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SO 0 - Vedlejší a ostatní..." sheetId="2" r:id="rId2"/>
    <sheet name="SO 1 - Podlaha" sheetId="3" r:id="rId3"/>
    <sheet name="SO 2 - Podhledy" sheetId="4" r:id="rId4"/>
    <sheet name="SO 3 - Elektroinstalace" sheetId="5" r:id="rId5"/>
    <sheet name="Seznam figur" sheetId="6" r:id="rId6"/>
    <sheet name="Pokyny pro vyplnění" sheetId="7" r:id="rId7"/>
  </sheets>
  <definedNames>
    <definedName name="_xlnm.Print_Area" localSheetId="0">'Rekapitulace zakázky'!$D$4:$AO$36,'Rekapitulace zakázky'!$C$42:$AQ$59</definedName>
    <definedName name="_xlnm._FilterDatabase" localSheetId="1" hidden="1">'SO 0 - Vedlejší a ostatní...'!$C$83:$K$101</definedName>
    <definedName name="_xlnm.Print_Area" localSheetId="1">'SO 0 - Vedlejší a ostatní...'!$C$4:$J$39,'SO 0 - Vedlejší a ostatní...'!$C$45:$J$65,'SO 0 - Vedlejší a ostatní...'!$C$71:$K$101</definedName>
    <definedName name="_xlnm._FilterDatabase" localSheetId="2" hidden="1">'SO 1 - Podlaha'!$C$91:$K$325</definedName>
    <definedName name="_xlnm.Print_Area" localSheetId="2">'SO 1 - Podlaha'!$C$4:$J$39,'SO 1 - Podlaha'!$C$45:$J$73,'SO 1 - Podlaha'!$C$79:$K$325</definedName>
    <definedName name="_xlnm._FilterDatabase" localSheetId="3" hidden="1">'SO 2 - Podhledy'!$C$87:$K$235</definedName>
    <definedName name="_xlnm.Print_Area" localSheetId="3">'SO 2 - Podhledy'!$C$4:$J$39,'SO 2 - Podhledy'!$C$45:$J$69,'SO 2 - Podhledy'!$C$75:$K$235</definedName>
    <definedName name="_xlnm._FilterDatabase" localSheetId="4" hidden="1">'SO 3 - Elektroinstalace'!$C$83:$K$185</definedName>
    <definedName name="_xlnm.Print_Area" localSheetId="4">'SO 3 - Elektroinstalace'!$C$4:$J$39,'SO 3 - Elektroinstalace'!$C$45:$J$65,'SO 3 - Elektroinstalace'!$C$71:$K$185</definedName>
    <definedName name="_xlnm.Print_Area" localSheetId="5">'Seznam figur'!$C$4:$G$51</definedName>
    <definedName name="_xlnm.Print_Titles" localSheetId="0">'Rekapitulace zakázky'!$52:$52</definedName>
    <definedName name="_xlnm.Print_Titles" localSheetId="1">'SO 0 - Vedlejší a ostatní...'!$83:$83</definedName>
    <definedName name="_xlnm.Print_Titles" localSheetId="2">'SO 1 - Podlaha'!$91:$91</definedName>
    <definedName name="_xlnm.Print_Titles" localSheetId="3">'SO 2 - Podhledy'!$87:$87</definedName>
    <definedName name="_xlnm.Print_Titles" localSheetId="4">'SO 3 - Elektroinstalace'!$83:$83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<sst xmlns="http://schemas.openxmlformats.org/spreadsheetml/2006/main" count="6321" uniqueCount="1310">
  <si>
    <t>Export Komplet</t>
  </si>
  <si>
    <t>VZ</t>
  </si>
  <si>
    <t>2.0</t>
  </si>
  <si>
    <t>ZAMOK</t>
  </si>
  <si>
    <t>False</t>
  </si>
  <si>
    <t>{a8ed873b-1803-4aa4-8662-6176d8c5cfdc}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</si>
  <si>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</si>
  <si>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</si>
  <si>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</si>
  <si>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</si>
  <si>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</si>
  <si>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</si>
  <si>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</si>
  <si>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</si>
  <si>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2303-2023018H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</si>
  <si>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</si>
  <si>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</si>
  <si>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Nová podlaha a podhled ochozů v objektu Červeného kostela v ulici T.G. Masaryka ve Varnsdorfu</t>
  </si>
  <si>
    <t>KSO:</t>
  </si>
  <si>
    <t/>
  </si>
  <si>
    <t>CC-CZ:</t>
  </si>
  <si>
    <t>Místo:</t>
  </si>
  <si>
    <t>st.p.č.k. 1657, k.ú. Varnsdorf</t>
  </si>
  <si>
    <t>Datum:</t>
  </si>
  <si>
    <t>10. 9. 2023</t>
  </si>
  <si>
    <t>Zadavatel:</t>
  </si>
  <si>
    <t>IČ:</t>
  </si>
  <si>
    <t>Město Varnsdorf</t>
  </si>
  <si>
    <t>DIČ:</t>
  </si>
  <si>
    <t>Uchazeč:</t>
  </si>
  <si>
    <t>Vyplň údaj</t>
  </si>
  <si>
    <t>Projektant:</t>
  </si>
  <si>
    <t>Pavel Hruška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</si>
  <si>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</si>
  <si>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</si>
  <si>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</si>
  <si>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</si>
  <si>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</si>
  <si>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</si>
  <si>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</si>
  <si>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</si>
  <si>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</si>
  <si>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</si>
  <si>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</si>
  <si>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</si>
  <si>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</si>
  <si>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</si>
  <si>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</si>
  <si>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</si>
  <si>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</si>
  <si>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</si>
  <si>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</si>
  <si>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</si>
  <si>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</si>
  <si>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</si>
  <si>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</si>
  <si>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</si>
  <si>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</si>
  <si>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</si>
  <si>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</si>
  <si>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</si>
  <si>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</si>
  <si>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</si>
  <si>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</si>
  <si>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</si>
  <si>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</si>
  <si>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</si>
  <si>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</si>
  <si>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</si>
  <si>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</si>
  <si>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</si>
  <si>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</si>
  <si>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</si>
  <si>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</si>
  <si>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</si>
  <si>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</si>
  <si>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SO 0</t>
  </si>
  <si>
    <t>Vedlejší a ostatní náklady</t>
  </si>
  <si>
    <t>STA</t>
  </si>
  <si>
    <t>1</t>
  </si>
  <si>
    <t>{0d79fb4b-bd93-4370-88bc-3c7e0edfb09a}</t>
  </si>
  <si>
    <t>2</t>
  </si>
  <si>
    <t>SO 1</t>
  </si>
  <si>
    <t>Podlaha</t>
  </si>
  <si>
    <t>{5e395aad-4eb1-44f0-82eb-7e6bcc9fa06e}</t>
  </si>
  <si>
    <t>SO 2</t>
  </si>
  <si>
    <t>Podhledy</t>
  </si>
  <si>
    <t>{804854b9-17a1-4ab3-8966-50b594be11ed}</t>
  </si>
  <si>
    <t>SO 3</t>
  </si>
  <si>
    <t>Elektroinstalace</t>
  </si>
  <si>
    <t>{e79f5f7c-4bfa-44b4-851c-253e11be1a87}</t>
  </si>
  <si>
    <t>KRYCÍ LIST SOUPISU PRACÍ</t>
  </si>
  <si>
    <t>Objekt:</t>
  </si>
  <si>
    <t>SO 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</si>
  <si>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</si>
  <si>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</si>
  <si>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</si>
  <si>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</si>
  <si>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</si>
  <si>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</si>
  <si>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</si>
  <si>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</si>
  <si>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</si>
  <si>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</si>
  <si>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</si>
  <si>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</si>
  <si>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</si>
  <si>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</si>
  <si>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</si>
  <si>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</si>
  <si>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</si>
  <si>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</si>
  <si>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</si>
  <si>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</si>
  <si>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</si>
  <si>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</si>
  <si>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</si>
  <si>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</si>
  <si>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</si>
  <si>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</si>
  <si>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</si>
  <si>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</si>
  <si>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</si>
  <si>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030001000</t>
  </si>
  <si>
    <t>…</t>
  </si>
  <si>
    <t>CS ÚRS 2023 02</t>
  </si>
  <si>
    <t>1024</t>
  </si>
  <si>
    <t>-2011174901</t>
  </si>
  <si>
    <t>Online PSC</t>
  </si>
  <si>
    <t>https://podminky.urs.cz/item/CS_URS_2023_02/030001000</t>
  </si>
  <si>
    <t>VRN4</t>
  </si>
  <si>
    <t>Inženýrská činnost</t>
  </si>
  <si>
    <t>044002000</t>
  </si>
  <si>
    <t>Revize elektroinstalace</t>
  </si>
  <si>
    <t>-1483907604</t>
  </si>
  <si>
    <t>https://podminky.urs.cz/item/CS_URS_2023_02/044002000</t>
  </si>
  <si>
    <t>3</t>
  </si>
  <si>
    <t>045002000</t>
  </si>
  <si>
    <t>Kompletační a koordinační činnost včetně dokladové části ke kolaudaci</t>
  </si>
  <si>
    <t>-373760423</t>
  </si>
  <si>
    <t>https://podminky.urs.cz/item/CS_URS_2023_02/045002000</t>
  </si>
  <si>
    <t>VRN7</t>
  </si>
  <si>
    <t>Provozní vlivy</t>
  </si>
  <si>
    <t>4</t>
  </si>
  <si>
    <t>070001000</t>
  </si>
  <si>
    <t>Provozní vlivy včetně projednání DIO a zajištění DIR</t>
  </si>
  <si>
    <t>6232741</t>
  </si>
  <si>
    <t>https://podminky.urs.cz/item/CS_URS_2023_02/070001000</t>
  </si>
  <si>
    <t>0900011-OP1</t>
  </si>
  <si>
    <t>Ostatní náklady - ochrana a zakrývání veškerých zachovávaných prvků před poškozením nebo znečištěním při provádění prací (např. zakrývání nášlapných vrstev, zařízovacích předmětů, svítidel, krytů, obložení apod.) a zajištění úklidu dotčených prostor</t>
  </si>
  <si>
    <t>-1674381413</t>
  </si>
  <si>
    <t>https://podminky.urs.cz/item/CS_URS_2023_02/0900011-OP1</t>
  </si>
  <si>
    <t>VRN9</t>
  </si>
  <si>
    <t>Ostatní náklady</t>
  </si>
  <si>
    <t>6</t>
  </si>
  <si>
    <t>091404000</t>
  </si>
  <si>
    <t>Práce na památkovém objektu</t>
  </si>
  <si>
    <t>-2109035889</t>
  </si>
  <si>
    <t>https://podminky.urs.cz/item/CS_URS_2023_02/091404000</t>
  </si>
  <si>
    <t>SO 1 - Podlaha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</si>
  <si>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</si>
  <si>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</si>
  <si>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</si>
  <si>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</si>
  <si>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</si>
  <si>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</si>
  <si>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</si>
  <si>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</si>
  <si>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</si>
  <si>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</si>
  <si>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751 - Vzduchotechnika</t>
  </si>
  <si>
    <t xml:space="preserve">    771 - Podlahy z dlaždic</t>
  </si>
  <si>
    <t xml:space="preserve">    783 - Dokončovací práce - nátěry</t>
  </si>
  <si>
    <t>HSV</t>
  </si>
  <si>
    <t>Práce a dodávky HSV</t>
  </si>
  <si>
    <t>Zemní práce</t>
  </si>
  <si>
    <t>139751101</t>
  </si>
  <si>
    <t>Vykopávka v uzavřených prostorech ručně v hornině třídy těžitelnosti I skupiny 1 až 3</t>
  </si>
  <si>
    <t>m3</t>
  </si>
  <si>
    <t>898166730</t>
  </si>
  <si>
    <t>https://podminky.urs.cz/item/CS_URS_2023_02/139751101</t>
  </si>
  <si>
    <t>VV</t>
  </si>
  <si>
    <t>(146+14+85)*0,3"pro novou skladbu po vybourání betonu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</si>
  <si>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</si>
  <si>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</si>
  <si>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1687586062</t>
  </si>
  <si>
    <t>https://podminky.urs.cz/item/CS_URS_2023_02/162211311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</si>
  <si>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</si>
  <si>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</si>
  <si>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-1685651356</t>
  </si>
  <si>
    <t>https://podminky.urs.cz/item/CS_URS_2023_02/162211319</t>
  </si>
  <si>
    <t>73,5*2 'Přepočtené koeficientem množství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</si>
  <si>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</si>
  <si>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</si>
  <si>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-1968447577</t>
  </si>
  <si>
    <t>https://podminky.urs.cz/item/CS_URS_2023_02/162751117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</si>
  <si>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</si>
  <si>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</si>
  <si>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525161579</t>
  </si>
  <si>
    <t>https://podminky.urs.cz/item/CS_URS_2023_02/162751119</t>
  </si>
  <si>
    <t>73,5*40 'Přepočtené koeficientem množství</t>
  </si>
  <si>
    <t>171201231</t>
  </si>
  <si>
    <t>Poplatek za uložení stavebního odpadu na recyklační skládce (skládkovné) zeminy a kamení zatříděného do Katalogu odpadů pod kódem 17 05 04</t>
  </si>
  <si>
    <t>t</t>
  </si>
  <si>
    <t>1621336274</t>
  </si>
  <si>
    <t>https://podminky.urs.cz/item/CS_URS_2023_02/171201231</t>
  </si>
  <si>
    <t>7</t>
  </si>
  <si>
    <t>171251201</t>
  </si>
  <si>
    <t>Uložení sypaniny na skládky nebo meziskládky bez hutnění s upravením uložené sypaniny do předepsaného tvaru</t>
  </si>
  <si>
    <t>1669551864</t>
  </si>
  <si>
    <t>https://podminky.urs.cz/item/CS_URS_2023_02/171251201</t>
  </si>
  <si>
    <t>8</t>
  </si>
  <si>
    <t>181911102</t>
  </si>
  <si>
    <t>Úprava pláně vyrovnáním výškových rozdílů ručně v hornině třídy těžitelnosti I skupiny 1 a 2 se zhutněním</t>
  </si>
  <si>
    <t>m2</t>
  </si>
  <si>
    <t>-816676159</t>
  </si>
  <si>
    <t>https://podminky.urs.cz/item/CS_URS_2023_02/181911102</t>
  </si>
  <si>
    <t>146+14+85"po odkopávce v místě betonů</t>
  </si>
  <si>
    <t>Zakládání</t>
  </si>
  <si>
    <t>9</t>
  </si>
  <si>
    <t>271532213</t>
  </si>
  <si>
    <t>Podsyp pod základové konstrukce se zhutněním a urovnáním povrchu z kameniva hrubého, frakce 8 - 16 mm</t>
  </si>
  <si>
    <t>-1890556895</t>
  </si>
  <si>
    <t>https://podminky.urs.cz/item/CS_URS_2023_02/271532213</t>
  </si>
  <si>
    <t>(146+99)*0,1"plocha bez zadělávaných otvorů v podlaze</t>
  </si>
  <si>
    <t>10</t>
  </si>
  <si>
    <t>273321411</t>
  </si>
  <si>
    <t>Základy z betonu železového (bez výztuže) desky z betonu bez zvláštních nároků na prostředí tř. C 20/25</t>
  </si>
  <si>
    <t>1868659195</t>
  </si>
  <si>
    <t>https://podminky.urs.cz/item/CS_URS_2023_02/273321411</t>
  </si>
  <si>
    <t>11</t>
  </si>
  <si>
    <t>273362021</t>
  </si>
  <si>
    <t>Výztuž základů desek ze svařovaných sítí z drátů typu KARI</t>
  </si>
  <si>
    <t>1774165517</t>
  </si>
  <si>
    <t>https://podminky.urs.cz/item/CS_URS_2023_02/273362021</t>
  </si>
  <si>
    <t>(245)*1,2*(3,04/1000)"nová podlaha po vybouraném betonu - 150/150/6</t>
  </si>
  <si>
    <t>12</t>
  </si>
  <si>
    <t>279321346</t>
  </si>
  <si>
    <t>Základové zdi z betonu železového (bez výztuže) bez zvláštních nároků na prostředí tř. C 20/25</t>
  </si>
  <si>
    <t>794141942</t>
  </si>
  <si>
    <t>https://podminky.urs.cz/item/CS_URS_2023_02/279321346</t>
  </si>
  <si>
    <t>((0,4*4)*0,2*0,4)*10"obetonování vnitřních sloupů</t>
  </si>
  <si>
    <t>13</t>
  </si>
  <si>
    <t>279351311</t>
  </si>
  <si>
    <t>Bednění základových zdí rovné jednostranné zřízení</t>
  </si>
  <si>
    <t>961034977</t>
  </si>
  <si>
    <t>https://podminky.urs.cz/item/CS_URS_2023_02/279351311</t>
  </si>
  <si>
    <t>((0,5*4)*0,4)*10</t>
  </si>
  <si>
    <t>14</t>
  </si>
  <si>
    <t>279351312</t>
  </si>
  <si>
    <t>Bednění základových zdí rovné jednostranné odstranění</t>
  </si>
  <si>
    <t>343632991</t>
  </si>
  <si>
    <t>https://podminky.urs.cz/item/CS_URS_2023_02/279351312</t>
  </si>
  <si>
    <t>279362021</t>
  </si>
  <si>
    <t>Výztuž základových zdí nosných svislých nebo odkloněných od svislice, rovinných nebo oblých, deskových nebo žebrových, včetně výztuže jejich žeber ze svařovaných sítí z drátů typu KARI</t>
  </si>
  <si>
    <t>-905988917</t>
  </si>
  <si>
    <t>https://podminky.urs.cz/item/CS_URS_2023_02/279362021</t>
  </si>
  <si>
    <t>((0,5*4)*0,4*1,2)*10*(7,9/1000)"100/100/8</t>
  </si>
  <si>
    <t>Vodorovné konstrukce</t>
  </si>
  <si>
    <t>16</t>
  </si>
  <si>
    <t>41135425-R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</si>
  <si>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50/250 mm, tl. plechu 0,75 mm</t>
  </si>
  <si>
    <t>-905103847</t>
  </si>
  <si>
    <t>5"zabendnění otvorů</t>
  </si>
  <si>
    <t>17</t>
  </si>
  <si>
    <t>411354271</t>
  </si>
  <si>
    <t>Bednění stropů ztracené ocelové žebrované Příplatek k cenám za lože na rovných zdech, trámech, průvlacích, do traverz nebo do připravených ozubů na zdech s vyplněním celého profilu vlny v místě osazení z cementové malty (měří se výměry m2 plochy bednění)</t>
  </si>
  <si>
    <t>233699619</t>
  </si>
  <si>
    <t>https://podminky.urs.cz/item/CS_URS_2023_02/411354271</t>
  </si>
  <si>
    <t>18</t>
  </si>
  <si>
    <t>430321515</t>
  </si>
  <si>
    <t>Schodišťové konstrukce a rampy z betonu železového (bez výztuže) stupně, schodnice, ramena, podesty s nosníky tř. C 20/25</t>
  </si>
  <si>
    <t>689676001</t>
  </si>
  <si>
    <t>https://podminky.urs.cz/item/CS_URS_2023_02/430321515</t>
  </si>
  <si>
    <t>10,8*0,6*0,15"vyrovnání pod stupni</t>
  </si>
  <si>
    <t>19</t>
  </si>
  <si>
    <t>434191423</t>
  </si>
  <si>
    <t>Osazování schodišťových stupňů kamenných s vyspárováním styčných spár, s provizorním dřevěným zábradlím a dočasným zakrytím stupnic prkny na desku, stupňů pemrlovaných nebo ostatních</t>
  </si>
  <si>
    <t>m</t>
  </si>
  <si>
    <t>-1957461814</t>
  </si>
  <si>
    <t>https://podminky.urs.cz/item/CS_URS_2023_02/434191423</t>
  </si>
  <si>
    <t>10,8*2</t>
  </si>
  <si>
    <t>20</t>
  </si>
  <si>
    <t>M</t>
  </si>
  <si>
    <t>5830000-dt</t>
  </si>
  <si>
    <t>očíštění stávajících schodišťových stupňů a repase včetně vyspravění (doplnění chybějících částí)</t>
  </si>
  <si>
    <t>1532270416</t>
  </si>
  <si>
    <t>10,8*0,6+10,8*0,3</t>
  </si>
  <si>
    <t>434351141</t>
  </si>
  <si>
    <t>Bednění stupňů betonovaných na podstupňové desce nebo na terénu půdorysně přímočarých zřízení</t>
  </si>
  <si>
    <t>-442105140</t>
  </si>
  <si>
    <t>https://podminky.urs.cz/item/CS_URS_2023_02/434351141</t>
  </si>
  <si>
    <t>10,8*0,15*2</t>
  </si>
  <si>
    <t>22</t>
  </si>
  <si>
    <t>434351142</t>
  </si>
  <si>
    <t>Bednění stupňů betonovaných na podstupňové desce nebo na terénu půdorysně přímočarých odstranění</t>
  </si>
  <si>
    <t>-1260449439</t>
  </si>
  <si>
    <t>https://podminky.urs.cz/item/CS_URS_2023_02/434351142</t>
  </si>
  <si>
    <t>Úpravy povrchů, podlahy a osazování výplní</t>
  </si>
  <si>
    <t>23</t>
  </si>
  <si>
    <t>619991011</t>
  </si>
  <si>
    <t>Zakrytí vnitřních ploch před znečištěním včetně pozdějšího odkrytí konstrukcí a prvků obalením fólií a přelepením páskou</t>
  </si>
  <si>
    <t>-2010085822</t>
  </si>
  <si>
    <t>https://podminky.urs.cz/item/CS_URS_2023_02/619991011</t>
  </si>
  <si>
    <t>50"sokl</t>
  </si>
  <si>
    <t>50"ostatní</t>
  </si>
  <si>
    <t>Součet</t>
  </si>
  <si>
    <t>24</t>
  </si>
  <si>
    <t>631311125</t>
  </si>
  <si>
    <t>Mazanina z betonu prostého bez zvýšených nároků na prostředí tl. přes 80 do 120 mm tř. C 20/25</t>
  </si>
  <si>
    <t>-90889048</t>
  </si>
  <si>
    <t>https://podminky.urs.cz/item/CS_URS_2023_02/631311125</t>
  </si>
  <si>
    <t>245*0,08"plocha bez zadělávaných otvorů v podlaze</t>
  </si>
  <si>
    <t>Mezisoučet</t>
  </si>
  <si>
    <t>19,6/100*15"na zalití dutin</t>
  </si>
  <si>
    <t>25</t>
  </si>
  <si>
    <t>631311135</t>
  </si>
  <si>
    <t>Mazanina z betonu prostého bez zvýšených nároků na prostředí tl. přes 120 do 240 mm tř. C 20/25</t>
  </si>
  <si>
    <t>468439680</t>
  </si>
  <si>
    <t>https://podminky.urs.cz/item/CS_URS_2023_02/631311135</t>
  </si>
  <si>
    <t>5*(0,1+0,05)"zabendnění otvorů</t>
  </si>
  <si>
    <t>26</t>
  </si>
  <si>
    <t>631319012</t>
  </si>
  <si>
    <t>Příplatek k cenám mazanin za úpravu povrchu mazaniny přehlazením, mazanina tl. přes 80 do 120 mm</t>
  </si>
  <si>
    <t>254293505</t>
  </si>
  <si>
    <t>https://podminky.urs.cz/item/CS_URS_2023_02/631319012</t>
  </si>
  <si>
    <t>27</t>
  </si>
  <si>
    <t>631319013</t>
  </si>
  <si>
    <t>Příplatek k cenám mazanin za úpravu povrchu mazaniny přehlazením, mazanina tl. přes 120 do 240 mm</t>
  </si>
  <si>
    <t>1985070744</t>
  </si>
  <si>
    <t>https://podminky.urs.cz/item/CS_URS_2023_02/631319013</t>
  </si>
  <si>
    <t>28</t>
  </si>
  <si>
    <t>631319173</t>
  </si>
  <si>
    <t>Příplatek k cenám mazanin za stržení povrchu spodní vrstvy mazaniny latí před vložením výztuže nebo pletiva pro tl. obou vrstev mazaniny přes 80 do 120 mm</t>
  </si>
  <si>
    <t>2058329979</t>
  </si>
  <si>
    <t>https://podminky.urs.cz/item/CS_URS_2023_02/631319173</t>
  </si>
  <si>
    <t>29</t>
  </si>
  <si>
    <t>631319175</t>
  </si>
  <si>
    <t>Příplatek k cenám mazanin za stržení povrchu spodní vrstvy mazaniny latí před vložením výztuže nebo pletiva pro tl. obou vrstev mazaniny přes 120 do 240 mm</t>
  </si>
  <si>
    <t>1478227354</t>
  </si>
  <si>
    <t>https://podminky.urs.cz/item/CS_URS_2023_02/631319175</t>
  </si>
  <si>
    <t>30</t>
  </si>
  <si>
    <t>631362021</t>
  </si>
  <si>
    <t>Výztuž mazanin ze svařovaných sítí z drátů typu KARI</t>
  </si>
  <si>
    <t>105802832</t>
  </si>
  <si>
    <t>https://podminky.urs.cz/item/CS_URS_2023_02/631362021</t>
  </si>
  <si>
    <t xml:space="preserve">5*1,2*(7,9/1000)"zabendnění otvorů - 100/100/8 </t>
  </si>
  <si>
    <t>31</t>
  </si>
  <si>
    <t>632450124</t>
  </si>
  <si>
    <t>Potěr cementový vyrovnávací ze suchých směsí v pásu o průměrné (střední) tl. přes 40 do 50 mm</t>
  </si>
  <si>
    <t>-640517320</t>
  </si>
  <si>
    <t>https://podminky.urs.cz/item/CS_URS_2023_02/632450124</t>
  </si>
  <si>
    <t>(0,7*2+1,05*2)*0,1</t>
  </si>
  <si>
    <t>(2,3*2+1,8*2)*0,1</t>
  </si>
  <si>
    <t>Součet - lem podlahy - vyrovnání pro TR plech</t>
  </si>
  <si>
    <t>32</t>
  </si>
  <si>
    <t>634112113</t>
  </si>
  <si>
    <t>Obvodová dilatace mezi stěnou a mazaninou nebo potěrem podlahovým páskem z pěnového PE tl. do 10 mm, výšky 80 mm</t>
  </si>
  <si>
    <t>1330719832</t>
  </si>
  <si>
    <t>https://podminky.urs.cz/item/CS_URS_2023_02/634112113</t>
  </si>
  <si>
    <t>94"obvod</t>
  </si>
  <si>
    <t>10,8*2"u schodiště</t>
  </si>
  <si>
    <t>2,6*2+2,7*2"oltář</t>
  </si>
  <si>
    <t>(0,3*4)*10"kolem sloupů</t>
  </si>
  <si>
    <t>33</t>
  </si>
  <si>
    <t>634663111</t>
  </si>
  <si>
    <t>Výplň dilatačních spar mazanin polyuretanovou samonivelační hmotou, šířka spáry do 10 mm</t>
  </si>
  <si>
    <t>-1156466270</t>
  </si>
  <si>
    <t>https://podminky.urs.cz/item/CS_URS_2023_02/634663111</t>
  </si>
  <si>
    <t>6,6+15,2+5,85*2+3,65*2+3,95*2+13,2*2+14,45*2+7,9+5,15*4</t>
  </si>
  <si>
    <t>34</t>
  </si>
  <si>
    <t>634911123</t>
  </si>
  <si>
    <t>Řezání dilatačních nebo smršťovacích spár v čerstvé betonové mazanině nebo potěru šířky přes 5 do 10 mm, hloubky přes 20 do 50 mm</t>
  </si>
  <si>
    <t>-1901773654</t>
  </si>
  <si>
    <t>https://podminky.urs.cz/item/CS_URS_2023_02/634911123</t>
  </si>
  <si>
    <t>Ostatní konstrukce a práce, bourání</t>
  </si>
  <si>
    <t>35</t>
  </si>
  <si>
    <t>952901114</t>
  </si>
  <si>
    <t>Vyčištění budov nebo objektů před předáním do užívání budov bytové nebo občanské výstavby, světlé výšky podlaží přes 4 m</t>
  </si>
  <si>
    <t>-1938957097</t>
  </si>
  <si>
    <t>https://podminky.urs.cz/item/CS_URS_2023_02/952901114</t>
  </si>
  <si>
    <t>36</t>
  </si>
  <si>
    <t>963023612</t>
  </si>
  <si>
    <t>Vybourání schodišťových stupňů oblých, rovných nebo kosých ze zdi kamenné oboustranně</t>
  </si>
  <si>
    <t>-1271557085</t>
  </si>
  <si>
    <t>https://podminky.urs.cz/item/CS_URS_2023_02/963023612</t>
  </si>
  <si>
    <t>10,8*2"stupně pro vyrovnání</t>
  </si>
  <si>
    <t>37</t>
  </si>
  <si>
    <t>965041341</t>
  </si>
  <si>
    <t>Bourání mazanin škvárobetonových tl. do 100 mm, plochy přes 4 m2</t>
  </si>
  <si>
    <t>1304084824</t>
  </si>
  <si>
    <t>https://podminky.urs.cz/item/CS_URS_2023_02/965041341</t>
  </si>
  <si>
    <t>(146+14+85)*0,08"stávající betonová podlaha</t>
  </si>
  <si>
    <t>38</t>
  </si>
  <si>
    <t>977151116</t>
  </si>
  <si>
    <t>Jádrové vrty diamantovými korunkami do stavebních materiálů (železobetonu, betonu, cihel, obkladů, dlažeb, kamene) průměru přes 70 do 80 mm</t>
  </si>
  <si>
    <t>-1324920939</t>
  </si>
  <si>
    <t>https://podminky.urs.cz/item/CS_URS_2023_02/977151116</t>
  </si>
  <si>
    <t>0,85*25</t>
  </si>
  <si>
    <t>39</t>
  </si>
  <si>
    <t>977151216</t>
  </si>
  <si>
    <t>Jádrové vrty diamantovými korunkami do stavebních materiálů (železobetonu, betonu, cihel, obkladů, dlažeb, kamene) dovrchní (směrem vzhůru), průměru přes 70 do 80 mm</t>
  </si>
  <si>
    <t>-960409368</t>
  </si>
  <si>
    <t>https://podminky.urs.cz/item/CS_URS_2023_02/977151216</t>
  </si>
  <si>
    <t>0,8*5"pod schodištěm</t>
  </si>
  <si>
    <t>40</t>
  </si>
  <si>
    <t>985111232</t>
  </si>
  <si>
    <t>Odsekání vrstev betonu rubu kleneb a podlah, tloušťka odsekané vrstvy přes 80 do 100 mm</t>
  </si>
  <si>
    <t>-1703941477</t>
  </si>
  <si>
    <t>https://podminky.urs.cz/item/CS_URS_2023_02/985111232</t>
  </si>
  <si>
    <t>Součet - snížení lemu otvorů</t>
  </si>
  <si>
    <t>41</t>
  </si>
  <si>
    <t>985111291</t>
  </si>
  <si>
    <t>Odsekání vrstev betonu Příplatek k cenám za práci ve stísněném prostoru</t>
  </si>
  <si>
    <t>-2144033579</t>
  </si>
  <si>
    <t>https://podminky.urs.cz/item/CS_URS_2023_02/985111291</t>
  </si>
  <si>
    <t>42</t>
  </si>
  <si>
    <t>985111292</t>
  </si>
  <si>
    <t>Odsekání vrstev betonu Příplatek k cenám za plochu do 10 m2 jednotlivě</t>
  </si>
  <si>
    <t>-959379774</t>
  </si>
  <si>
    <t>https://podminky.urs.cz/item/CS_URS_2023_02/985111292</t>
  </si>
  <si>
    <t>43</t>
  </si>
  <si>
    <t>985131311</t>
  </si>
  <si>
    <t>Očištění ploch stěn, rubu kleneb a podlah ruční dočištění ocelovými kartáči</t>
  </si>
  <si>
    <t>1438927571</t>
  </si>
  <si>
    <t>https://podminky.urs.cz/item/CS_URS_2023_02/985131311</t>
  </si>
  <si>
    <t>((0,3*4)*0,4)*10"obetonování vnitřních sloupů</t>
  </si>
  <si>
    <t>44</t>
  </si>
  <si>
    <t>985139112</t>
  </si>
  <si>
    <t>Očištění ploch Příplatek k cenám za plochu do 10 m2 jednotlivě</t>
  </si>
  <si>
    <t>131993222</t>
  </si>
  <si>
    <t>https://podminky.urs.cz/item/CS_URS_2023_02/985139112</t>
  </si>
  <si>
    <t>997</t>
  </si>
  <si>
    <t>Přesun sutě</t>
  </si>
  <si>
    <t>45</t>
  </si>
  <si>
    <t>997013211</t>
  </si>
  <si>
    <t>Vnitrostaveništní doprava suti a vybouraných hmot vodorovně do 50 m svisle ručně pro budovy a haly výšky do 6 m</t>
  </si>
  <si>
    <t>1711569702</t>
  </si>
  <si>
    <t>https://podminky.urs.cz/item/CS_URS_2023_02/997013211</t>
  </si>
  <si>
    <t>46</t>
  </si>
  <si>
    <t>997013501</t>
  </si>
  <si>
    <t>Odvoz suti a vybouraných hmot na skládku nebo meziskládku se složením, na vzdálenost do 1 km</t>
  </si>
  <si>
    <t>-211640069</t>
  </si>
  <si>
    <t>https://podminky.urs.cz/item/CS_URS_2023_02/997013501</t>
  </si>
  <si>
    <t>47</t>
  </si>
  <si>
    <t>997013509</t>
  </si>
  <si>
    <t>Odvoz suti a vybouraných hmot na skládku nebo meziskládku se složením, na vzdálenost Příplatek k ceně za každý další i započatý 1 km přes 1 km</t>
  </si>
  <si>
    <t>-67156000</t>
  </si>
  <si>
    <t>https://podminky.urs.cz/item/CS_URS_2023_02/997013509</t>
  </si>
  <si>
    <t>41,081*49 'Přepočtené koeficientem množství</t>
  </si>
  <si>
    <t>48</t>
  </si>
  <si>
    <t>997013861</t>
  </si>
  <si>
    <t>Poplatek za uložení stavebního odpadu na recyklační skládce (skládkovné) z prostého betonu zatříděného do Katalogu odpadů pod kódem 17 01 01</t>
  </si>
  <si>
    <t>-1557687971</t>
  </si>
  <si>
    <t>https://podminky.urs.cz/item/CS_URS_2023_02/997013861</t>
  </si>
  <si>
    <t>7,992+31,36+0,287</t>
  </si>
  <si>
    <t>49</t>
  </si>
  <si>
    <t>997013863</t>
  </si>
  <si>
    <t>Poplatek za uložení stavebního odpadu na recyklační skládce (skládkovné) cihelného zatříděného do Katalogu odpadů pod kódem 17 01 02</t>
  </si>
  <si>
    <t>1772933890</t>
  </si>
  <si>
    <t>https://podminky.urs.cz/item/CS_URS_2023_02/997013863</t>
  </si>
  <si>
    <t>0,234+0,044</t>
  </si>
  <si>
    <t>50</t>
  </si>
  <si>
    <t>997013867</t>
  </si>
  <si>
    <t>Poplatek za uložení stavebního odpadu na recyklační skládce (skládkovné) z tašek a keramických výrobků zatříděného do Katalogu odpadů pod kódem 17 01 03</t>
  </si>
  <si>
    <t>169724675</t>
  </si>
  <si>
    <t>https://podminky.urs.cz/item/CS_URS_2023_02/997013867</t>
  </si>
  <si>
    <t>1,164</t>
  </si>
  <si>
    <t>998</t>
  </si>
  <si>
    <t>Přesun hmot</t>
  </si>
  <si>
    <t>51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</si>
  <si>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</si>
  <si>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</si>
  <si>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-1729523080</t>
  </si>
  <si>
    <t>https://podminky.urs.cz/item/CS_URS_2023_02/998018001</t>
  </si>
  <si>
    <t>PSV</t>
  </si>
  <si>
    <t>Práce a dodávky PSV</t>
  </si>
  <si>
    <t>711</t>
  </si>
  <si>
    <t>Izolace proti vodě, vlhkosti a plynům</t>
  </si>
  <si>
    <t>52</t>
  </si>
  <si>
    <t>711211133</t>
  </si>
  <si>
    <t>Izolace provětrávaná dutinová proti zemní vlhkosti a plynu radonu z plastových segmentů typu IGLU ztraceného bednění zalitých betonem po výšku segmentu bez betonové desky a armovací sítě výšky segmentů přes 50 do 100 mm</t>
  </si>
  <si>
    <t>1375538579</t>
  </si>
  <si>
    <t>https://podminky.urs.cz/item/CS_URS_2023_02/711211133</t>
  </si>
  <si>
    <t>245"plocha bez zadělávaných otvorů v podlaze</t>
  </si>
  <si>
    <t>53</t>
  </si>
  <si>
    <t>998711101</t>
  </si>
  <si>
    <t>Přesun hmot pro izolace proti vodě, vlhkosti a plynům stanovený z hmotnosti přesunovaného materiálu vodorovná dopravní vzdálenost do 50 m v objektech výšky do 6 m</t>
  </si>
  <si>
    <t>350660326</t>
  </si>
  <si>
    <t>https://podminky.urs.cz/item/CS_URS_2023_02/998711101</t>
  </si>
  <si>
    <t>54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</si>
  <si>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</si>
  <si>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</si>
  <si>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-708698514</t>
  </si>
  <si>
    <t>https://podminky.urs.cz/item/CS_URS_2023_02/998711181</t>
  </si>
  <si>
    <t>751</t>
  </si>
  <si>
    <t>Vzduchotechnika</t>
  </si>
  <si>
    <t>55</t>
  </si>
  <si>
    <t>751398021</t>
  </si>
  <si>
    <t>Montáž ostatních zařízení větrací mřížky stěnové, průřezu do 0,040 m2</t>
  </si>
  <si>
    <t>kus</t>
  </si>
  <si>
    <t>1762328285</t>
  </si>
  <si>
    <t>https://podminky.urs.cz/item/CS_URS_2023_02/751398021</t>
  </si>
  <si>
    <t>56</t>
  </si>
  <si>
    <t>55341432</t>
  </si>
  <si>
    <t>mřížka větrací nerezová kruhová se síťovinou 75mm</t>
  </si>
  <si>
    <t>-1586908037</t>
  </si>
  <si>
    <t>57</t>
  </si>
  <si>
    <t>751510041</t>
  </si>
  <si>
    <t>Vzduchotechnické potrubí z pozinkovaného plechu kruhové, trouba spirálně vinutá bez příruby, průměru do 100 mm</t>
  </si>
  <si>
    <t>1567975532</t>
  </si>
  <si>
    <t>https://podminky.urs.cz/item/CS_URS_2023_02/751510041</t>
  </si>
  <si>
    <t>25*0,9</t>
  </si>
  <si>
    <t>58</t>
  </si>
  <si>
    <t>998751101</t>
  </si>
  <si>
    <t>Přesun hmot pro vzduchotechniku stanovený z hmotnosti přesunovaného materiálu vodorovná dopravní vzdálenost do 100 m v objektech výšky do 12 m</t>
  </si>
  <si>
    <t>1950600088</t>
  </si>
  <si>
    <t>https://podminky.urs.cz/item/CS_URS_2023_02/998751101</t>
  </si>
  <si>
    <t>59</t>
  </si>
  <si>
    <t>998751181</t>
  </si>
  <si>
    <t>Přesun hmot pro vzduchotechniku stanovený z hmotnosti přesunovaného materiálu Příplatek k cenám za přesun prováděný bez použití mechanizace pro jakoukoliv výšku objektu</t>
  </si>
  <si>
    <t>-39034146</t>
  </si>
  <si>
    <t>https://podminky.urs.cz/item/CS_URS_2023_02/998751181</t>
  </si>
  <si>
    <t>771</t>
  </si>
  <si>
    <t>Podlahy z dlaždic</t>
  </si>
  <si>
    <t>60</t>
  </si>
  <si>
    <t>771111011</t>
  </si>
  <si>
    <t>Příprava podkladu před provedením dlažby vysátí podlah</t>
  </si>
  <si>
    <t>1377548812</t>
  </si>
  <si>
    <t>https://podminky.urs.cz/item/CS_URS_2023_02/771111011</t>
  </si>
  <si>
    <t>250"před penetrací</t>
  </si>
  <si>
    <t>61</t>
  </si>
  <si>
    <t>771121011</t>
  </si>
  <si>
    <t>Příprava podkladu před provedením dlažby nátěr penetrační na podlahu</t>
  </si>
  <si>
    <t>-881379230</t>
  </si>
  <si>
    <t>https://podminky.urs.cz/item/CS_URS_2023_02/771121011</t>
  </si>
  <si>
    <t>250"pod stěrku</t>
  </si>
  <si>
    <t>250"na stěrku před lepením</t>
  </si>
  <si>
    <t>62</t>
  </si>
  <si>
    <t>771151011</t>
  </si>
  <si>
    <t>Příprava podkladu před provedením dlažby samonivelační stěrka min.pevnosti 20 MPa, tloušťky do 3 mm</t>
  </si>
  <si>
    <t>-1719371690</t>
  </si>
  <si>
    <t>https://podminky.urs.cz/item/CS_URS_2023_02/771151011</t>
  </si>
  <si>
    <t>250"na nové mazaniny</t>
  </si>
  <si>
    <t>63</t>
  </si>
  <si>
    <t>771161011</t>
  </si>
  <si>
    <t>Příprava podkladu před provedením dlažby montáž profilu dilatační spáry v rovině dlažby</t>
  </si>
  <si>
    <t>-1038489608</t>
  </si>
  <si>
    <t>https://podminky.urs.cz/item/CS_URS_2023_02/771161011</t>
  </si>
  <si>
    <t>64</t>
  </si>
  <si>
    <t>59054164</t>
  </si>
  <si>
    <t>profil dilatační s bočními díly z PVC/CPE tl 10mm</t>
  </si>
  <si>
    <t>1463846420</t>
  </si>
  <si>
    <t>132,5*1,1 'Přepočtené koeficientem množství</t>
  </si>
  <si>
    <t>65</t>
  </si>
  <si>
    <t>771571810</t>
  </si>
  <si>
    <t>Demontáž podlah z dlaždic keramických kladených do malty</t>
  </si>
  <si>
    <t>134599954</t>
  </si>
  <si>
    <t>https://podminky.urs.cz/item/CS_URS_2023_02/771571810</t>
  </si>
  <si>
    <t>14"stávjaící ker. dlažba</t>
  </si>
  <si>
    <t>66</t>
  </si>
  <si>
    <t>771574436</t>
  </si>
  <si>
    <t>Montáž podlah z dlaždic keramických lepených cementovým flexibilním lepidlem reliéfních nebo z dekorů, tloušťky do 10 mm přes 9 do 12 ks/m2</t>
  </si>
  <si>
    <t>140988715</t>
  </si>
  <si>
    <t>https://podminky.urs.cz/item/CS_URS_2023_02/771574436</t>
  </si>
  <si>
    <t>67</t>
  </si>
  <si>
    <t>597000-dl</t>
  </si>
  <si>
    <t>dlažba keramická rustikální 33 x 33 x 9 mm, R9/A, PEI IV</t>
  </si>
  <si>
    <t>298687472</t>
  </si>
  <si>
    <t>P</t>
  </si>
  <si>
    <t>Poznámka k položce:
Např. Petraia beige A8520.0, dlažba, 33 x 33 x 0,9 cm</t>
  </si>
  <si>
    <t>250*1,1 'Přepočtené koeficientem množství</t>
  </si>
  <si>
    <t>68</t>
  </si>
  <si>
    <t>771591115</t>
  </si>
  <si>
    <t>Podlahy - dokončovací práce spárování silikonem</t>
  </si>
  <si>
    <t>-1675192180</t>
  </si>
  <si>
    <t>https://podminky.urs.cz/item/CS_URS_2023_02/771591115</t>
  </si>
  <si>
    <t>69</t>
  </si>
  <si>
    <t>771591191</t>
  </si>
  <si>
    <t>Podlahy - dokončovací práce Příplatek k cenám za diagonální kladení dlažby</t>
  </si>
  <si>
    <t>-980270923</t>
  </si>
  <si>
    <t>https://podminky.urs.cz/item/CS_URS_2023_02/771591191</t>
  </si>
  <si>
    <t>3,96*2,97*2+13,2*3,63*2+(34,14-(1,7*2,6+1,9*0,65))</t>
  </si>
  <si>
    <t>70</t>
  </si>
  <si>
    <t>771592011</t>
  </si>
  <si>
    <t>Čištění vnitřních ploch po položení dlažby podlah nebo schodišť chemickými prostředky</t>
  </si>
  <si>
    <t>-1083556659</t>
  </si>
  <si>
    <t>https://podminky.urs.cz/item/CS_URS_2023_02/771592011</t>
  </si>
  <si>
    <t>71</t>
  </si>
  <si>
    <t>998771101</t>
  </si>
  <si>
    <t>Přesun hmot pro podlahy z dlaždic stanovený z hmotnosti přesunovaného materiálu vodorovná dopravní vzdálenost do 50 m v objektech výšky do 6 m</t>
  </si>
  <si>
    <t>-1554691337</t>
  </si>
  <si>
    <t>https://podminky.urs.cz/item/CS_URS_2023_02/998771101</t>
  </si>
  <si>
    <t>72</t>
  </si>
  <si>
    <t>998771181</t>
  </si>
  <si>
    <t>Přesun hmot pro podlahy z dlaždic stanovený z hmotnosti přesunovaného materiálu Příplatek k ceně za přesun prováděný bez použití mechanizace pro jakoukoliv výšku objektu</t>
  </si>
  <si>
    <t>1817117838</t>
  </si>
  <si>
    <t>https://podminky.urs.cz/item/CS_URS_2023_02/998771181</t>
  </si>
  <si>
    <t>783</t>
  </si>
  <si>
    <t>Dokončovací práce - nátěry</t>
  </si>
  <si>
    <t>73</t>
  </si>
  <si>
    <t>783401311</t>
  </si>
  <si>
    <t>Příprava podkladu klempířských konstrukcí před provedením nátěru odmaštěním odmašťovačem vodou ředitelným</t>
  </si>
  <si>
    <t>379666467</t>
  </si>
  <si>
    <t>https://podminky.urs.cz/item/CS_URS_2023_02/783401311</t>
  </si>
  <si>
    <t>(0,1*0,1*25)*2"nátěr nerez mřížky</t>
  </si>
  <si>
    <t>74</t>
  </si>
  <si>
    <t>783444101</t>
  </si>
  <si>
    <t>Základní nátěr klempířských konstrukcí jednonásobný polyuretanový</t>
  </si>
  <si>
    <t>1327447296</t>
  </si>
  <si>
    <t>https://podminky.urs.cz/item/CS_URS_2023_02/783444101</t>
  </si>
  <si>
    <t>75</t>
  </si>
  <si>
    <t>783447101</t>
  </si>
  <si>
    <t>Krycí nátěr (email) klempířských konstrukcí jednonásobný polyuretanový</t>
  </si>
  <si>
    <t>618312114</t>
  </si>
  <si>
    <t>https://podminky.urs.cz/item/CS_URS_2023_02/783447101</t>
  </si>
  <si>
    <t>76</t>
  </si>
  <si>
    <t>783491021</t>
  </si>
  <si>
    <t>Příplatek k ceně nátěru klempířských konstrukcí za zvýšenou pracnost při provedení plochy malého rozsahu plochy do 2 m2</t>
  </si>
  <si>
    <t>-2129880843</t>
  </si>
  <si>
    <t>https://podminky.urs.cz/item/CS_URS_2023_02/783491021</t>
  </si>
  <si>
    <t>0,5*2+1</t>
  </si>
  <si>
    <t>plp</t>
  </si>
  <si>
    <t>Plocha podhledu</t>
  </si>
  <si>
    <t>85,626</t>
  </si>
  <si>
    <t>pls</t>
  </si>
  <si>
    <t>Plocha opravované omítky</t>
  </si>
  <si>
    <t>21,085</t>
  </si>
  <si>
    <t>psp</t>
  </si>
  <si>
    <t>Plocha stávajícího podhledu</t>
  </si>
  <si>
    <t>SO 2 - Podhledy</t>
  </si>
  <si>
    <t xml:space="preserve">    762 - Konstrukce tesařské</t>
  </si>
  <si>
    <t xml:space="preserve">    784 - Dokončovací práce - malby a tapety</t>
  </si>
  <si>
    <t>611131100</t>
  </si>
  <si>
    <t>Podkladní a spojovací vrstva vnitřních omítaných ploch vápenný postřik nanášený ručně celoplošně stropů</t>
  </si>
  <si>
    <t>-2091726394</t>
  </si>
  <si>
    <t>https://podminky.urs.cz/item/CS_URS_2023_02/611131100</t>
  </si>
  <si>
    <t>611142012</t>
  </si>
  <si>
    <t>Potažení vnitřních ploch pletivem v ploše nebo pruzích, na plném podkladu rabicovým provizorním přichycením stropů</t>
  </si>
  <si>
    <t>1522803212</t>
  </si>
  <si>
    <t>https://podminky.urs.cz/item/CS_URS_2023_02/611142012</t>
  </si>
  <si>
    <t>611142022</t>
  </si>
  <si>
    <t>Potažení vnitřních ploch pletivem rákosovou rohoží přichycením stropů v jedné vrstvě</t>
  </si>
  <si>
    <t>-1153537484</t>
  </si>
  <si>
    <t>https://podminky.urs.cz/item/CS_URS_2023_02/611142022</t>
  </si>
  <si>
    <t>611311121</t>
  </si>
  <si>
    <t>Omítka vápenná vnitřních ploch nanášená ručně jednovrstvá hladká, tloušťky do 10 mm vodorovných konstrukcí stropů rovných</t>
  </si>
  <si>
    <t>89741711</t>
  </si>
  <si>
    <t>https://podminky.urs.cz/item/CS_URS_2023_02/611311121</t>
  </si>
  <si>
    <t>611311131</t>
  </si>
  <si>
    <t>Potažení vnitřních ploch vápenným štukem tloušťky do 3 mm vodorovných konstrukcí stropů rovných</t>
  </si>
  <si>
    <t>1794812501</t>
  </si>
  <si>
    <t>https://podminky.urs.cz/item/CS_URS_2023_02/611311131</t>
  </si>
  <si>
    <t>plp+psp</t>
  </si>
  <si>
    <t>611311191</t>
  </si>
  <si>
    <t>Omítka vápenná vnitřních ploch nanášená ručně Příplatek k cenám za každých dalších i započatých 5 mm tloušťky jádrové omítky přes 10 mm stropů</t>
  </si>
  <si>
    <t>692138963</t>
  </si>
  <si>
    <t>https://podminky.urs.cz/item/CS_URS_2023_02/611311191</t>
  </si>
  <si>
    <t>85,626*2 'Přepočtené koeficientem množství</t>
  </si>
  <si>
    <t>611315121</t>
  </si>
  <si>
    <t>Vápenná omítka rýh štuková ve stropech, šířky rýhy do 150 mm</t>
  </si>
  <si>
    <t>-568350072</t>
  </si>
  <si>
    <t>https://podminky.urs.cz/item/CS_URS_2023_02/611315121</t>
  </si>
  <si>
    <t>0,05*50"přípomoce el. instalace</t>
  </si>
  <si>
    <t>611315221</t>
  </si>
  <si>
    <t>Vápenná omítka jednotlivých malých ploch štuková na stropech, plochy jednotlivě do 0,09 m2</t>
  </si>
  <si>
    <t>-2080577643</t>
  </si>
  <si>
    <t>https://podminky.urs.cz/item/CS_URS_2023_02/611315221</t>
  </si>
  <si>
    <t>10"přípomoce el. instalace</t>
  </si>
  <si>
    <t>612315121</t>
  </si>
  <si>
    <t>Vápenná omítka rýh štuková ve stěnách, šířky rýhy do 150 mm</t>
  </si>
  <si>
    <t>-340268957</t>
  </si>
  <si>
    <t>https://podminky.urs.cz/item/CS_URS_2023_02/612315121</t>
  </si>
  <si>
    <t>0,1*20+0,05*100"přípomoce el. instalace</t>
  </si>
  <si>
    <t>612315122</t>
  </si>
  <si>
    <t>Vápenná omítka rýh štuková ve stěnách, šířky rýhy přes 150 do 300 mm</t>
  </si>
  <si>
    <t>209110597</t>
  </si>
  <si>
    <t>https://podminky.urs.cz/item/CS_URS_2023_02/612315122</t>
  </si>
  <si>
    <t>0,25*10</t>
  </si>
  <si>
    <t>612315221</t>
  </si>
  <si>
    <t>Vápenná omítka jednotlivých malých ploch štuková na stěnách, plochy jednotlivě do 0,09 m2</t>
  </si>
  <si>
    <t>1463932932</t>
  </si>
  <si>
    <t>https://podminky.urs.cz/item/CS_URS_2023_02/612315221</t>
  </si>
  <si>
    <t>(35-10)+5"přípomoce el. instalace</t>
  </si>
  <si>
    <t>612315222</t>
  </si>
  <si>
    <t>Vápenná omítka jednotlivých malých ploch štuková na stěnách, plochy jednotlivě přes 0,09 do 0,25 m2</t>
  </si>
  <si>
    <t>1238778236</t>
  </si>
  <si>
    <t>https://podminky.urs.cz/item/CS_URS_2023_02/612315222</t>
  </si>
  <si>
    <t>1"přípomoce el. instalace</t>
  </si>
  <si>
    <t>612315223</t>
  </si>
  <si>
    <t>Vápenná omítka jednotlivých malých ploch štuková na stěnách, plochy jednotlivě přes 0,25 do 1 m2</t>
  </si>
  <si>
    <t>374497215</t>
  </si>
  <si>
    <t>https://podminky.urs.cz/item/CS_URS_2023_02/612315223</t>
  </si>
  <si>
    <t>61282103-R1</t>
  </si>
  <si>
    <t>Podkladní a spojovací vrstava omítaných ploch systémovým certifikovaným omítkovým podhozem pro vlhké a zasolené zdivo síťovitě stěn - určená pro hystorické památky</t>
  </si>
  <si>
    <t>CS ÚRS 2021 02</t>
  </si>
  <si>
    <t>398180446</t>
  </si>
  <si>
    <t>https://podminky.urs.cz/item/CS_URS_2021_02/61282103-R1</t>
  </si>
  <si>
    <t>Poznámka k položce:
Dodávka i montáž materiálu!
Bude provedeno sjednocení savosti podkladu omítkovým podhozem certifikovaným WTA, s obsahem síranovzdorného hydraulického pojiva. Pevnost sanačního omítkového podhozu bude  v tlaku třídy CS IV.  Sypná hmotnost suché směsi cca 1700 kg/m3. Aplikaci provést síťovitě (spotřeba cca 4 kg/m2).</t>
  </si>
  <si>
    <t>61282103-R2</t>
  </si>
  <si>
    <t>Omítka sanační pro vlhké a zasolené zdivo porézní kapilářně aktivní hydrofilní lehčená certifikovaná jádrová omítka vyztužená vlákny s síranovzdorným hydraulickým pojivem tl. 10 mm stěn - určená pro hystorické památky</t>
  </si>
  <si>
    <t>605084085</t>
  </si>
  <si>
    <t>Poznámka k položce:
Dodávka i montáž materiálu!
Po vyzrání podhozu bude provedena aplikace porézní kapilárně aktivní hydrofilní jádrové lehčené vyrovnávací omítky certifikované WTA. Omítka bude  armovaná vlákny a bude obsahovat síranovzdorné hydraulické pojivo. Pevnost omítky bude v tlaku třídy CS III. Pórovitost zatvrdlé malty bude &gt; 50%</t>
  </si>
  <si>
    <t>61282103-R3</t>
  </si>
  <si>
    <t>Příplatek: k omítkce sanační pro vlhké a zasolené zdivo porézní kapilářně aktivní hydrofilní lehčená certifikovaná jádrová omítka vyztužená vlákny s síranovzdorným hydraulickým pojivem Příplatek za každých dalších i započatých 5 mm tloušťky omítky přes 10 mm stěn - určená pro hystorické památky</t>
  </si>
  <si>
    <t>-1418837575</t>
  </si>
  <si>
    <t>21,085*4 'Přepočtené koeficientem množství</t>
  </si>
  <si>
    <t>61282103-R4</t>
  </si>
  <si>
    <t>Střhnutí šlemu sanační jádrové omítky mřížkovým škrabákem po ztuhnutí</t>
  </si>
  <si>
    <t>1961382438</t>
  </si>
  <si>
    <t>Poznámka k položce:
Strhnutí šlemu jádrové vrstvy bude provedeno mřížkovým škrabákem po ztuhnutí vrstvy (max. do 18-ti hodin od aplikace)</t>
  </si>
  <si>
    <t>61282103-R5</t>
  </si>
  <si>
    <t>Potažení vnitřních ploch jemnou štukovou omítkou na bázi vápna a přírodních pucolánů, systémová určená na sanační omítky tlouštky do 3 mm stěn - určená pro hystorické památky</t>
  </si>
  <si>
    <t>1049292437</t>
  </si>
  <si>
    <t>Poznámka k položce:
Dodávka i montáž materiálu!
Omítka se nanese rovnoměrně na podklad a po zavadnutí se upraví houbou nebo molitanem. Tloušťka omítky v jedné vrstvě do 2mm. Štuk lze nanést po vyzrání jádrové omítky.</t>
  </si>
  <si>
    <t>619991001</t>
  </si>
  <si>
    <t>Zakrytí vnitřních ploch před znečištěním včetně pozdějšího odkrytí podlah fólií přilepenou lepící páskou</t>
  </si>
  <si>
    <t>1287864327</t>
  </si>
  <si>
    <t>https://podminky.urs.cz/item/CS_URS_2023_02/619991001</t>
  </si>
  <si>
    <t>150"podlahy pod stropem a u omítky stěny</t>
  </si>
  <si>
    <t>-599661172</t>
  </si>
  <si>
    <t>150"trámů soklu atd</t>
  </si>
  <si>
    <t>619999011</t>
  </si>
  <si>
    <t>Příplatky k cenám úprav vnitřních povrchů omítaných stropů za sklon od vodorovné roviny přes 15 do 30°</t>
  </si>
  <si>
    <t>391345020</t>
  </si>
  <si>
    <t>https://podminky.urs.cz/item/CS_URS_2023_02/619999011</t>
  </si>
  <si>
    <t>946112116</t>
  </si>
  <si>
    <t>Věže pojízdné trubkové nebo dílcové s maximálním zatížením podlahy do 200 kg/m2 šířky přes 0,9 do 1,6 m, délky do 3,2 m výšky přes 5,5 m do 6,6 m montáž</t>
  </si>
  <si>
    <t>1740957432</t>
  </si>
  <si>
    <t>https://podminky.urs.cz/item/CS_URS_2023_02/946112116</t>
  </si>
  <si>
    <t>946112216</t>
  </si>
  <si>
    <t>Věže pojízdné trubkové nebo dílcové s maximálním zatížením podlahy do 200 kg/m2 šířky přes 0,9 do 1,6 m, délky do 3,2 m výšky přes 5,5 m do 6,6 m příplatek k ceně za každý den použití</t>
  </si>
  <si>
    <t>-389576961</t>
  </si>
  <si>
    <t>https://podminky.urs.cz/item/CS_URS_2023_02/946112216</t>
  </si>
  <si>
    <t>1*15 'Přepočtené koeficientem množství</t>
  </si>
  <si>
    <t>946112816</t>
  </si>
  <si>
    <t>Věže pojízdné trubkové nebo dílcové s maximálním zatížením podlahy do 200 kg/m2 šířky přes 0,9 do 1,6 m, délky do 3,2 m výšky přes 5,5 m do 6,6 m demontáž</t>
  </si>
  <si>
    <t>1848344871</t>
  </si>
  <si>
    <t>https://podminky.urs.cz/item/CS_URS_2023_02/946112816</t>
  </si>
  <si>
    <t>949101112</t>
  </si>
  <si>
    <t>Lešení pomocné pracovní pro objekty pozemních staveb pro zatížení do 150 kg/m2, o výšce lešeňové podlahy přes 1,9 do 3,5 m</t>
  </si>
  <si>
    <t>255710355</t>
  </si>
  <si>
    <t>https://podminky.urs.cz/item/CS_URS_2023_02/949101112</t>
  </si>
  <si>
    <t>plp+pls+psp"pro podhledy</t>
  </si>
  <si>
    <t>5*1"pro omítku stěny</t>
  </si>
  <si>
    <t>978013191</t>
  </si>
  <si>
    <t>Otlučení vápenných nebo vápenocementových omítek vnitřních ploch stěn s vyškrabáním spar, s očištěním zdiva, v rozsahu přes 50 do 100 %</t>
  </si>
  <si>
    <t>2124637961</t>
  </si>
  <si>
    <t>https://podminky.urs.cz/item/CS_URS_2023_02/978013191</t>
  </si>
  <si>
    <t>1839045609</t>
  </si>
  <si>
    <t>-1241081382</t>
  </si>
  <si>
    <t>-4795455</t>
  </si>
  <si>
    <t>845086311</t>
  </si>
  <si>
    <t>0,97*49 'Přepočtené koeficientem množství</t>
  </si>
  <si>
    <t>2005847153</t>
  </si>
  <si>
    <t>-576440087</t>
  </si>
  <si>
    <t>762</t>
  </si>
  <si>
    <t>Konstrukce tesařské</t>
  </si>
  <si>
    <t>762083121</t>
  </si>
  <si>
    <t>Impregnace řeziva máčením proti dřevokaznému hmyzu, houbám a plísním, třída ohrožení 1 a 2 (dřevo v interiéru)</t>
  </si>
  <si>
    <t>1930316316</t>
  </si>
  <si>
    <t>https://podminky.urs.cz/item/CS_URS_2023_02/762083121</t>
  </si>
  <si>
    <t>762411501</t>
  </si>
  <si>
    <t>Montáž olištování spár hoblovanými lištami stropů</t>
  </si>
  <si>
    <t>-1771920734</t>
  </si>
  <si>
    <t>https://podminky.urs.cz/item/CS_URS_2023_02/762411501</t>
  </si>
  <si>
    <t>16,25*2</t>
  </si>
  <si>
    <t>614181-r</t>
  </si>
  <si>
    <t>lišta rohová dřevěná vnější 40 x 40 mm</t>
  </si>
  <si>
    <t>1085644850</t>
  </si>
  <si>
    <t>32,5*1,04 'Přepočtené koeficientem množství</t>
  </si>
  <si>
    <t>762842211</t>
  </si>
  <si>
    <t>Montáž podbíjení střech šikmých, vnějšího přesahu šířky přes 0,8 m z hrubých prken na sraz</t>
  </si>
  <si>
    <t>-1124905941</t>
  </si>
  <si>
    <t>https://podminky.urs.cz/item/CS_URS_2023_02/762842211</t>
  </si>
  <si>
    <t>60515111</t>
  </si>
  <si>
    <t>řezivo jehličnaté boční prkno 20-30mm</t>
  </si>
  <si>
    <t>-1643505650</t>
  </si>
  <si>
    <t>85,626*0,024</t>
  </si>
  <si>
    <t>2,055*1,1 'Přepočtené koeficientem množství</t>
  </si>
  <si>
    <t>762895000</t>
  </si>
  <si>
    <t>Spojovací prostředky záklopu stropů, stropnic, podbíjení hřebíky, svory</t>
  </si>
  <si>
    <t>1376887570</t>
  </si>
  <si>
    <t>https://podminky.urs.cz/item/CS_URS_2023_02/762895000</t>
  </si>
  <si>
    <t>998762101</t>
  </si>
  <si>
    <t>Přesun hmot pro konstrukce tesařské stanovený z hmotnosti přesunovaného materiálu vodorovná dopravní vzdálenost do 50 m v objektech výšky do 6 m</t>
  </si>
  <si>
    <t>-1619649104</t>
  </si>
  <si>
    <t>https://podminky.urs.cz/item/CS_URS_2023_02/998762101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</si>
  <si>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</si>
  <si>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</si>
  <si>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2036656848</t>
  </si>
  <si>
    <t>https://podminky.urs.cz/item/CS_URS_2023_02/998762181</t>
  </si>
  <si>
    <t>783201403</t>
  </si>
  <si>
    <t>Příprava podkladu tesařských konstrukcí před provedením nátěru oprášení</t>
  </si>
  <si>
    <t>-619695669</t>
  </si>
  <si>
    <t>https://podminky.urs.cz/item/CS_URS_2023_02/783201403</t>
  </si>
  <si>
    <t>32,5*(0,05+0,05)"dřevěné lišty</t>
  </si>
  <si>
    <t>783268111</t>
  </si>
  <si>
    <t>Lazurovací nátěr tesařských konstrukcí dvojnásobný olejový</t>
  </si>
  <si>
    <t>842034641</t>
  </si>
  <si>
    <t>https://podminky.urs.cz/item/CS_URS_2023_02/783268111</t>
  </si>
  <si>
    <t>783268201</t>
  </si>
  <si>
    <t>Lakovací nátěr tesařských konstrukcí jednonásobný olejový</t>
  </si>
  <si>
    <t>-2097971290</t>
  </si>
  <si>
    <t>https://podminky.urs.cz/item/CS_URS_2023_02/783268201</t>
  </si>
  <si>
    <t>784</t>
  </si>
  <si>
    <t>Dokončovací práce - malby a tapety</t>
  </si>
  <si>
    <t>784111001</t>
  </si>
  <si>
    <t>Oprášení (ometení) podkladu v místnostech výšky do 3,80 m</t>
  </si>
  <si>
    <t>-237892812</t>
  </si>
  <si>
    <t>https://podminky.urs.cz/item/CS_URS_2023_02/784111001</t>
  </si>
  <si>
    <t>plp+pls+psp</t>
  </si>
  <si>
    <t>7+2,5+2,5+10*0,25+1*0,5+1*2"přípomoce el. instalace</t>
  </si>
  <si>
    <t>7841811-R6</t>
  </si>
  <si>
    <t>Penetrace podkladu jednonásobná základní pigmentovaná vysoce prodyšnou vápenou barvou (Sd&lt;0,01m) v místnostech výšky do 3,80 m</t>
  </si>
  <si>
    <t>1408622060</t>
  </si>
  <si>
    <t>Poznámka k položce:
Systémová malba sanačního systému.
Referenční výrobek např.: Historic Kalfarbe/Color CL Historic</t>
  </si>
  <si>
    <t>7843120-R7</t>
  </si>
  <si>
    <t>Malby vysoce prodyšnné vápenné (Sd&lt;0,01) dvojnásobné, bílé v místnostech výšky do 3,80 m</t>
  </si>
  <si>
    <t>571902202</t>
  </si>
  <si>
    <t>SO 3 - Elektroinstalace</t>
  </si>
  <si>
    <t xml:space="preserve"> </t>
  </si>
  <si>
    <t>97 - Prorážení otvorů a ostatní bourací práce</t>
  </si>
  <si>
    <t>M21 - Elektromontáže</t>
  </si>
  <si>
    <t>M46 - Zemní práce při montážích</t>
  </si>
  <si>
    <t>S - Přesuny sutí</t>
  </si>
  <si>
    <t>D1 - Ostatní materiál</t>
  </si>
  <si>
    <t>97</t>
  </si>
  <si>
    <t>Prorážení otvorů a ostatní bourací práce</t>
  </si>
  <si>
    <t>973031151R00</t>
  </si>
  <si>
    <t>Vysekání výklenků zeď cihel. MVC, pl. nad 0,25 m2</t>
  </si>
  <si>
    <t>RTS II / 2022</t>
  </si>
  <si>
    <t>973031324R00</t>
  </si>
  <si>
    <t>Vysekání kapes zeď cihel. MVC, pl. 0,1m2, hl. 15cm</t>
  </si>
  <si>
    <t>973031619R00</t>
  </si>
  <si>
    <t>Vysekání kapes zeď cih. špalík, krabice 15x15x10cm</t>
  </si>
  <si>
    <t>973031616R00</t>
  </si>
  <si>
    <t>Vysekání kapes zeď cih. špalíky, krabice 10x10x5cm</t>
  </si>
  <si>
    <t>974031126R00</t>
  </si>
  <si>
    <t>Vysekání rýh ve zdi cihelné 3 x 25 cm</t>
  </si>
  <si>
    <t>974031123R00</t>
  </si>
  <si>
    <t>Vysekání rýh ve zdi cihelné 3 x 10 cm</t>
  </si>
  <si>
    <t>974031121R00</t>
  </si>
  <si>
    <t>Vysekání rýh ve zdi cihelné 3 x 3 cm</t>
  </si>
  <si>
    <t>971033181R00</t>
  </si>
  <si>
    <t>Vybourání otvorů zeď cihel. d=6 cm, tl. 90 cm, MVC</t>
  </si>
  <si>
    <t>971033171R00</t>
  </si>
  <si>
    <t>Vybourání otvorů zeď cihel. d=6 cm, tl. 75 cm, MVC</t>
  </si>
  <si>
    <t>971033151R00</t>
  </si>
  <si>
    <t>Vybourání otvorů zeď cihel. d=6 cm, tl. 45 cm, MVC</t>
  </si>
  <si>
    <t>M21</t>
  </si>
  <si>
    <t>Elektromontáže</t>
  </si>
  <si>
    <t>210190002R00</t>
  </si>
  <si>
    <t>Demontáž stávající zásuvkové skříně</t>
  </si>
  <si>
    <t>210810054R00</t>
  </si>
  <si>
    <t>Kabel CYKY-m 750 V 4 žíly16-25 mm2 pevně uložený</t>
  </si>
  <si>
    <t>210100004R00</t>
  </si>
  <si>
    <t>Ukončení vodičů v rozvaděči + zapojení do 25 mm2</t>
  </si>
  <si>
    <t>210100002R00</t>
  </si>
  <si>
    <t>Ukončení vodičů v rozvaděči + zapojení do 6 mm2</t>
  </si>
  <si>
    <t>210800006R00</t>
  </si>
  <si>
    <t>Vodič CYY 16 mm2 uložený pod omítkou</t>
  </si>
  <si>
    <t>210800005R00</t>
  </si>
  <si>
    <t>Vodič CYY 10 mm2 uložený pod omítkou</t>
  </si>
  <si>
    <t>210192562R00</t>
  </si>
  <si>
    <t>Svorkovnice ochranná se zapojením 63 A</t>
  </si>
  <si>
    <t>210220001R00</t>
  </si>
  <si>
    <t>Vedení uzemňovací na povrchu FeZn do 120 mm2</t>
  </si>
  <si>
    <t>210190003R00</t>
  </si>
  <si>
    <t>Montáž celoplechových rozvodnic do váhy 100 kg</t>
  </si>
  <si>
    <t>210110508R00</t>
  </si>
  <si>
    <t>Vypínač vačkový vestavný S 63V 03, 04, 05, 06</t>
  </si>
  <si>
    <t>210120323R00</t>
  </si>
  <si>
    <t>Bleskojistka do 35 kV, 10 kA</t>
  </si>
  <si>
    <t>210120823R00</t>
  </si>
  <si>
    <t>Chránič proudový čtyřpólový do 40 A</t>
  </si>
  <si>
    <t>210120803R00</t>
  </si>
  <si>
    <t>Chránič proudový dvoupólový do 40 A</t>
  </si>
  <si>
    <t>210121311R00</t>
  </si>
  <si>
    <t>Instalační stykač modulární</t>
  </si>
  <si>
    <t>210120421R00</t>
  </si>
  <si>
    <t>Jistič jednopólový modulární</t>
  </si>
  <si>
    <t>210120441R00</t>
  </si>
  <si>
    <t>Jistič třípólový modulární</t>
  </si>
  <si>
    <t>210201517R00</t>
  </si>
  <si>
    <t>Svítidlo LED bytové stěnové</t>
  </si>
  <si>
    <t>210110041R00</t>
  </si>
  <si>
    <t>Spínač zapuštěný jednopólový, řazení 1</t>
  </si>
  <si>
    <t>210110047R00</t>
  </si>
  <si>
    <t>Spínač zapuštěný jednopól.se signál.doutnavkou 1/S</t>
  </si>
  <si>
    <t>210110043R00</t>
  </si>
  <si>
    <t>Spínač zapuštěný seriový, řazení 5</t>
  </si>
  <si>
    <t>210110045R00</t>
  </si>
  <si>
    <t>Spínač zapuštěný střídavý, řazení 6</t>
  </si>
  <si>
    <t>210010320R00</t>
  </si>
  <si>
    <t>Krabice přístrojová KP, se zapojením, kruhová</t>
  </si>
  <si>
    <t>210010321R00</t>
  </si>
  <si>
    <t>Krabice univerzální KU a odbočná KO se zapoj.,kruh</t>
  </si>
  <si>
    <t>210010322R00</t>
  </si>
  <si>
    <t>Krabice rozvodná KR 97, se zapojením, kruhová</t>
  </si>
  <si>
    <t>210810055R00</t>
  </si>
  <si>
    <t>Kabel CYKY-m 750 V 5 x 1,5 mm2 pevně uložený</t>
  </si>
  <si>
    <t>210810046R00</t>
  </si>
  <si>
    <t>Kabel CYKY-m 750 V 3 x 2,5 mm2 pevně uložený</t>
  </si>
  <si>
    <t>210810045R00</t>
  </si>
  <si>
    <t>Kabel CYKY-m 750 V 3 x 1,5 mm2 pevně uložený</t>
  </si>
  <si>
    <t>210810041R00</t>
  </si>
  <si>
    <t>Kabel CYKY-m 750 V 2 x 1,5 mm2 pevně uložený</t>
  </si>
  <si>
    <t>210010003R00</t>
  </si>
  <si>
    <t>Trubka ohebná pod omítku, vnější průměr 25 mm</t>
  </si>
  <si>
    <t>78</t>
  </si>
  <si>
    <t>210191542R00</t>
  </si>
  <si>
    <t>Montáž pilíře</t>
  </si>
  <si>
    <t>80</t>
  </si>
  <si>
    <t>M46</t>
  </si>
  <si>
    <t>Zemní práce při montážích</t>
  </si>
  <si>
    <t>460200164RT2</t>
  </si>
  <si>
    <t>Výkop kabelové rýhy 35/80 cm hor.4</t>
  </si>
  <si>
    <t>82</t>
  </si>
  <si>
    <t>460570164R00</t>
  </si>
  <si>
    <t>Zához rýhy 35/80 cm, hornina třídy 4, se zhutněním</t>
  </si>
  <si>
    <t>84</t>
  </si>
  <si>
    <t>460620014R00</t>
  </si>
  <si>
    <t>Provizorní úprava terénu v přírodní hornině 4</t>
  </si>
  <si>
    <t>86</t>
  </si>
  <si>
    <t>S</t>
  </si>
  <si>
    <t>Přesuny sutí</t>
  </si>
  <si>
    <t>979082212R00</t>
  </si>
  <si>
    <t>Vodorovná doprava suti po suchu do 50 m</t>
  </si>
  <si>
    <t>88</t>
  </si>
  <si>
    <t>979086213R00</t>
  </si>
  <si>
    <t>Nakládání vybouraných hmot na dopravní prostředek</t>
  </si>
  <si>
    <t>90</t>
  </si>
  <si>
    <t>979084216R00</t>
  </si>
  <si>
    <t>Vodorovná doprava vybour. hmot po suchu do 5 km</t>
  </si>
  <si>
    <t>92</t>
  </si>
  <si>
    <t>D1</t>
  </si>
  <si>
    <t>Ostatní materiál</t>
  </si>
  <si>
    <t>000-01pVD</t>
  </si>
  <si>
    <t>Elektroměrový pilíř</t>
  </si>
  <si>
    <t>ks</t>
  </si>
  <si>
    <t>94</t>
  </si>
  <si>
    <t>34111610</t>
  </si>
  <si>
    <t>Kabel silový s Cu jádrem 1 kV 1-CYKY 4 x 25 mm2</t>
  </si>
  <si>
    <t>96</t>
  </si>
  <si>
    <t>3457114701</t>
  </si>
  <si>
    <t>Trubka kabelová chránička KOPOFLEX KF 09050</t>
  </si>
  <si>
    <t>98</t>
  </si>
  <si>
    <t>34111100</t>
  </si>
  <si>
    <t>Kabel silový s Cu jádrem 750 V CYKY 5 x 6 mm2</t>
  </si>
  <si>
    <t>100</t>
  </si>
  <si>
    <t>34140968</t>
  </si>
  <si>
    <t>Vodič silový CY zelenožlutý 16,00 mm2 - drát</t>
  </si>
  <si>
    <t>102</t>
  </si>
  <si>
    <t>34140967</t>
  </si>
  <si>
    <t>Vodič silový CY zelenožlutý 10,00 mm2 - drát</t>
  </si>
  <si>
    <t>104</t>
  </si>
  <si>
    <t>00802VD</t>
  </si>
  <si>
    <t>Oceloplechová protipožární rozvodnice, IP43/20, 960x680x200, EI-S 30, 150M, 250A</t>
  </si>
  <si>
    <t>106</t>
  </si>
  <si>
    <t>0000psVD</t>
  </si>
  <si>
    <t>Prohlášení o shodě dle ČSN EN 61439-1 na rozvaděč nn</t>
  </si>
  <si>
    <t>108</t>
  </si>
  <si>
    <t>HAC306IMVD</t>
  </si>
  <si>
    <t>Otočný vypínač 3P In=63 A; Ui=800 V; AC 23</t>
  </si>
  <si>
    <t>110</t>
  </si>
  <si>
    <t>CFA463DIMVD</t>
  </si>
  <si>
    <t>Proudový chránič 4 pól. 63 / 0,3 A, A</t>
  </si>
  <si>
    <t>112</t>
  </si>
  <si>
    <t>000FLP1VD</t>
  </si>
  <si>
    <t>Kombinovaný svodič přepětí B+C 4/25kA</t>
  </si>
  <si>
    <t>114</t>
  </si>
  <si>
    <t>NBN106TIMVD</t>
  </si>
  <si>
    <t>Jistič 1 pól. 6A, char.B, 10 kA</t>
  </si>
  <si>
    <t>116</t>
  </si>
  <si>
    <t>NBN110TIMVD</t>
  </si>
  <si>
    <t>Jistič 1 pól. 10A, char.B, 10 kA</t>
  </si>
  <si>
    <t>118</t>
  </si>
  <si>
    <t>ADA916DIMVD</t>
  </si>
  <si>
    <t>Proud.chr. s nadpr.ochr. char. B; 2 pól; 6 kA; 0,03 A; In=16 A, A</t>
  </si>
  <si>
    <t>120</t>
  </si>
  <si>
    <t>ADA416DIMVD</t>
  </si>
  <si>
    <t>Proud.chr. s nadpr.ochr. char. B; 4 pól; 6 kA; 0,03 A; In=16 A, A</t>
  </si>
  <si>
    <t>122</t>
  </si>
  <si>
    <t>EPN410IMVD</t>
  </si>
  <si>
    <t>Elektron. impulsní relé, 1S, 16A /250V AC1</t>
  </si>
  <si>
    <t>124</t>
  </si>
  <si>
    <t>NBN325TIMVD</t>
  </si>
  <si>
    <t>Jistič 3 pól. 25A, char.B, 10 kA</t>
  </si>
  <si>
    <t>126</t>
  </si>
  <si>
    <t>000-001VD</t>
  </si>
  <si>
    <t>Přípojnice potenciálového vyrovnání pro montáž pod omítku, schváleno VDE</t>
  </si>
  <si>
    <t>128</t>
  </si>
  <si>
    <t>003LPSVD</t>
  </si>
  <si>
    <t>Pásek zemnící ZP 30x4 FEZN 1kg=1.05m</t>
  </si>
  <si>
    <t>kg</t>
  </si>
  <si>
    <t>130</t>
  </si>
  <si>
    <t>005 e27</t>
  </si>
  <si>
    <t>Venkovní stylové svítidlo, E27</t>
  </si>
  <si>
    <t>132</t>
  </si>
  <si>
    <t>005 NOU</t>
  </si>
  <si>
    <t>LED svítidlo kruhové 20W, kryt opál PMMA, 330mm, IP20, nouzový modul</t>
  </si>
  <si>
    <t>134</t>
  </si>
  <si>
    <t>101VD</t>
  </si>
  <si>
    <t>LED nouzové svítidlo 1h, IP42, piktogram</t>
  </si>
  <si>
    <t>136</t>
  </si>
  <si>
    <t>00425VD</t>
  </si>
  <si>
    <t>Zásuvka jednonásobná s ochranným kolíkem, clonky, bílá, hranatý design</t>
  </si>
  <si>
    <t>138</t>
  </si>
  <si>
    <t>00405VD</t>
  </si>
  <si>
    <t>Podlahová nerezová zásuvka 1x 250V, manuální zámek, IP66, 135x135 mm, pro lité podlahy</t>
  </si>
  <si>
    <t>140</t>
  </si>
  <si>
    <t>00410VD</t>
  </si>
  <si>
    <t>Zásuvka průmyslová 16A/400V, 5P, víčko a instalační krabice, IP44, pod omítku</t>
  </si>
  <si>
    <t>142</t>
  </si>
  <si>
    <t>00417VD</t>
  </si>
  <si>
    <t>Přístoj spínače jednopólového</t>
  </si>
  <si>
    <t>144</t>
  </si>
  <si>
    <t>00416VD</t>
  </si>
  <si>
    <t>Přístoj přepínače sériového střídavého 6+6</t>
  </si>
  <si>
    <t>146</t>
  </si>
  <si>
    <t>00419VD</t>
  </si>
  <si>
    <t>Přístoj přepínače střídavého</t>
  </si>
  <si>
    <t>148</t>
  </si>
  <si>
    <t>00413VD</t>
  </si>
  <si>
    <t>Kryt spínače s průzorem</t>
  </si>
  <si>
    <t>150</t>
  </si>
  <si>
    <t>00415VD</t>
  </si>
  <si>
    <t>Doutnavka orientační</t>
  </si>
  <si>
    <t>152</t>
  </si>
  <si>
    <t>77</t>
  </si>
  <si>
    <t>00411VD</t>
  </si>
  <si>
    <t>Kryt spínače jednoduchý</t>
  </si>
  <si>
    <t>154</t>
  </si>
  <si>
    <t>00412VD</t>
  </si>
  <si>
    <t>Kryt spínače dělený</t>
  </si>
  <si>
    <t>156</t>
  </si>
  <si>
    <t>79</t>
  </si>
  <si>
    <t>00428VD</t>
  </si>
  <si>
    <t>Rámeček jednonásobný</t>
  </si>
  <si>
    <t>158</t>
  </si>
  <si>
    <t>00429VD</t>
  </si>
  <si>
    <t>Rámeček dvojnonásobný vodorovný</t>
  </si>
  <si>
    <t>160</t>
  </si>
  <si>
    <t>81</t>
  </si>
  <si>
    <t>00430VD</t>
  </si>
  <si>
    <t>Rámeček trojnásobný vodorovný</t>
  </si>
  <si>
    <t>162</t>
  </si>
  <si>
    <t>004311VD</t>
  </si>
  <si>
    <t>Rámeček čtyřnásobný vodorovný</t>
  </si>
  <si>
    <t>164</t>
  </si>
  <si>
    <t>83</t>
  </si>
  <si>
    <t>345715165</t>
  </si>
  <si>
    <t>Krabice přístrojová hluboká KPR 68</t>
  </si>
  <si>
    <t>166</t>
  </si>
  <si>
    <t>34571519</t>
  </si>
  <si>
    <t>Krabice univerzální z PH KU 68-1902</t>
  </si>
  <si>
    <t>168</t>
  </si>
  <si>
    <t>85</t>
  </si>
  <si>
    <t>345704420000</t>
  </si>
  <si>
    <t>Krabice rozvodná kruhová KR 97/5</t>
  </si>
  <si>
    <t>170</t>
  </si>
  <si>
    <t>34561405</t>
  </si>
  <si>
    <t>Svorka krabicová 4x2,5</t>
  </si>
  <si>
    <t>172</t>
  </si>
  <si>
    <t>87</t>
  </si>
  <si>
    <t>34561409</t>
  </si>
  <si>
    <t>Svorka krabicová 3x1,5</t>
  </si>
  <si>
    <t>174</t>
  </si>
  <si>
    <t>34111094</t>
  </si>
  <si>
    <t>Kabel silový s Cu jádrem 750 V CYKY 5 x 2,5 mm2</t>
  </si>
  <si>
    <t>176</t>
  </si>
  <si>
    <t>89</t>
  </si>
  <si>
    <t>34111038</t>
  </si>
  <si>
    <t>Kabel silový s Cu jádrem 750 V CYKY 3 C x 2,5 mm2</t>
  </si>
  <si>
    <t>178</t>
  </si>
  <si>
    <t>34111090</t>
  </si>
  <si>
    <t>Kabel silový s Cu jádrem 750 V CYKY 5 x 1,5 mm2</t>
  </si>
  <si>
    <t>180</t>
  </si>
  <si>
    <t>91</t>
  </si>
  <si>
    <t>34111030</t>
  </si>
  <si>
    <t>Kabel silový s Cu jádrem 750 V CYKY 3 x 1,5 mm2</t>
  </si>
  <si>
    <t>182</t>
  </si>
  <si>
    <t>34111033</t>
  </si>
  <si>
    <t>Kabel silový s Cu jádrem 750 V CYKY-O 3 x 1,5 mm2</t>
  </si>
  <si>
    <t>184</t>
  </si>
  <si>
    <t>93</t>
  </si>
  <si>
    <t>34111000</t>
  </si>
  <si>
    <t>Kabel silový s Cu jádrem 750 V CYKY 2 x 1,5 mm2</t>
  </si>
  <si>
    <t>186</t>
  </si>
  <si>
    <t>34571051</t>
  </si>
  <si>
    <t>Trubka elektroinstal. ohebná 2323/LPE-1 d 22,9 mm</t>
  </si>
  <si>
    <t>188</t>
  </si>
  <si>
    <t>95</t>
  </si>
  <si>
    <t>KP12bIM</t>
  </si>
  <si>
    <t>kabelová příchytka 8-12 mm plast</t>
  </si>
  <si>
    <t>190</t>
  </si>
  <si>
    <t>0011VD</t>
  </si>
  <si>
    <t>Drobný instalační materiál</t>
  </si>
  <si>
    <t>obj.</t>
  </si>
  <si>
    <t>192</t>
  </si>
  <si>
    <t>SEZNAM FIGUR</t>
  </si>
  <si>
    <t>Výměra</t>
  </si>
  <si>
    <t xml:space="preserve"> SO 2</t>
  </si>
  <si>
    <t>((4+0,35+0,15)*5,85)*2"šikmý podhled (řez AA)</t>
  </si>
  <si>
    <t>((1,1+0,35+0,15)*(4,7+1,45))*2"šikmý podhled (řez BB)</t>
  </si>
  <si>
    <t>((1,05+0,4)*4,24)*2"rovný podhled (řez CC)</t>
  </si>
  <si>
    <t>0,5*2"zabednění přechodu šikmého a rovného podhledu</t>
  </si>
  <si>
    <t>Použití figury:</t>
  </si>
  <si>
    <t>Vápenný postřik vnitřních stropů nanášený ručně</t>
  </si>
  <si>
    <t>Potažení vnitřních stropů rabicovým pletivem</t>
  </si>
  <si>
    <t>Potažení vnitřních stropů rákosovou rohoží v jedné vrstvě</t>
  </si>
  <si>
    <t>Vápenná omítka hladká jednovrstvá vnitřních stropů rovných nanášená ručně</t>
  </si>
  <si>
    <t>Potažení vnitřních rovných stropů vápenným štukem tloušťky do 3 mm</t>
  </si>
  <si>
    <t>Příplatek k vápenné omítce vnitřních stropů za každých dalších 5 mm tloušťky ručně</t>
  </si>
  <si>
    <t>Příplatek k vnitřní omítce stropů za sklon do 30°</t>
  </si>
  <si>
    <t>Montáž podbíjení střech šikmých vnějšího přesahu š přes 0,8 m z hrubých prken na sraz</t>
  </si>
  <si>
    <t>Oprášení (ometení ) podkladu v místnostech v do 3,80 m</t>
  </si>
  <si>
    <t>Penetrace podkladu jednonásobná základní pigmentovaná vysoce prodyšnou vápenou barvou (Sd&lt;0,01m)  v místnostech výšky do 3,80 m</t>
  </si>
  <si>
    <t>Lešení pomocné pro objekty pozemních staveb s lešeňovou podlahou v přes 1,9 do 3,5 m zatížení do 150 kg/m2</t>
  </si>
  <si>
    <t>(0,55+0,55+3,4+0,7+0,25)*3,5+(2,4*2+0,95*2)*0,3</t>
  </si>
  <si>
    <t>Podkladní a spojovací vrstava omítaných ploch systémovým certifikovaným omítkovým podhozem pro vlhké a zasolené zdivo síťovitě stěn  - určená pro hystorické památky</t>
  </si>
  <si>
    <t>Příplatek: k omítkce sanační pro vlhké a zasolené zdivo porézní kapilářně aktivní hydrofilní lehčená certifikovaná jádrová omítka vyztužená vlákny s síranovzdorným hydraulickým pojivem Příplatek za každých dalších i započatých 5 mm tloušťky omítky přes 10</t>
  </si>
  <si>
    <t>Otlučení (osekání) vnitřní vápenné nebo vápenocementové omítky stěn v rozsahu přes 50 do 100 %</t>
  </si>
  <si>
    <t>Ruční dočištění ploch stěn, rubu kleneb a podlah ocelových kartáči</t>
  </si>
  <si>
    <t>28"odměřeno z výkresu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</si>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</sst>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4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30001000" TargetMode="External" /><Relationship Id="rId2" Type="http://schemas.openxmlformats.org/officeDocument/2006/relationships/hyperlink" Target="https://podminky.urs.cz/item/CS_URS_2023_02/044002000" TargetMode="External" /><Relationship Id="rId3" Type="http://schemas.openxmlformats.org/officeDocument/2006/relationships/hyperlink" Target="https://podminky.urs.cz/item/CS_URS_2023_02/045002000" TargetMode="External" /><Relationship Id="rId4" Type="http://schemas.openxmlformats.org/officeDocument/2006/relationships/hyperlink" Target="https://podminky.urs.cz/item/CS_URS_2023_02/070001000" TargetMode="External" /><Relationship Id="rId5" Type="http://schemas.openxmlformats.org/officeDocument/2006/relationships/hyperlink" Target="https://podminky.urs.cz/item/CS_URS_2023_02/0900011-OP1" TargetMode="External" /><Relationship Id="rId6" Type="http://schemas.openxmlformats.org/officeDocument/2006/relationships/hyperlink" Target="https://podminky.urs.cz/item/CS_URS_2023_02/091404000" TargetMode="Externa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39751101" TargetMode="External" /><Relationship Id="rId2" Type="http://schemas.openxmlformats.org/officeDocument/2006/relationships/hyperlink" Target="https://podminky.urs.cz/item/CS_URS_2023_02/162211311" TargetMode="External" /><Relationship Id="rId3" Type="http://schemas.openxmlformats.org/officeDocument/2006/relationships/hyperlink" Target="https://podminky.urs.cz/item/CS_URS_2023_02/162211319" TargetMode="External" /><Relationship Id="rId4" Type="http://schemas.openxmlformats.org/officeDocument/2006/relationships/hyperlink" Target="https://podminky.urs.cz/item/CS_URS_2023_02/162751117" TargetMode="External" /><Relationship Id="rId5" Type="http://schemas.openxmlformats.org/officeDocument/2006/relationships/hyperlink" Target="https://podminky.urs.cz/item/CS_URS_2023_02/162751119" TargetMode="External" /><Relationship Id="rId6" Type="http://schemas.openxmlformats.org/officeDocument/2006/relationships/hyperlink" Target="https://podminky.urs.cz/item/CS_URS_2023_02/171201231" TargetMode="External" /><Relationship Id="rId7" Type="http://schemas.openxmlformats.org/officeDocument/2006/relationships/hyperlink" Target="https://podminky.urs.cz/item/CS_URS_2023_02/171251201" TargetMode="External" /><Relationship Id="rId8" Type="http://schemas.openxmlformats.org/officeDocument/2006/relationships/hyperlink" Target="https://podminky.urs.cz/item/CS_URS_2023_02/181911102" TargetMode="External" /><Relationship Id="rId9" Type="http://schemas.openxmlformats.org/officeDocument/2006/relationships/hyperlink" Target="https://podminky.urs.cz/item/CS_URS_2023_02/271532213" TargetMode="External" /><Relationship Id="rId10" Type="http://schemas.openxmlformats.org/officeDocument/2006/relationships/hyperlink" Target="https://podminky.urs.cz/item/CS_URS_2023_02/273321411" TargetMode="External" /><Relationship Id="rId11" Type="http://schemas.openxmlformats.org/officeDocument/2006/relationships/hyperlink" Target="https://podminky.urs.cz/item/CS_URS_2023_02/273362021" TargetMode="External" /><Relationship Id="rId12" Type="http://schemas.openxmlformats.org/officeDocument/2006/relationships/hyperlink" Target="https://podminky.urs.cz/item/CS_URS_2023_02/279321346" TargetMode="External" /><Relationship Id="rId13" Type="http://schemas.openxmlformats.org/officeDocument/2006/relationships/hyperlink" Target="https://podminky.urs.cz/item/CS_URS_2023_02/279351311" TargetMode="External" /><Relationship Id="rId14" Type="http://schemas.openxmlformats.org/officeDocument/2006/relationships/hyperlink" Target="https://podminky.urs.cz/item/CS_URS_2023_02/279351312" TargetMode="External" /><Relationship Id="rId15" Type="http://schemas.openxmlformats.org/officeDocument/2006/relationships/hyperlink" Target="https://podminky.urs.cz/item/CS_URS_2023_02/279362021" TargetMode="External" /><Relationship Id="rId16" Type="http://schemas.openxmlformats.org/officeDocument/2006/relationships/hyperlink" Target="https://podminky.urs.cz/item/CS_URS_2023_02/411354271" TargetMode="External" /><Relationship Id="rId17" Type="http://schemas.openxmlformats.org/officeDocument/2006/relationships/hyperlink" Target="https://podminky.urs.cz/item/CS_URS_2023_02/430321515" TargetMode="External" /><Relationship Id="rId18" Type="http://schemas.openxmlformats.org/officeDocument/2006/relationships/hyperlink" Target="https://podminky.urs.cz/item/CS_URS_2023_02/434191423" TargetMode="External" /><Relationship Id="rId19" Type="http://schemas.openxmlformats.org/officeDocument/2006/relationships/hyperlink" Target="https://podminky.urs.cz/item/CS_URS_2023_02/434351141" TargetMode="External" /><Relationship Id="rId20" Type="http://schemas.openxmlformats.org/officeDocument/2006/relationships/hyperlink" Target="https://podminky.urs.cz/item/CS_URS_2023_02/434351142" TargetMode="External" /><Relationship Id="rId21" Type="http://schemas.openxmlformats.org/officeDocument/2006/relationships/hyperlink" Target="https://podminky.urs.cz/item/CS_URS_2023_02/619991011" TargetMode="External" /><Relationship Id="rId22" Type="http://schemas.openxmlformats.org/officeDocument/2006/relationships/hyperlink" Target="https://podminky.urs.cz/item/CS_URS_2023_02/631311125" TargetMode="External" /><Relationship Id="rId23" Type="http://schemas.openxmlformats.org/officeDocument/2006/relationships/hyperlink" Target="https://podminky.urs.cz/item/CS_URS_2023_02/631311135" TargetMode="External" /><Relationship Id="rId24" Type="http://schemas.openxmlformats.org/officeDocument/2006/relationships/hyperlink" Target="https://podminky.urs.cz/item/CS_URS_2023_02/631319012" TargetMode="External" /><Relationship Id="rId25" Type="http://schemas.openxmlformats.org/officeDocument/2006/relationships/hyperlink" Target="https://podminky.urs.cz/item/CS_URS_2023_02/631319013" TargetMode="External" /><Relationship Id="rId26" Type="http://schemas.openxmlformats.org/officeDocument/2006/relationships/hyperlink" Target="https://podminky.urs.cz/item/CS_URS_2023_02/631319173" TargetMode="External" /><Relationship Id="rId27" Type="http://schemas.openxmlformats.org/officeDocument/2006/relationships/hyperlink" Target="https://podminky.urs.cz/item/CS_URS_2023_02/631319175" TargetMode="External" /><Relationship Id="rId28" Type="http://schemas.openxmlformats.org/officeDocument/2006/relationships/hyperlink" Target="https://podminky.urs.cz/item/CS_URS_2023_02/631362021" TargetMode="External" /><Relationship Id="rId29" Type="http://schemas.openxmlformats.org/officeDocument/2006/relationships/hyperlink" Target="https://podminky.urs.cz/item/CS_URS_2023_02/632450124" TargetMode="External" /><Relationship Id="rId30" Type="http://schemas.openxmlformats.org/officeDocument/2006/relationships/hyperlink" Target="https://podminky.urs.cz/item/CS_URS_2023_02/634112113" TargetMode="External" /><Relationship Id="rId31" Type="http://schemas.openxmlformats.org/officeDocument/2006/relationships/hyperlink" Target="https://podminky.urs.cz/item/CS_URS_2023_02/634663111" TargetMode="External" /><Relationship Id="rId32" Type="http://schemas.openxmlformats.org/officeDocument/2006/relationships/hyperlink" Target="https://podminky.urs.cz/item/CS_URS_2023_02/634911123" TargetMode="External" /><Relationship Id="rId33" Type="http://schemas.openxmlformats.org/officeDocument/2006/relationships/hyperlink" Target="https://podminky.urs.cz/item/CS_URS_2023_02/952901114" TargetMode="External" /><Relationship Id="rId34" Type="http://schemas.openxmlformats.org/officeDocument/2006/relationships/hyperlink" Target="https://podminky.urs.cz/item/CS_URS_2023_02/963023612" TargetMode="External" /><Relationship Id="rId35" Type="http://schemas.openxmlformats.org/officeDocument/2006/relationships/hyperlink" Target="https://podminky.urs.cz/item/CS_URS_2023_02/965041341" TargetMode="External" /><Relationship Id="rId36" Type="http://schemas.openxmlformats.org/officeDocument/2006/relationships/hyperlink" Target="https://podminky.urs.cz/item/CS_URS_2023_02/977151116" TargetMode="External" /><Relationship Id="rId37" Type="http://schemas.openxmlformats.org/officeDocument/2006/relationships/hyperlink" Target="https://podminky.urs.cz/item/CS_URS_2023_02/977151216" TargetMode="External" /><Relationship Id="rId38" Type="http://schemas.openxmlformats.org/officeDocument/2006/relationships/hyperlink" Target="https://podminky.urs.cz/item/CS_URS_2023_02/985111232" TargetMode="External" /><Relationship Id="rId39" Type="http://schemas.openxmlformats.org/officeDocument/2006/relationships/hyperlink" Target="https://podminky.urs.cz/item/CS_URS_2023_02/985111291" TargetMode="External" /><Relationship Id="rId40" Type="http://schemas.openxmlformats.org/officeDocument/2006/relationships/hyperlink" Target="https://podminky.urs.cz/item/CS_URS_2023_02/985111292" TargetMode="External" /><Relationship Id="rId41" Type="http://schemas.openxmlformats.org/officeDocument/2006/relationships/hyperlink" Target="https://podminky.urs.cz/item/CS_URS_2023_02/985131311" TargetMode="External" /><Relationship Id="rId42" Type="http://schemas.openxmlformats.org/officeDocument/2006/relationships/hyperlink" Target="https://podminky.urs.cz/item/CS_URS_2023_02/985139112" TargetMode="External" /><Relationship Id="rId43" Type="http://schemas.openxmlformats.org/officeDocument/2006/relationships/hyperlink" Target="https://podminky.urs.cz/item/CS_URS_2023_02/997013211" TargetMode="External" /><Relationship Id="rId44" Type="http://schemas.openxmlformats.org/officeDocument/2006/relationships/hyperlink" Target="https://podminky.urs.cz/item/CS_URS_2023_02/997013501" TargetMode="External" /><Relationship Id="rId45" Type="http://schemas.openxmlformats.org/officeDocument/2006/relationships/hyperlink" Target="https://podminky.urs.cz/item/CS_URS_2023_02/997013509" TargetMode="External" /><Relationship Id="rId46" Type="http://schemas.openxmlformats.org/officeDocument/2006/relationships/hyperlink" Target="https://podminky.urs.cz/item/CS_URS_2023_02/997013861" TargetMode="External" /><Relationship Id="rId47" Type="http://schemas.openxmlformats.org/officeDocument/2006/relationships/hyperlink" Target="https://podminky.urs.cz/item/CS_URS_2023_02/997013863" TargetMode="External" /><Relationship Id="rId48" Type="http://schemas.openxmlformats.org/officeDocument/2006/relationships/hyperlink" Target="https://podminky.urs.cz/item/CS_URS_2023_02/997013867" TargetMode="External" /><Relationship Id="rId49" Type="http://schemas.openxmlformats.org/officeDocument/2006/relationships/hyperlink" Target="https://podminky.urs.cz/item/CS_URS_2023_02/998018001" TargetMode="External" /><Relationship Id="rId50" Type="http://schemas.openxmlformats.org/officeDocument/2006/relationships/hyperlink" Target="https://podminky.urs.cz/item/CS_URS_2023_02/711211133" TargetMode="External" /><Relationship Id="rId51" Type="http://schemas.openxmlformats.org/officeDocument/2006/relationships/hyperlink" Target="https://podminky.urs.cz/item/CS_URS_2023_02/998711101" TargetMode="External" /><Relationship Id="rId52" Type="http://schemas.openxmlformats.org/officeDocument/2006/relationships/hyperlink" Target="https://podminky.urs.cz/item/CS_URS_2023_02/998711181" TargetMode="External" /><Relationship Id="rId53" Type="http://schemas.openxmlformats.org/officeDocument/2006/relationships/hyperlink" Target="https://podminky.urs.cz/item/CS_URS_2023_02/751398021" TargetMode="External" /><Relationship Id="rId54" Type="http://schemas.openxmlformats.org/officeDocument/2006/relationships/hyperlink" Target="https://podminky.urs.cz/item/CS_URS_2023_02/751510041" TargetMode="External" /><Relationship Id="rId55" Type="http://schemas.openxmlformats.org/officeDocument/2006/relationships/hyperlink" Target="https://podminky.urs.cz/item/CS_URS_2023_02/998751101" TargetMode="External" /><Relationship Id="rId56" Type="http://schemas.openxmlformats.org/officeDocument/2006/relationships/hyperlink" Target="https://podminky.urs.cz/item/CS_URS_2023_02/998751181" TargetMode="External" /><Relationship Id="rId57" Type="http://schemas.openxmlformats.org/officeDocument/2006/relationships/hyperlink" Target="https://podminky.urs.cz/item/CS_URS_2023_02/771111011" TargetMode="External" /><Relationship Id="rId58" Type="http://schemas.openxmlformats.org/officeDocument/2006/relationships/hyperlink" Target="https://podminky.urs.cz/item/CS_URS_2023_02/771121011" TargetMode="External" /><Relationship Id="rId59" Type="http://schemas.openxmlformats.org/officeDocument/2006/relationships/hyperlink" Target="https://podminky.urs.cz/item/CS_URS_2023_02/771151011" TargetMode="External" /><Relationship Id="rId60" Type="http://schemas.openxmlformats.org/officeDocument/2006/relationships/hyperlink" Target="https://podminky.urs.cz/item/CS_URS_2023_02/771161011" TargetMode="External" /><Relationship Id="rId61" Type="http://schemas.openxmlformats.org/officeDocument/2006/relationships/hyperlink" Target="https://podminky.urs.cz/item/CS_URS_2023_02/771571810" TargetMode="External" /><Relationship Id="rId62" Type="http://schemas.openxmlformats.org/officeDocument/2006/relationships/hyperlink" Target="https://podminky.urs.cz/item/CS_URS_2023_02/771574436" TargetMode="External" /><Relationship Id="rId63" Type="http://schemas.openxmlformats.org/officeDocument/2006/relationships/hyperlink" Target="https://podminky.urs.cz/item/CS_URS_2023_02/771591115" TargetMode="External" /><Relationship Id="rId64" Type="http://schemas.openxmlformats.org/officeDocument/2006/relationships/hyperlink" Target="https://podminky.urs.cz/item/CS_URS_2023_02/771591191" TargetMode="External" /><Relationship Id="rId65" Type="http://schemas.openxmlformats.org/officeDocument/2006/relationships/hyperlink" Target="https://podminky.urs.cz/item/CS_URS_2023_02/771592011" TargetMode="External" /><Relationship Id="rId66" Type="http://schemas.openxmlformats.org/officeDocument/2006/relationships/hyperlink" Target="https://podminky.urs.cz/item/CS_URS_2023_02/998771101" TargetMode="External" /><Relationship Id="rId67" Type="http://schemas.openxmlformats.org/officeDocument/2006/relationships/hyperlink" Target="https://podminky.urs.cz/item/CS_URS_2023_02/998771181" TargetMode="External" /><Relationship Id="rId68" Type="http://schemas.openxmlformats.org/officeDocument/2006/relationships/hyperlink" Target="https://podminky.urs.cz/item/CS_URS_2023_02/783401311" TargetMode="External" /><Relationship Id="rId69" Type="http://schemas.openxmlformats.org/officeDocument/2006/relationships/hyperlink" Target="https://podminky.urs.cz/item/CS_URS_2023_02/783444101" TargetMode="External" /><Relationship Id="rId70" Type="http://schemas.openxmlformats.org/officeDocument/2006/relationships/hyperlink" Target="https://podminky.urs.cz/item/CS_URS_2023_02/783447101" TargetMode="External" /><Relationship Id="rId71" Type="http://schemas.openxmlformats.org/officeDocument/2006/relationships/hyperlink" Target="https://podminky.urs.cz/item/CS_URS_2023_02/783491021" TargetMode="External" /><Relationship Id="rId7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11131100" TargetMode="External" /><Relationship Id="rId2" Type="http://schemas.openxmlformats.org/officeDocument/2006/relationships/hyperlink" Target="https://podminky.urs.cz/item/CS_URS_2023_02/611142012" TargetMode="External" /><Relationship Id="rId3" Type="http://schemas.openxmlformats.org/officeDocument/2006/relationships/hyperlink" Target="https://podminky.urs.cz/item/CS_URS_2023_02/611142022" TargetMode="External" /><Relationship Id="rId4" Type="http://schemas.openxmlformats.org/officeDocument/2006/relationships/hyperlink" Target="https://podminky.urs.cz/item/CS_URS_2023_02/611311121" TargetMode="External" /><Relationship Id="rId5" Type="http://schemas.openxmlformats.org/officeDocument/2006/relationships/hyperlink" Target="https://podminky.urs.cz/item/CS_URS_2023_02/611311131" TargetMode="External" /><Relationship Id="rId6" Type="http://schemas.openxmlformats.org/officeDocument/2006/relationships/hyperlink" Target="https://podminky.urs.cz/item/CS_URS_2023_02/611311191" TargetMode="External" /><Relationship Id="rId7" Type="http://schemas.openxmlformats.org/officeDocument/2006/relationships/hyperlink" Target="https://podminky.urs.cz/item/CS_URS_2023_02/611315121" TargetMode="External" /><Relationship Id="rId8" Type="http://schemas.openxmlformats.org/officeDocument/2006/relationships/hyperlink" Target="https://podminky.urs.cz/item/CS_URS_2023_02/611315221" TargetMode="External" /><Relationship Id="rId9" Type="http://schemas.openxmlformats.org/officeDocument/2006/relationships/hyperlink" Target="https://podminky.urs.cz/item/CS_URS_2023_02/612315121" TargetMode="External" /><Relationship Id="rId10" Type="http://schemas.openxmlformats.org/officeDocument/2006/relationships/hyperlink" Target="https://podminky.urs.cz/item/CS_URS_2023_02/612315122" TargetMode="External" /><Relationship Id="rId11" Type="http://schemas.openxmlformats.org/officeDocument/2006/relationships/hyperlink" Target="https://podminky.urs.cz/item/CS_URS_2023_02/612315221" TargetMode="External" /><Relationship Id="rId12" Type="http://schemas.openxmlformats.org/officeDocument/2006/relationships/hyperlink" Target="https://podminky.urs.cz/item/CS_URS_2023_02/612315222" TargetMode="External" /><Relationship Id="rId13" Type="http://schemas.openxmlformats.org/officeDocument/2006/relationships/hyperlink" Target="https://podminky.urs.cz/item/CS_URS_2023_02/612315223" TargetMode="External" /><Relationship Id="rId14" Type="http://schemas.openxmlformats.org/officeDocument/2006/relationships/hyperlink" Target="https://podminky.urs.cz/item/CS_URS_2021_02/61282103-R1" TargetMode="External" /><Relationship Id="rId15" Type="http://schemas.openxmlformats.org/officeDocument/2006/relationships/hyperlink" Target="https://podminky.urs.cz/item/CS_URS_2023_02/619991001" TargetMode="External" /><Relationship Id="rId16" Type="http://schemas.openxmlformats.org/officeDocument/2006/relationships/hyperlink" Target="https://podminky.urs.cz/item/CS_URS_2023_02/619991011" TargetMode="External" /><Relationship Id="rId17" Type="http://schemas.openxmlformats.org/officeDocument/2006/relationships/hyperlink" Target="https://podminky.urs.cz/item/CS_URS_2023_02/619999011" TargetMode="External" /><Relationship Id="rId18" Type="http://schemas.openxmlformats.org/officeDocument/2006/relationships/hyperlink" Target="https://podminky.urs.cz/item/CS_URS_2023_02/946112116" TargetMode="External" /><Relationship Id="rId19" Type="http://schemas.openxmlformats.org/officeDocument/2006/relationships/hyperlink" Target="https://podminky.urs.cz/item/CS_URS_2023_02/946112216" TargetMode="External" /><Relationship Id="rId20" Type="http://schemas.openxmlformats.org/officeDocument/2006/relationships/hyperlink" Target="https://podminky.urs.cz/item/CS_URS_2023_02/946112816" TargetMode="External" /><Relationship Id="rId21" Type="http://schemas.openxmlformats.org/officeDocument/2006/relationships/hyperlink" Target="https://podminky.urs.cz/item/CS_URS_2023_02/949101112" TargetMode="External" /><Relationship Id="rId22" Type="http://schemas.openxmlformats.org/officeDocument/2006/relationships/hyperlink" Target="https://podminky.urs.cz/item/CS_URS_2023_02/978013191" TargetMode="External" /><Relationship Id="rId23" Type="http://schemas.openxmlformats.org/officeDocument/2006/relationships/hyperlink" Target="https://podminky.urs.cz/item/CS_URS_2023_02/985131311" TargetMode="External" /><Relationship Id="rId24" Type="http://schemas.openxmlformats.org/officeDocument/2006/relationships/hyperlink" Target="https://podminky.urs.cz/item/CS_URS_2023_02/997013211" TargetMode="External" /><Relationship Id="rId25" Type="http://schemas.openxmlformats.org/officeDocument/2006/relationships/hyperlink" Target="https://podminky.urs.cz/item/CS_URS_2023_02/997013501" TargetMode="External" /><Relationship Id="rId26" Type="http://schemas.openxmlformats.org/officeDocument/2006/relationships/hyperlink" Target="https://podminky.urs.cz/item/CS_URS_2023_02/997013509" TargetMode="External" /><Relationship Id="rId27" Type="http://schemas.openxmlformats.org/officeDocument/2006/relationships/hyperlink" Target="https://podminky.urs.cz/item/CS_URS_2023_02/997013861" TargetMode="External" /><Relationship Id="rId28" Type="http://schemas.openxmlformats.org/officeDocument/2006/relationships/hyperlink" Target="https://podminky.urs.cz/item/CS_URS_2023_02/998018001" TargetMode="External" /><Relationship Id="rId29" Type="http://schemas.openxmlformats.org/officeDocument/2006/relationships/hyperlink" Target="https://podminky.urs.cz/item/CS_URS_2023_02/762083121" TargetMode="External" /><Relationship Id="rId30" Type="http://schemas.openxmlformats.org/officeDocument/2006/relationships/hyperlink" Target="https://podminky.urs.cz/item/CS_URS_2023_02/762411501" TargetMode="External" /><Relationship Id="rId31" Type="http://schemas.openxmlformats.org/officeDocument/2006/relationships/hyperlink" Target="https://podminky.urs.cz/item/CS_URS_2023_02/762842211" TargetMode="External" /><Relationship Id="rId32" Type="http://schemas.openxmlformats.org/officeDocument/2006/relationships/hyperlink" Target="https://podminky.urs.cz/item/CS_URS_2023_02/762895000" TargetMode="External" /><Relationship Id="rId33" Type="http://schemas.openxmlformats.org/officeDocument/2006/relationships/hyperlink" Target="https://podminky.urs.cz/item/CS_URS_2023_02/998762101" TargetMode="External" /><Relationship Id="rId34" Type="http://schemas.openxmlformats.org/officeDocument/2006/relationships/hyperlink" Target="https://podminky.urs.cz/item/CS_URS_2023_02/998762181" TargetMode="External" /><Relationship Id="rId35" Type="http://schemas.openxmlformats.org/officeDocument/2006/relationships/hyperlink" Target="https://podminky.urs.cz/item/CS_URS_2023_02/783201403" TargetMode="External" /><Relationship Id="rId36" Type="http://schemas.openxmlformats.org/officeDocument/2006/relationships/hyperlink" Target="https://podminky.urs.cz/item/CS_URS_2023_02/783268111" TargetMode="External" /><Relationship Id="rId37" Type="http://schemas.openxmlformats.org/officeDocument/2006/relationships/hyperlink" Target="https://podminky.urs.cz/item/CS_URS_2023_02/783268201" TargetMode="External" /><Relationship Id="rId38" Type="http://schemas.openxmlformats.org/officeDocument/2006/relationships/hyperlink" Target="https://podminky.urs.cz/item/CS_URS_2023_02/784111001" TargetMode="External" /><Relationship Id="rId3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2303-2023018H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Nová podlaha a podhled ochozů v objektu Červeného kostela v ulici T.G. Masaryka ve Varnsdorfu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st.p.č.k. 1657, k.ú. Varnsdorf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10. 9. 2023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Varnsdorf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Pavel Hruška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Pavel Hruška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1" s="7" customFormat="1" ht="16.5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0 - Vedlejší a ostatní...'!J30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'SO 0 - Vedlejší a ostatní...'!P84</f>
        <v>0</v>
      </c>
      <c r="AV55" s="121">
        <f>'SO 0 - Vedlejší a ostatní...'!J33</f>
        <v>0</v>
      </c>
      <c r="AW55" s="121">
        <f>'SO 0 - Vedlejší a ostatní...'!J34</f>
        <v>0</v>
      </c>
      <c r="AX55" s="121">
        <f>'SO 0 - Vedlejší a ostatní...'!J35</f>
        <v>0</v>
      </c>
      <c r="AY55" s="121">
        <f>'SO 0 - Vedlejší a ostatní...'!J36</f>
        <v>0</v>
      </c>
      <c r="AZ55" s="121">
        <f>'SO 0 - Vedlejší a ostatní...'!F33</f>
        <v>0</v>
      </c>
      <c r="BA55" s="121">
        <f>'SO 0 - Vedlejší a ostatní...'!F34</f>
        <v>0</v>
      </c>
      <c r="BB55" s="121">
        <f>'SO 0 - Vedlejší a ostatní...'!F35</f>
        <v>0</v>
      </c>
      <c r="BC55" s="121">
        <f>'SO 0 - Vedlejší a ostatní...'!F36</f>
        <v>0</v>
      </c>
      <c r="BD55" s="123">
        <f>'SO 0 - Vedlejší a ostatní...'!F37</f>
        <v>0</v>
      </c>
      <c r="BE55" s="7"/>
      <c r="BT55" s="124" t="s">
        <v>79</v>
      </c>
      <c r="BV55" s="124" t="s">
        <v>73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pans="1:91" s="7" customFormat="1" ht="16.5" customHeight="1">
      <c r="A56" s="112" t="s">
        <v>75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1 - Podlaha'!J30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78</v>
      </c>
      <c r="AR56" s="119"/>
      <c r="AS56" s="120">
        <v>0</v>
      </c>
      <c r="AT56" s="121">
        <f>ROUND(SUM(AV56:AW56),2)</f>
        <v>0</v>
      </c>
      <c r="AU56" s="122">
        <f>'SO 1 - Podlaha'!P92</f>
        <v>0</v>
      </c>
      <c r="AV56" s="121">
        <f>'SO 1 - Podlaha'!J33</f>
        <v>0</v>
      </c>
      <c r="AW56" s="121">
        <f>'SO 1 - Podlaha'!J34</f>
        <v>0</v>
      </c>
      <c r="AX56" s="121">
        <f>'SO 1 - Podlaha'!J35</f>
        <v>0</v>
      </c>
      <c r="AY56" s="121">
        <f>'SO 1 - Podlaha'!J36</f>
        <v>0</v>
      </c>
      <c r="AZ56" s="121">
        <f>'SO 1 - Podlaha'!F33</f>
        <v>0</v>
      </c>
      <c r="BA56" s="121">
        <f>'SO 1 - Podlaha'!F34</f>
        <v>0</v>
      </c>
      <c r="BB56" s="121">
        <f>'SO 1 - Podlaha'!F35</f>
        <v>0</v>
      </c>
      <c r="BC56" s="121">
        <f>'SO 1 - Podlaha'!F36</f>
        <v>0</v>
      </c>
      <c r="BD56" s="123">
        <f>'SO 1 - Podlaha'!F37</f>
        <v>0</v>
      </c>
      <c r="BE56" s="7"/>
      <c r="BT56" s="124" t="s">
        <v>79</v>
      </c>
      <c r="BV56" s="124" t="s">
        <v>73</v>
      </c>
      <c r="BW56" s="124" t="s">
        <v>84</v>
      </c>
      <c r="BX56" s="124" t="s">
        <v>5</v>
      </c>
      <c r="CL56" s="124" t="s">
        <v>19</v>
      </c>
      <c r="CM56" s="124" t="s">
        <v>81</v>
      </c>
    </row>
    <row r="57" spans="1:91" s="7" customFormat="1" ht="16.5" customHeight="1">
      <c r="A57" s="112" t="s">
        <v>75</v>
      </c>
      <c r="B57" s="113"/>
      <c r="C57" s="114"/>
      <c r="D57" s="115" t="s">
        <v>85</v>
      </c>
      <c r="E57" s="115"/>
      <c r="F57" s="115"/>
      <c r="G57" s="115"/>
      <c r="H57" s="115"/>
      <c r="I57" s="116"/>
      <c r="J57" s="115" t="s">
        <v>86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2 - Podhledy'!J30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78</v>
      </c>
      <c r="AR57" s="119"/>
      <c r="AS57" s="120">
        <v>0</v>
      </c>
      <c r="AT57" s="121">
        <f>ROUND(SUM(AV57:AW57),2)</f>
        <v>0</v>
      </c>
      <c r="AU57" s="122">
        <f>'SO 2 - Podhledy'!P88</f>
        <v>0</v>
      </c>
      <c r="AV57" s="121">
        <f>'SO 2 - Podhledy'!J33</f>
        <v>0</v>
      </c>
      <c r="AW57" s="121">
        <f>'SO 2 - Podhledy'!J34</f>
        <v>0</v>
      </c>
      <c r="AX57" s="121">
        <f>'SO 2 - Podhledy'!J35</f>
        <v>0</v>
      </c>
      <c r="AY57" s="121">
        <f>'SO 2 - Podhledy'!J36</f>
        <v>0</v>
      </c>
      <c r="AZ57" s="121">
        <f>'SO 2 - Podhledy'!F33</f>
        <v>0</v>
      </c>
      <c r="BA57" s="121">
        <f>'SO 2 - Podhledy'!F34</f>
        <v>0</v>
      </c>
      <c r="BB57" s="121">
        <f>'SO 2 - Podhledy'!F35</f>
        <v>0</v>
      </c>
      <c r="BC57" s="121">
        <f>'SO 2 - Podhledy'!F36</f>
        <v>0</v>
      </c>
      <c r="BD57" s="123">
        <f>'SO 2 - Podhledy'!F37</f>
        <v>0</v>
      </c>
      <c r="BE57" s="7"/>
      <c r="BT57" s="124" t="s">
        <v>79</v>
      </c>
      <c r="BV57" s="124" t="s">
        <v>73</v>
      </c>
      <c r="BW57" s="124" t="s">
        <v>87</v>
      </c>
      <c r="BX57" s="124" t="s">
        <v>5</v>
      </c>
      <c r="CL57" s="124" t="s">
        <v>19</v>
      </c>
      <c r="CM57" s="124" t="s">
        <v>81</v>
      </c>
    </row>
    <row r="58" spans="1:91" s="7" customFormat="1" ht="16.5" customHeight="1">
      <c r="A58" s="112" t="s">
        <v>75</v>
      </c>
      <c r="B58" s="113"/>
      <c r="C58" s="114"/>
      <c r="D58" s="115" t="s">
        <v>88</v>
      </c>
      <c r="E58" s="115"/>
      <c r="F58" s="115"/>
      <c r="G58" s="115"/>
      <c r="H58" s="115"/>
      <c r="I58" s="116"/>
      <c r="J58" s="115" t="s">
        <v>89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'SO 3 - Elektroinstalace'!J30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78</v>
      </c>
      <c r="AR58" s="119"/>
      <c r="AS58" s="125">
        <v>0</v>
      </c>
      <c r="AT58" s="126">
        <f>ROUND(SUM(AV58:AW58),2)</f>
        <v>0</v>
      </c>
      <c r="AU58" s="127">
        <f>'SO 3 - Elektroinstalace'!P84</f>
        <v>0</v>
      </c>
      <c r="AV58" s="126">
        <f>'SO 3 - Elektroinstalace'!J33</f>
        <v>0</v>
      </c>
      <c r="AW58" s="126">
        <f>'SO 3 - Elektroinstalace'!J34</f>
        <v>0</v>
      </c>
      <c r="AX58" s="126">
        <f>'SO 3 - Elektroinstalace'!J35</f>
        <v>0</v>
      </c>
      <c r="AY58" s="126">
        <f>'SO 3 - Elektroinstalace'!J36</f>
        <v>0</v>
      </c>
      <c r="AZ58" s="126">
        <f>'SO 3 - Elektroinstalace'!F33</f>
        <v>0</v>
      </c>
      <c r="BA58" s="126">
        <f>'SO 3 - Elektroinstalace'!F34</f>
        <v>0</v>
      </c>
      <c r="BB58" s="126">
        <f>'SO 3 - Elektroinstalace'!F35</f>
        <v>0</v>
      </c>
      <c r="BC58" s="126">
        <f>'SO 3 - Elektroinstalace'!F36</f>
        <v>0</v>
      </c>
      <c r="BD58" s="128">
        <f>'SO 3 - Elektroinstalace'!F37</f>
        <v>0</v>
      </c>
      <c r="BE58" s="7"/>
      <c r="BT58" s="124" t="s">
        <v>79</v>
      </c>
      <c r="BV58" s="124" t="s">
        <v>73</v>
      </c>
      <c r="BW58" s="124" t="s">
        <v>90</v>
      </c>
      <c r="BX58" s="124" t="s">
        <v>5</v>
      </c>
      <c r="CL58" s="124" t="s">
        <v>19</v>
      </c>
      <c r="CM58" s="124" t="s">
        <v>81</v>
      </c>
    </row>
    <row r="59" spans="1:57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s="2" customFormat="1" ht="6.95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 - Vedlejší a ostatní...'!C2" display="/"/>
    <hyperlink ref="A56" location="'SO 1 - Podlaha'!C2" display="/"/>
    <hyperlink ref="A57" location="'SO 2 - Podhledy'!C2" display="/"/>
    <hyperlink ref="A58" location="'SO 3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zakázky'!K6</f>
        <v>Nová podlaha a podhled ochozů v objektu Červeného kostela v ulici T.G. Masaryka ve Varnsdorfu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93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zakázky'!AN8</f>
        <v>10. 9. 2023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zakázky'!AN13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zakázky'!E14</f>
        <v>Vyplň údaj</v>
      </c>
      <c r="F18" s="137"/>
      <c r="G18" s="137"/>
      <c r="H18" s="137"/>
      <c r="I18" s="133" t="s">
        <v>28</v>
      </c>
      <c r="J18" s="34" t="str">
        <f>'Rekapitulace zakázky'!AN14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ROUND((SUM(BE84:BE101)),2)</f>
        <v>0</v>
      </c>
      <c r="G33" s="39"/>
      <c r="H33" s="39"/>
      <c r="I33" s="149">
        <v>0.21</v>
      </c>
      <c r="J33" s="148">
        <f>ROUND(((SUM(BE84:BE101))*I33),2)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ROUND((SUM(BF84:BF101)),2)</f>
        <v>0</v>
      </c>
      <c r="G34" s="39"/>
      <c r="H34" s="39"/>
      <c r="I34" s="149">
        <v>0.15</v>
      </c>
      <c r="J34" s="148">
        <f>ROUND(((SUM(BF84:BF101))*I34),2)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ROUND((SUM(BG84:BG101)),2)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ROUND((SUM(BH84:BH101)),2)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ROUND((SUM(BI84:BI101)),2)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Nová podlaha a podhled ochozů v objektu Červeného kostela v ulici T.G. Masaryka ve Varnsdorfu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0 - Vedlejší a ostatní náklady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st.p.č.k. 1657, k.ú. Varnsdorf</v>
      </c>
      <c r="G52" s="41"/>
      <c r="H52" s="41"/>
      <c r="I52" s="33" t="s">
        <v>23</v>
      </c>
      <c r="J52" s="73" t="str">
        <f>IF(J12="","",J12)</f>
        <v>10. 9. 2023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Varnsdorf</v>
      </c>
      <c r="G54" s="41"/>
      <c r="H54" s="41"/>
      <c r="I54" s="33" t="s">
        <v>31</v>
      </c>
      <c r="J54" s="37" t="str">
        <f>E21</f>
        <v>Pavel Hruška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Pavel Hruška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95</v>
      </c>
      <c r="D57" s="163"/>
      <c r="E57" s="163"/>
      <c r="F57" s="163"/>
      <c r="G57" s="163"/>
      <c r="H57" s="163"/>
      <c r="I57" s="163"/>
      <c r="J57" s="164" t="s">
        <v>96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pans="1:31" s="9" customFormat="1" ht="24.95" customHeight="1">
      <c r="A60" s="9"/>
      <c r="B60" s="166"/>
      <c r="C60" s="167"/>
      <c r="D60" s="168" t="s">
        <v>98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99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100</v>
      </c>
      <c r="E62" s="175"/>
      <c r="F62" s="175"/>
      <c r="G62" s="175"/>
      <c r="H62" s="175"/>
      <c r="I62" s="175"/>
      <c r="J62" s="176">
        <f>J89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101</v>
      </c>
      <c r="E63" s="175"/>
      <c r="F63" s="175"/>
      <c r="G63" s="175"/>
      <c r="H63" s="175"/>
      <c r="I63" s="175"/>
      <c r="J63" s="176">
        <f>J94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102</v>
      </c>
      <c r="E64" s="175"/>
      <c r="F64" s="175"/>
      <c r="G64" s="175"/>
      <c r="H64" s="175"/>
      <c r="I64" s="175"/>
      <c r="J64" s="176">
        <f>J99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103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Nová podlaha a podhled ochozů v objektu Červeného kostela v ulici T.G. Masaryka ve Varnsdorfu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92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SO 0 - Vedlejší a ostatní náklady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>st.p.č.k. 1657, k.ú. Varnsdorf</v>
      </c>
      <c r="G78" s="41"/>
      <c r="H78" s="41"/>
      <c r="I78" s="33" t="s">
        <v>23</v>
      </c>
      <c r="J78" s="73" t="str">
        <f>IF(J12="","",J12)</f>
        <v>10. 9. 2023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Město Varnsdorf</v>
      </c>
      <c r="G80" s="41"/>
      <c r="H80" s="41"/>
      <c r="I80" s="33" t="s">
        <v>31</v>
      </c>
      <c r="J80" s="37" t="str">
        <f>E21</f>
        <v>Pavel Hruška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>Pavel Hruška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104</v>
      </c>
      <c r="D83" s="181" t="s">
        <v>56</v>
      </c>
      <c r="E83" s="181" t="s">
        <v>52</v>
      </c>
      <c r="F83" s="181" t="s">
        <v>53</v>
      </c>
      <c r="G83" s="181" t="s">
        <v>105</v>
      </c>
      <c r="H83" s="181" t="s">
        <v>106</v>
      </c>
      <c r="I83" s="181" t="s">
        <v>107</v>
      </c>
      <c r="J83" s="181" t="s">
        <v>96</v>
      </c>
      <c r="K83" s="182" t="s">
        <v>108</v>
      </c>
      <c r="L83" s="183"/>
      <c r="M83" s="93" t="s">
        <v>19</v>
      </c>
      <c r="N83" s="94" t="s">
        <v>41</v>
      </c>
      <c r="O83" s="94" t="s">
        <v>109</v>
      </c>
      <c r="P83" s="94" t="s">
        <v>110</v>
      </c>
      <c r="Q83" s="94" t="s">
        <v>111</v>
      </c>
      <c r="R83" s="94" t="s">
        <v>112</v>
      </c>
      <c r="S83" s="94" t="s">
        <v>113</v>
      </c>
      <c r="T83" s="95" t="s">
        <v>114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115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70</v>
      </c>
      <c r="AU84" s="18" t="s">
        <v>97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70</v>
      </c>
      <c r="E85" s="192" t="s">
        <v>116</v>
      </c>
      <c r="F85" s="192" t="s">
        <v>117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P86+P89+P94+P99</f>
        <v>0</v>
      </c>
      <c r="Q85" s="197"/>
      <c r="R85" s="198">
        <f>R86+R89+R94+R99</f>
        <v>0</v>
      </c>
      <c r="S85" s="197"/>
      <c r="T85" s="199">
        <f>T86+T89+T94+T99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118</v>
      </c>
      <c r="AT85" s="201" t="s">
        <v>70</v>
      </c>
      <c r="AU85" s="201" t="s">
        <v>71</v>
      </c>
      <c r="AY85" s="200" t="s">
        <v>119</v>
      </c>
      <c r="BK85" s="202">
        <f>BK86+BK89+BK94+BK99</f>
        <v>0</v>
      </c>
    </row>
    <row r="86" spans="1:63" s="12" customFormat="1" ht="22.8" customHeight="1">
      <c r="A86" s="12"/>
      <c r="B86" s="189"/>
      <c r="C86" s="190"/>
      <c r="D86" s="191" t="s">
        <v>70</v>
      </c>
      <c r="E86" s="203" t="s">
        <v>120</v>
      </c>
      <c r="F86" s="203" t="s">
        <v>121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SUM(P87:P88)</f>
        <v>0</v>
      </c>
      <c r="Q86" s="197"/>
      <c r="R86" s="198">
        <f>SUM(R87:R88)</f>
        <v>0</v>
      </c>
      <c r="S86" s="197"/>
      <c r="T86" s="199">
        <f>SUM(T87:T88)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118</v>
      </c>
      <c r="AT86" s="201" t="s">
        <v>70</v>
      </c>
      <c r="AU86" s="201" t="s">
        <v>79</v>
      </c>
      <c r="AY86" s="200" t="s">
        <v>119</v>
      </c>
      <c r="BK86" s="202">
        <f>SUM(BK87:BK88)</f>
        <v>0</v>
      </c>
    </row>
    <row r="87" spans="1:65" s="2" customFormat="1" ht="16.5" customHeight="1">
      <c r="A87" s="39"/>
      <c r="B87" s="40"/>
      <c r="C87" s="205" t="s">
        <v>79</v>
      </c>
      <c r="D87" s="205" t="s">
        <v>122</v>
      </c>
      <c r="E87" s="206" t="s">
        <v>123</v>
      </c>
      <c r="F87" s="207" t="s">
        <v>121</v>
      </c>
      <c r="G87" s="208" t="s">
        <v>124</v>
      </c>
      <c r="H87" s="209">
        <v>1</v>
      </c>
      <c r="I87" s="210"/>
      <c r="J87" s="211">
        <f>ROUND(I87*H87,2)</f>
        <v>0</v>
      </c>
      <c r="K87" s="207" t="s">
        <v>125</v>
      </c>
      <c r="L87" s="45"/>
      <c r="M87" s="212" t="s">
        <v>19</v>
      </c>
      <c r="N87" s="213" t="s">
        <v>42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126</v>
      </c>
      <c r="AT87" s="216" t="s">
        <v>122</v>
      </c>
      <c r="AU87" s="216" t="s">
        <v>81</v>
      </c>
      <c r="AY87" s="18" t="s">
        <v>119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126</v>
      </c>
      <c r="BM87" s="216" t="s">
        <v>127</v>
      </c>
    </row>
    <row r="88" spans="1:47" s="2" customFormat="1" ht="12">
      <c r="A88" s="39"/>
      <c r="B88" s="40"/>
      <c r="C88" s="41"/>
      <c r="D88" s="218" t="s">
        <v>128</v>
      </c>
      <c r="E88" s="41"/>
      <c r="F88" s="219" t="s">
        <v>129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128</v>
      </c>
      <c r="AU88" s="18" t="s">
        <v>81</v>
      </c>
    </row>
    <row r="89" spans="1:63" s="12" customFormat="1" ht="22.8" customHeight="1">
      <c r="A89" s="12"/>
      <c r="B89" s="189"/>
      <c r="C89" s="190"/>
      <c r="D89" s="191" t="s">
        <v>70</v>
      </c>
      <c r="E89" s="203" t="s">
        <v>130</v>
      </c>
      <c r="F89" s="203" t="s">
        <v>131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SUM(P90:P93)</f>
        <v>0</v>
      </c>
      <c r="Q89" s="197"/>
      <c r="R89" s="198">
        <f>SUM(R90:R93)</f>
        <v>0</v>
      </c>
      <c r="S89" s="197"/>
      <c r="T89" s="199">
        <f>SUM(T90:T93)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118</v>
      </c>
      <c r="AT89" s="201" t="s">
        <v>70</v>
      </c>
      <c r="AU89" s="201" t="s">
        <v>79</v>
      </c>
      <c r="AY89" s="200" t="s">
        <v>119</v>
      </c>
      <c r="BK89" s="202">
        <f>SUM(BK90:BK93)</f>
        <v>0</v>
      </c>
    </row>
    <row r="90" spans="1:65" s="2" customFormat="1" ht="16.5" customHeight="1">
      <c r="A90" s="39"/>
      <c r="B90" s="40"/>
      <c r="C90" s="205" t="s">
        <v>81</v>
      </c>
      <c r="D90" s="205" t="s">
        <v>122</v>
      </c>
      <c r="E90" s="206" t="s">
        <v>132</v>
      </c>
      <c r="F90" s="207" t="s">
        <v>133</v>
      </c>
      <c r="G90" s="208" t="s">
        <v>124</v>
      </c>
      <c r="H90" s="209">
        <v>1</v>
      </c>
      <c r="I90" s="210"/>
      <c r="J90" s="211">
        <f>ROUND(I90*H90,2)</f>
        <v>0</v>
      </c>
      <c r="K90" s="207" t="s">
        <v>125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126</v>
      </c>
      <c r="AT90" s="216" t="s">
        <v>122</v>
      </c>
      <c r="AU90" s="216" t="s">
        <v>81</v>
      </c>
      <c r="AY90" s="18" t="s">
        <v>119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126</v>
      </c>
      <c r="BM90" s="216" t="s">
        <v>134</v>
      </c>
    </row>
    <row r="91" spans="1:47" s="2" customFormat="1" ht="12">
      <c r="A91" s="39"/>
      <c r="B91" s="40"/>
      <c r="C91" s="41"/>
      <c r="D91" s="218" t="s">
        <v>128</v>
      </c>
      <c r="E91" s="41"/>
      <c r="F91" s="219" t="s">
        <v>135</v>
      </c>
      <c r="G91" s="41"/>
      <c r="H91" s="41"/>
      <c r="I91" s="220"/>
      <c r="J91" s="41"/>
      <c r="K91" s="41"/>
      <c r="L91" s="45"/>
      <c r="M91" s="221"/>
      <c r="N91" s="222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128</v>
      </c>
      <c r="AU91" s="18" t="s">
        <v>81</v>
      </c>
    </row>
    <row r="92" spans="1:65" s="2" customFormat="1" ht="16.5" customHeight="1">
      <c r="A92" s="39"/>
      <c r="B92" s="40"/>
      <c r="C92" s="205" t="s">
        <v>136</v>
      </c>
      <c r="D92" s="205" t="s">
        <v>122</v>
      </c>
      <c r="E92" s="206" t="s">
        <v>137</v>
      </c>
      <c r="F92" s="207" t="s">
        <v>138</v>
      </c>
      <c r="G92" s="208" t="s">
        <v>124</v>
      </c>
      <c r="H92" s="209">
        <v>1</v>
      </c>
      <c r="I92" s="210"/>
      <c r="J92" s="211">
        <f>ROUND(I92*H92,2)</f>
        <v>0</v>
      </c>
      <c r="K92" s="207" t="s">
        <v>125</v>
      </c>
      <c r="L92" s="45"/>
      <c r="M92" s="212" t="s">
        <v>19</v>
      </c>
      <c r="N92" s="213" t="s">
        <v>42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126</v>
      </c>
      <c r="AT92" s="216" t="s">
        <v>122</v>
      </c>
      <c r="AU92" s="216" t="s">
        <v>81</v>
      </c>
      <c r="AY92" s="18" t="s">
        <v>119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79</v>
      </c>
      <c r="BK92" s="217">
        <f>ROUND(I92*H92,2)</f>
        <v>0</v>
      </c>
      <c r="BL92" s="18" t="s">
        <v>126</v>
      </c>
      <c r="BM92" s="216" t="s">
        <v>139</v>
      </c>
    </row>
    <row r="93" spans="1:47" s="2" customFormat="1" ht="12">
      <c r="A93" s="39"/>
      <c r="B93" s="40"/>
      <c r="C93" s="41"/>
      <c r="D93" s="218" t="s">
        <v>128</v>
      </c>
      <c r="E93" s="41"/>
      <c r="F93" s="219" t="s">
        <v>140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128</v>
      </c>
      <c r="AU93" s="18" t="s">
        <v>81</v>
      </c>
    </row>
    <row r="94" spans="1:63" s="12" customFormat="1" ht="22.8" customHeight="1">
      <c r="A94" s="12"/>
      <c r="B94" s="189"/>
      <c r="C94" s="190"/>
      <c r="D94" s="191" t="s">
        <v>70</v>
      </c>
      <c r="E94" s="203" t="s">
        <v>141</v>
      </c>
      <c r="F94" s="203" t="s">
        <v>142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SUM(P95:P98)</f>
        <v>0</v>
      </c>
      <c r="Q94" s="197"/>
      <c r="R94" s="198">
        <f>SUM(R95:R98)</f>
        <v>0</v>
      </c>
      <c r="S94" s="197"/>
      <c r="T94" s="199">
        <f>SUM(T95:T98)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118</v>
      </c>
      <c r="AT94" s="201" t="s">
        <v>70</v>
      </c>
      <c r="AU94" s="201" t="s">
        <v>79</v>
      </c>
      <c r="AY94" s="200" t="s">
        <v>119</v>
      </c>
      <c r="BK94" s="202">
        <f>SUM(BK95:BK98)</f>
        <v>0</v>
      </c>
    </row>
    <row r="95" spans="1:65" s="2" customFormat="1" ht="16.5" customHeight="1">
      <c r="A95" s="39"/>
      <c r="B95" s="40"/>
      <c r="C95" s="205" t="s">
        <v>143</v>
      </c>
      <c r="D95" s="205" t="s">
        <v>122</v>
      </c>
      <c r="E95" s="206" t="s">
        <v>144</v>
      </c>
      <c r="F95" s="207" t="s">
        <v>145</v>
      </c>
      <c r="G95" s="208" t="s">
        <v>124</v>
      </c>
      <c r="H95" s="209">
        <v>1</v>
      </c>
      <c r="I95" s="210"/>
      <c r="J95" s="211">
        <f>ROUND(I95*H95,2)</f>
        <v>0</v>
      </c>
      <c r="K95" s="207" t="s">
        <v>125</v>
      </c>
      <c r="L95" s="45"/>
      <c r="M95" s="212" t="s">
        <v>19</v>
      </c>
      <c r="N95" s="213" t="s">
        <v>42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126</v>
      </c>
      <c r="AT95" s="216" t="s">
        <v>122</v>
      </c>
      <c r="AU95" s="216" t="s">
        <v>81</v>
      </c>
      <c r="AY95" s="18" t="s">
        <v>119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126</v>
      </c>
      <c r="BM95" s="216" t="s">
        <v>146</v>
      </c>
    </row>
    <row r="96" spans="1:47" s="2" customFormat="1" ht="12">
      <c r="A96" s="39"/>
      <c r="B96" s="40"/>
      <c r="C96" s="41"/>
      <c r="D96" s="218" t="s">
        <v>128</v>
      </c>
      <c r="E96" s="41"/>
      <c r="F96" s="219" t="s">
        <v>147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128</v>
      </c>
      <c r="AU96" s="18" t="s">
        <v>81</v>
      </c>
    </row>
    <row r="97" spans="1:65" s="2" customFormat="1" ht="37.8" customHeight="1">
      <c r="A97" s="39"/>
      <c r="B97" s="40"/>
      <c r="C97" s="205" t="s">
        <v>118</v>
      </c>
      <c r="D97" s="205" t="s">
        <v>122</v>
      </c>
      <c r="E97" s="206" t="s">
        <v>148</v>
      </c>
      <c r="F97" s="207" t="s">
        <v>149</v>
      </c>
      <c r="G97" s="208" t="s">
        <v>124</v>
      </c>
      <c r="H97" s="209">
        <v>1</v>
      </c>
      <c r="I97" s="210"/>
      <c r="J97" s="211">
        <f>ROUND(I97*H97,2)</f>
        <v>0</v>
      </c>
      <c r="K97" s="207" t="s">
        <v>125</v>
      </c>
      <c r="L97" s="45"/>
      <c r="M97" s="212" t="s">
        <v>19</v>
      </c>
      <c r="N97" s="213" t="s">
        <v>42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126</v>
      </c>
      <c r="AT97" s="216" t="s">
        <v>122</v>
      </c>
      <c r="AU97" s="216" t="s">
        <v>81</v>
      </c>
      <c r="AY97" s="18" t="s">
        <v>119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126</v>
      </c>
      <c r="BM97" s="216" t="s">
        <v>150</v>
      </c>
    </row>
    <row r="98" spans="1:47" s="2" customFormat="1" ht="12">
      <c r="A98" s="39"/>
      <c r="B98" s="40"/>
      <c r="C98" s="41"/>
      <c r="D98" s="218" t="s">
        <v>128</v>
      </c>
      <c r="E98" s="41"/>
      <c r="F98" s="219" t="s">
        <v>151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128</v>
      </c>
      <c r="AU98" s="18" t="s">
        <v>81</v>
      </c>
    </row>
    <row r="99" spans="1:63" s="12" customFormat="1" ht="22.8" customHeight="1">
      <c r="A99" s="12"/>
      <c r="B99" s="189"/>
      <c r="C99" s="190"/>
      <c r="D99" s="191" t="s">
        <v>70</v>
      </c>
      <c r="E99" s="203" t="s">
        <v>152</v>
      </c>
      <c r="F99" s="203" t="s">
        <v>153</v>
      </c>
      <c r="G99" s="190"/>
      <c r="H99" s="190"/>
      <c r="I99" s="193"/>
      <c r="J99" s="204">
        <f>BK99</f>
        <v>0</v>
      </c>
      <c r="K99" s="190"/>
      <c r="L99" s="195"/>
      <c r="M99" s="196"/>
      <c r="N99" s="197"/>
      <c r="O99" s="197"/>
      <c r="P99" s="198">
        <f>SUM(P100:P101)</f>
        <v>0</v>
      </c>
      <c r="Q99" s="197"/>
      <c r="R99" s="198">
        <f>SUM(R100:R101)</f>
        <v>0</v>
      </c>
      <c r="S99" s="197"/>
      <c r="T99" s="199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0" t="s">
        <v>118</v>
      </c>
      <c r="AT99" s="201" t="s">
        <v>70</v>
      </c>
      <c r="AU99" s="201" t="s">
        <v>79</v>
      </c>
      <c r="AY99" s="200" t="s">
        <v>119</v>
      </c>
      <c r="BK99" s="202">
        <f>SUM(BK100:BK101)</f>
        <v>0</v>
      </c>
    </row>
    <row r="100" spans="1:65" s="2" customFormat="1" ht="16.5" customHeight="1">
      <c r="A100" s="39"/>
      <c r="B100" s="40"/>
      <c r="C100" s="205" t="s">
        <v>154</v>
      </c>
      <c r="D100" s="205" t="s">
        <v>122</v>
      </c>
      <c r="E100" s="206" t="s">
        <v>155</v>
      </c>
      <c r="F100" s="207" t="s">
        <v>156</v>
      </c>
      <c r="G100" s="208" t="s">
        <v>124</v>
      </c>
      <c r="H100" s="209">
        <v>1</v>
      </c>
      <c r="I100" s="210"/>
      <c r="J100" s="211">
        <f>ROUND(I100*H100,2)</f>
        <v>0</v>
      </c>
      <c r="K100" s="207" t="s">
        <v>125</v>
      </c>
      <c r="L100" s="45"/>
      <c r="M100" s="212" t="s">
        <v>19</v>
      </c>
      <c r="N100" s="213" t="s">
        <v>42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126</v>
      </c>
      <c r="AT100" s="216" t="s">
        <v>122</v>
      </c>
      <c r="AU100" s="216" t="s">
        <v>81</v>
      </c>
      <c r="AY100" s="18" t="s">
        <v>119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79</v>
      </c>
      <c r="BK100" s="217">
        <f>ROUND(I100*H100,2)</f>
        <v>0</v>
      </c>
      <c r="BL100" s="18" t="s">
        <v>126</v>
      </c>
      <c r="BM100" s="216" t="s">
        <v>157</v>
      </c>
    </row>
    <row r="101" spans="1:47" s="2" customFormat="1" ht="12">
      <c r="A101" s="39"/>
      <c r="B101" s="40"/>
      <c r="C101" s="41"/>
      <c r="D101" s="218" t="s">
        <v>128</v>
      </c>
      <c r="E101" s="41"/>
      <c r="F101" s="219" t="s">
        <v>158</v>
      </c>
      <c r="G101" s="41"/>
      <c r="H101" s="41"/>
      <c r="I101" s="220"/>
      <c r="J101" s="41"/>
      <c r="K101" s="41"/>
      <c r="L101" s="45"/>
      <c r="M101" s="223"/>
      <c r="N101" s="224"/>
      <c r="O101" s="225"/>
      <c r="P101" s="225"/>
      <c r="Q101" s="225"/>
      <c r="R101" s="225"/>
      <c r="S101" s="225"/>
      <c r="T101" s="22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128</v>
      </c>
      <c r="AU101" s="18" t="s">
        <v>81</v>
      </c>
    </row>
    <row r="102" spans="1:31" s="2" customFormat="1" ht="6.95" customHeight="1">
      <c r="A102" s="39"/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45"/>
      <c r="M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</sheetData>
  <sheetProtection password="CC35" sheet="1" objects="1" scenarios="1" formatColumns="0" formatRows="0" autoFilter="0"/>
  <autoFilter ref="C83:K10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3_02/030001000"/>
    <hyperlink ref="F91" r:id="rId2" display="https://podminky.urs.cz/item/CS_URS_2023_02/044002000"/>
    <hyperlink ref="F93" r:id="rId3" display="https://podminky.urs.cz/item/CS_URS_2023_02/045002000"/>
    <hyperlink ref="F96" r:id="rId4" display="https://podminky.urs.cz/item/CS_URS_2023_02/070001000"/>
    <hyperlink ref="F98" r:id="rId5" display="https://podminky.urs.cz/item/CS_URS_2023_02/0900011-OP1"/>
    <hyperlink ref="F101" r:id="rId6" display="https://podminky.urs.cz/item/CS_URS_2023_02/091404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zakázky'!K6</f>
        <v>Nová podlaha a podhled ochozů v objektu Červeného kostela v ulici T.G. Masaryka ve Varnsdorfu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159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zakázky'!AN8</f>
        <v>10. 9. 2023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zakázky'!AN13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zakázky'!E14</f>
        <v>Vyplň údaj</v>
      </c>
      <c r="F18" s="137"/>
      <c r="G18" s="137"/>
      <c r="H18" s="137"/>
      <c r="I18" s="133" t="s">
        <v>28</v>
      </c>
      <c r="J18" s="34" t="str">
        <f>'Rekapitulace zakázky'!AN14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ROUND(J92,2)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ROUND((SUM(BE92:BE325)),2)</f>
        <v>0</v>
      </c>
      <c r="G33" s="39"/>
      <c r="H33" s="39"/>
      <c r="I33" s="149">
        <v>0.21</v>
      </c>
      <c r="J33" s="148">
        <f>ROUND(((SUM(BE92:BE325))*I33),2)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ROUND((SUM(BF92:BF325)),2)</f>
        <v>0</v>
      </c>
      <c r="G34" s="39"/>
      <c r="H34" s="39"/>
      <c r="I34" s="149">
        <v>0.15</v>
      </c>
      <c r="J34" s="148">
        <f>ROUND(((SUM(BF92:BF325))*I34),2)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ROUND((SUM(BG92:BG325)),2)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ROUND((SUM(BH92:BH325)),2)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ROUND((SUM(BI92:BI325)),2)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Nová podlaha a podhled ochozů v objektu Červeného kostela v ulici T.G. Masaryka ve Varnsdorfu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1 - Podlaha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st.p.č.k. 1657, k.ú. Varnsdorf</v>
      </c>
      <c r="G52" s="41"/>
      <c r="H52" s="41"/>
      <c r="I52" s="33" t="s">
        <v>23</v>
      </c>
      <c r="J52" s="73" t="str">
        <f>IF(J12="","",J12)</f>
        <v>10. 9. 2023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Varnsdorf</v>
      </c>
      <c r="G54" s="41"/>
      <c r="H54" s="41"/>
      <c r="I54" s="33" t="s">
        <v>31</v>
      </c>
      <c r="J54" s="37" t="str">
        <f>E21</f>
        <v>Pavel Hruška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Pavel Hruška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95</v>
      </c>
      <c r="D57" s="163"/>
      <c r="E57" s="163"/>
      <c r="F57" s="163"/>
      <c r="G57" s="163"/>
      <c r="H57" s="163"/>
      <c r="I57" s="163"/>
      <c r="J57" s="164" t="s">
        <v>96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J92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pans="1:31" s="9" customFormat="1" ht="24.95" customHeight="1">
      <c r="A60" s="9"/>
      <c r="B60" s="166"/>
      <c r="C60" s="167"/>
      <c r="D60" s="168" t="s">
        <v>160</v>
      </c>
      <c r="E60" s="169"/>
      <c r="F60" s="169"/>
      <c r="G60" s="169"/>
      <c r="H60" s="169"/>
      <c r="I60" s="169"/>
      <c r="J60" s="170">
        <f>J93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161</v>
      </c>
      <c r="E61" s="175"/>
      <c r="F61" s="175"/>
      <c r="G61" s="175"/>
      <c r="H61" s="175"/>
      <c r="I61" s="175"/>
      <c r="J61" s="176">
        <f>J94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162</v>
      </c>
      <c r="E62" s="175"/>
      <c r="F62" s="175"/>
      <c r="G62" s="175"/>
      <c r="H62" s="175"/>
      <c r="I62" s="175"/>
      <c r="J62" s="176">
        <f>J120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163</v>
      </c>
      <c r="E63" s="175"/>
      <c r="F63" s="175"/>
      <c r="G63" s="175"/>
      <c r="H63" s="175"/>
      <c r="I63" s="175"/>
      <c r="J63" s="176">
        <f>J141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164</v>
      </c>
      <c r="E64" s="175"/>
      <c r="F64" s="175"/>
      <c r="G64" s="175"/>
      <c r="H64" s="175"/>
      <c r="I64" s="175"/>
      <c r="J64" s="176">
        <f>J159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165</v>
      </c>
      <c r="E65" s="175"/>
      <c r="F65" s="175"/>
      <c r="G65" s="175"/>
      <c r="H65" s="175"/>
      <c r="I65" s="175"/>
      <c r="J65" s="176">
        <f>J205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166</v>
      </c>
      <c r="E66" s="175"/>
      <c r="F66" s="175"/>
      <c r="G66" s="175"/>
      <c r="H66" s="175"/>
      <c r="I66" s="175"/>
      <c r="J66" s="176">
        <f>J234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167</v>
      </c>
      <c r="E67" s="175"/>
      <c r="F67" s="175"/>
      <c r="G67" s="175"/>
      <c r="H67" s="175"/>
      <c r="I67" s="175"/>
      <c r="J67" s="176">
        <f>J251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6"/>
      <c r="C68" s="167"/>
      <c r="D68" s="168" t="s">
        <v>168</v>
      </c>
      <c r="E68" s="169"/>
      <c r="F68" s="169"/>
      <c r="G68" s="169"/>
      <c r="H68" s="169"/>
      <c r="I68" s="169"/>
      <c r="J68" s="170">
        <f>J254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2"/>
      <c r="C69" s="173"/>
      <c r="D69" s="174" t="s">
        <v>169</v>
      </c>
      <c r="E69" s="175"/>
      <c r="F69" s="175"/>
      <c r="G69" s="175"/>
      <c r="H69" s="175"/>
      <c r="I69" s="175"/>
      <c r="J69" s="176">
        <f>J255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170</v>
      </c>
      <c r="E70" s="175"/>
      <c r="F70" s="175"/>
      <c r="G70" s="175"/>
      <c r="H70" s="175"/>
      <c r="I70" s="175"/>
      <c r="J70" s="176">
        <f>J263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171</v>
      </c>
      <c r="E71" s="175"/>
      <c r="F71" s="175"/>
      <c r="G71" s="175"/>
      <c r="H71" s="175"/>
      <c r="I71" s="175"/>
      <c r="J71" s="176">
        <f>J274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2"/>
      <c r="C72" s="173"/>
      <c r="D72" s="174" t="s">
        <v>172</v>
      </c>
      <c r="E72" s="175"/>
      <c r="F72" s="175"/>
      <c r="G72" s="175"/>
      <c r="H72" s="175"/>
      <c r="I72" s="175"/>
      <c r="J72" s="176">
        <f>J315</f>
        <v>0</v>
      </c>
      <c r="K72" s="173"/>
      <c r="L72" s="17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8" spans="1:31" s="2" customFormat="1" ht="6.95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4.95" customHeight="1">
      <c r="A79" s="39"/>
      <c r="B79" s="40"/>
      <c r="C79" s="24" t="s">
        <v>103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6.5" customHeight="1">
      <c r="A82" s="39"/>
      <c r="B82" s="40"/>
      <c r="C82" s="41"/>
      <c r="D82" s="41"/>
      <c r="E82" s="161" t="str">
        <f>E7</f>
        <v>Nová podlaha a podhled ochozů v objektu Červeného kostela v ulici T.G. Masaryka ve Varnsdorfu</v>
      </c>
      <c r="F82" s="33"/>
      <c r="G82" s="33"/>
      <c r="H82" s="33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92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70" t="str">
        <f>E9</f>
        <v>SO 1 - Podlaha</v>
      </c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6.95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21</v>
      </c>
      <c r="D86" s="41"/>
      <c r="E86" s="41"/>
      <c r="F86" s="28" t="str">
        <f>F12</f>
        <v>st.p.č.k. 1657, k.ú. Varnsdorf</v>
      </c>
      <c r="G86" s="41"/>
      <c r="H86" s="41"/>
      <c r="I86" s="33" t="s">
        <v>23</v>
      </c>
      <c r="J86" s="73" t="str">
        <f>IF(J12="","",J12)</f>
        <v>10. 9. 2023</v>
      </c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25</v>
      </c>
      <c r="D88" s="41"/>
      <c r="E88" s="41"/>
      <c r="F88" s="28" t="str">
        <f>E15</f>
        <v>Město Varnsdorf</v>
      </c>
      <c r="G88" s="41"/>
      <c r="H88" s="41"/>
      <c r="I88" s="33" t="s">
        <v>31</v>
      </c>
      <c r="J88" s="37" t="str">
        <f>E21</f>
        <v>Pavel Hruška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29</v>
      </c>
      <c r="D89" s="41"/>
      <c r="E89" s="41"/>
      <c r="F89" s="28" t="str">
        <f>IF(E18="","",E18)</f>
        <v>Vyplň údaj</v>
      </c>
      <c r="G89" s="41"/>
      <c r="H89" s="41"/>
      <c r="I89" s="33" t="s">
        <v>34</v>
      </c>
      <c r="J89" s="37" t="str">
        <f>E24</f>
        <v>Pavel Hruška</v>
      </c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0.3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1" customFormat="1" ht="29.25" customHeight="1">
      <c r="A91" s="178"/>
      <c r="B91" s="179"/>
      <c r="C91" s="180" t="s">
        <v>104</v>
      </c>
      <c r="D91" s="181" t="s">
        <v>56</v>
      </c>
      <c r="E91" s="181" t="s">
        <v>52</v>
      </c>
      <c r="F91" s="181" t="s">
        <v>53</v>
      </c>
      <c r="G91" s="181" t="s">
        <v>105</v>
      </c>
      <c r="H91" s="181" t="s">
        <v>106</v>
      </c>
      <c r="I91" s="181" t="s">
        <v>107</v>
      </c>
      <c r="J91" s="181" t="s">
        <v>96</v>
      </c>
      <c r="K91" s="182" t="s">
        <v>108</v>
      </c>
      <c r="L91" s="183"/>
      <c r="M91" s="93" t="s">
        <v>19</v>
      </c>
      <c r="N91" s="94" t="s">
        <v>41</v>
      </c>
      <c r="O91" s="94" t="s">
        <v>109</v>
      </c>
      <c r="P91" s="94" t="s">
        <v>110</v>
      </c>
      <c r="Q91" s="94" t="s">
        <v>111</v>
      </c>
      <c r="R91" s="94" t="s">
        <v>112</v>
      </c>
      <c r="S91" s="94" t="s">
        <v>113</v>
      </c>
      <c r="T91" s="95" t="s">
        <v>114</v>
      </c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</row>
    <row r="92" spans="1:63" s="2" customFormat="1" ht="22.8" customHeight="1">
      <c r="A92" s="39"/>
      <c r="B92" s="40"/>
      <c r="C92" s="100" t="s">
        <v>115</v>
      </c>
      <c r="D92" s="41"/>
      <c r="E92" s="41"/>
      <c r="F92" s="41"/>
      <c r="G92" s="41"/>
      <c r="H92" s="41"/>
      <c r="I92" s="41"/>
      <c r="J92" s="184">
        <f>BK92</f>
        <v>0</v>
      </c>
      <c r="K92" s="41"/>
      <c r="L92" s="45"/>
      <c r="M92" s="96"/>
      <c r="N92" s="185"/>
      <c r="O92" s="97"/>
      <c r="P92" s="186">
        <f>P93+P254</f>
        <v>0</v>
      </c>
      <c r="Q92" s="97"/>
      <c r="R92" s="186">
        <f>R93+R254</f>
        <v>198.32589057</v>
      </c>
      <c r="S92" s="97"/>
      <c r="T92" s="187">
        <f>T93+T254</f>
        <v>41.080780000000004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70</v>
      </c>
      <c r="AU92" s="18" t="s">
        <v>97</v>
      </c>
      <c r="BK92" s="188">
        <f>BK93+BK254</f>
        <v>0</v>
      </c>
    </row>
    <row r="93" spans="1:63" s="12" customFormat="1" ht="25.9" customHeight="1">
      <c r="A93" s="12"/>
      <c r="B93" s="189"/>
      <c r="C93" s="190"/>
      <c r="D93" s="191" t="s">
        <v>70</v>
      </c>
      <c r="E93" s="192" t="s">
        <v>173</v>
      </c>
      <c r="F93" s="192" t="s">
        <v>174</v>
      </c>
      <c r="G93" s="190"/>
      <c r="H93" s="190"/>
      <c r="I93" s="193"/>
      <c r="J93" s="194">
        <f>BK93</f>
        <v>0</v>
      </c>
      <c r="K93" s="190"/>
      <c r="L93" s="195"/>
      <c r="M93" s="196"/>
      <c r="N93" s="197"/>
      <c r="O93" s="197"/>
      <c r="P93" s="198">
        <f>P94+P120+P141+P159+P205+P234+P251</f>
        <v>0</v>
      </c>
      <c r="Q93" s="197"/>
      <c r="R93" s="198">
        <f>R94+R120+R141+R159+R205+R234+R251</f>
        <v>182.59954707</v>
      </c>
      <c r="S93" s="197"/>
      <c r="T93" s="199">
        <f>T94+T120+T141+T159+T205+T234+T251</f>
        <v>39.9164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79</v>
      </c>
      <c r="AT93" s="201" t="s">
        <v>70</v>
      </c>
      <c r="AU93" s="201" t="s">
        <v>71</v>
      </c>
      <c r="AY93" s="200" t="s">
        <v>119</v>
      </c>
      <c r="BK93" s="202">
        <f>BK94+BK120+BK141+BK159+BK205+BK234+BK251</f>
        <v>0</v>
      </c>
    </row>
    <row r="94" spans="1:63" s="12" customFormat="1" ht="22.8" customHeight="1">
      <c r="A94" s="12"/>
      <c r="B94" s="189"/>
      <c r="C94" s="190"/>
      <c r="D94" s="191" t="s">
        <v>70</v>
      </c>
      <c r="E94" s="203" t="s">
        <v>79</v>
      </c>
      <c r="F94" s="203" t="s">
        <v>175</v>
      </c>
      <c r="G94" s="190"/>
      <c r="H94" s="190"/>
      <c r="I94" s="193"/>
      <c r="J94" s="204">
        <f>BK94</f>
        <v>0</v>
      </c>
      <c r="K94" s="190"/>
      <c r="L94" s="195"/>
      <c r="M94" s="196"/>
      <c r="N94" s="197"/>
      <c r="O94" s="197"/>
      <c r="P94" s="198">
        <f>SUM(P95:P119)</f>
        <v>0</v>
      </c>
      <c r="Q94" s="197"/>
      <c r="R94" s="198">
        <f>SUM(R95:R119)</f>
        <v>0</v>
      </c>
      <c r="S94" s="197"/>
      <c r="T94" s="199">
        <f>SUM(T95:T119)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0" t="s">
        <v>79</v>
      </c>
      <c r="AT94" s="201" t="s">
        <v>70</v>
      </c>
      <c r="AU94" s="201" t="s">
        <v>79</v>
      </c>
      <c r="AY94" s="200" t="s">
        <v>119</v>
      </c>
      <c r="BK94" s="202">
        <f>SUM(BK95:BK119)</f>
        <v>0</v>
      </c>
    </row>
    <row r="95" spans="1:65" s="2" customFormat="1" ht="16.5" customHeight="1">
      <c r="A95" s="39"/>
      <c r="B95" s="40"/>
      <c r="C95" s="205" t="s">
        <v>79</v>
      </c>
      <c r="D95" s="205" t="s">
        <v>122</v>
      </c>
      <c r="E95" s="206" t="s">
        <v>176</v>
      </c>
      <c r="F95" s="207" t="s">
        <v>177</v>
      </c>
      <c r="G95" s="208" t="s">
        <v>178</v>
      </c>
      <c r="H95" s="209">
        <v>73.5</v>
      </c>
      <c r="I95" s="210"/>
      <c r="J95" s="211">
        <f>ROUND(I95*H95,2)</f>
        <v>0</v>
      </c>
      <c r="K95" s="207" t="s">
        <v>125</v>
      </c>
      <c r="L95" s="45"/>
      <c r="M95" s="212" t="s">
        <v>19</v>
      </c>
      <c r="N95" s="213" t="s">
        <v>42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143</v>
      </c>
      <c r="AT95" s="216" t="s">
        <v>122</v>
      </c>
      <c r="AU95" s="216" t="s">
        <v>81</v>
      </c>
      <c r="AY95" s="18" t="s">
        <v>119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143</v>
      </c>
      <c r="BM95" s="216" t="s">
        <v>179</v>
      </c>
    </row>
    <row r="96" spans="1:47" s="2" customFormat="1" ht="12">
      <c r="A96" s="39"/>
      <c r="B96" s="40"/>
      <c r="C96" s="41"/>
      <c r="D96" s="218" t="s">
        <v>128</v>
      </c>
      <c r="E96" s="41"/>
      <c r="F96" s="219" t="s">
        <v>180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128</v>
      </c>
      <c r="AU96" s="18" t="s">
        <v>81</v>
      </c>
    </row>
    <row r="97" spans="1:51" s="13" customFormat="1" ht="12">
      <c r="A97" s="13"/>
      <c r="B97" s="227"/>
      <c r="C97" s="228"/>
      <c r="D97" s="229" t="s">
        <v>181</v>
      </c>
      <c r="E97" s="230" t="s">
        <v>19</v>
      </c>
      <c r="F97" s="231" t="s">
        <v>182</v>
      </c>
      <c r="G97" s="228"/>
      <c r="H97" s="232">
        <v>73.5</v>
      </c>
      <c r="I97" s="233"/>
      <c r="J97" s="228"/>
      <c r="K97" s="228"/>
      <c r="L97" s="234"/>
      <c r="M97" s="235"/>
      <c r="N97" s="236"/>
      <c r="O97" s="236"/>
      <c r="P97" s="236"/>
      <c r="Q97" s="236"/>
      <c r="R97" s="236"/>
      <c r="S97" s="236"/>
      <c r="T97" s="237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8" t="s">
        <v>181</v>
      </c>
      <c r="AU97" s="238" t="s">
        <v>81</v>
      </c>
      <c r="AV97" s="13" t="s">
        <v>81</v>
      </c>
      <c r="AW97" s="13" t="s">
        <v>33</v>
      </c>
      <c r="AX97" s="13" t="s">
        <v>79</v>
      </c>
      <c r="AY97" s="238" t="s">
        <v>119</v>
      </c>
    </row>
    <row r="98" spans="1:65" s="2" customFormat="1" ht="33" customHeight="1">
      <c r="A98" s="39"/>
      <c r="B98" s="40"/>
      <c r="C98" s="205" t="s">
        <v>81</v>
      </c>
      <c r="D98" s="205" t="s">
        <v>122</v>
      </c>
      <c r="E98" s="206" t="s">
        <v>183</v>
      </c>
      <c r="F98" s="207" t="s">
        <v>184</v>
      </c>
      <c r="G98" s="208" t="s">
        <v>178</v>
      </c>
      <c r="H98" s="209">
        <v>73.5</v>
      </c>
      <c r="I98" s="210"/>
      <c r="J98" s="211">
        <f>ROUND(I98*H98,2)</f>
        <v>0</v>
      </c>
      <c r="K98" s="207" t="s">
        <v>125</v>
      </c>
      <c r="L98" s="45"/>
      <c r="M98" s="212" t="s">
        <v>19</v>
      </c>
      <c r="N98" s="213" t="s">
        <v>42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143</v>
      </c>
      <c r="AT98" s="216" t="s">
        <v>122</v>
      </c>
      <c r="AU98" s="216" t="s">
        <v>81</v>
      </c>
      <c r="AY98" s="18" t="s">
        <v>119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79</v>
      </c>
      <c r="BK98" s="217">
        <f>ROUND(I98*H98,2)</f>
        <v>0</v>
      </c>
      <c r="BL98" s="18" t="s">
        <v>143</v>
      </c>
      <c r="BM98" s="216" t="s">
        <v>185</v>
      </c>
    </row>
    <row r="99" spans="1:47" s="2" customFormat="1" ht="12">
      <c r="A99" s="39"/>
      <c r="B99" s="40"/>
      <c r="C99" s="41"/>
      <c r="D99" s="218" t="s">
        <v>128</v>
      </c>
      <c r="E99" s="41"/>
      <c r="F99" s="219" t="s">
        <v>186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128</v>
      </c>
      <c r="AU99" s="18" t="s">
        <v>81</v>
      </c>
    </row>
    <row r="100" spans="1:51" s="13" customFormat="1" ht="12">
      <c r="A100" s="13"/>
      <c r="B100" s="227"/>
      <c r="C100" s="228"/>
      <c r="D100" s="229" t="s">
        <v>181</v>
      </c>
      <c r="E100" s="230" t="s">
        <v>19</v>
      </c>
      <c r="F100" s="231" t="s">
        <v>182</v>
      </c>
      <c r="G100" s="228"/>
      <c r="H100" s="232">
        <v>73.5</v>
      </c>
      <c r="I100" s="233"/>
      <c r="J100" s="228"/>
      <c r="K100" s="228"/>
      <c r="L100" s="234"/>
      <c r="M100" s="235"/>
      <c r="N100" s="236"/>
      <c r="O100" s="236"/>
      <c r="P100" s="236"/>
      <c r="Q100" s="236"/>
      <c r="R100" s="236"/>
      <c r="S100" s="236"/>
      <c r="T100" s="237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8" t="s">
        <v>181</v>
      </c>
      <c r="AU100" s="238" t="s">
        <v>81</v>
      </c>
      <c r="AV100" s="13" t="s">
        <v>81</v>
      </c>
      <c r="AW100" s="13" t="s">
        <v>33</v>
      </c>
      <c r="AX100" s="13" t="s">
        <v>79</v>
      </c>
      <c r="AY100" s="238" t="s">
        <v>119</v>
      </c>
    </row>
    <row r="101" spans="1:65" s="2" customFormat="1" ht="33" customHeight="1">
      <c r="A101" s="39"/>
      <c r="B101" s="40"/>
      <c r="C101" s="205" t="s">
        <v>136</v>
      </c>
      <c r="D101" s="205" t="s">
        <v>122</v>
      </c>
      <c r="E101" s="206" t="s">
        <v>187</v>
      </c>
      <c r="F101" s="207" t="s">
        <v>188</v>
      </c>
      <c r="G101" s="208" t="s">
        <v>178</v>
      </c>
      <c r="H101" s="209">
        <v>147</v>
      </c>
      <c r="I101" s="210"/>
      <c r="J101" s="211">
        <f>ROUND(I101*H101,2)</f>
        <v>0</v>
      </c>
      <c r="K101" s="207" t="s">
        <v>125</v>
      </c>
      <c r="L101" s="45"/>
      <c r="M101" s="212" t="s">
        <v>19</v>
      </c>
      <c r="N101" s="213" t="s">
        <v>42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143</v>
      </c>
      <c r="AT101" s="216" t="s">
        <v>122</v>
      </c>
      <c r="AU101" s="216" t="s">
        <v>81</v>
      </c>
      <c r="AY101" s="18" t="s">
        <v>119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143</v>
      </c>
      <c r="BM101" s="216" t="s">
        <v>189</v>
      </c>
    </row>
    <row r="102" spans="1:47" s="2" customFormat="1" ht="12">
      <c r="A102" s="39"/>
      <c r="B102" s="40"/>
      <c r="C102" s="41"/>
      <c r="D102" s="218" t="s">
        <v>128</v>
      </c>
      <c r="E102" s="41"/>
      <c r="F102" s="219" t="s">
        <v>190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128</v>
      </c>
      <c r="AU102" s="18" t="s">
        <v>81</v>
      </c>
    </row>
    <row r="103" spans="1:51" s="13" customFormat="1" ht="12">
      <c r="A103" s="13"/>
      <c r="B103" s="227"/>
      <c r="C103" s="228"/>
      <c r="D103" s="229" t="s">
        <v>181</v>
      </c>
      <c r="E103" s="228"/>
      <c r="F103" s="231" t="s">
        <v>191</v>
      </c>
      <c r="G103" s="228"/>
      <c r="H103" s="232">
        <v>147</v>
      </c>
      <c r="I103" s="233"/>
      <c r="J103" s="228"/>
      <c r="K103" s="228"/>
      <c r="L103" s="234"/>
      <c r="M103" s="235"/>
      <c r="N103" s="236"/>
      <c r="O103" s="236"/>
      <c r="P103" s="236"/>
      <c r="Q103" s="236"/>
      <c r="R103" s="236"/>
      <c r="S103" s="236"/>
      <c r="T103" s="23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8" t="s">
        <v>181</v>
      </c>
      <c r="AU103" s="238" t="s">
        <v>81</v>
      </c>
      <c r="AV103" s="13" t="s">
        <v>81</v>
      </c>
      <c r="AW103" s="13" t="s">
        <v>4</v>
      </c>
      <c r="AX103" s="13" t="s">
        <v>79</v>
      </c>
      <c r="AY103" s="238" t="s">
        <v>119</v>
      </c>
    </row>
    <row r="104" spans="1:65" s="2" customFormat="1" ht="37.8" customHeight="1">
      <c r="A104" s="39"/>
      <c r="B104" s="40"/>
      <c r="C104" s="205" t="s">
        <v>143</v>
      </c>
      <c r="D104" s="205" t="s">
        <v>122</v>
      </c>
      <c r="E104" s="206" t="s">
        <v>192</v>
      </c>
      <c r="F104" s="207" t="s">
        <v>193</v>
      </c>
      <c r="G104" s="208" t="s">
        <v>178</v>
      </c>
      <c r="H104" s="209">
        <v>73.5</v>
      </c>
      <c r="I104" s="210"/>
      <c r="J104" s="211">
        <f>ROUND(I104*H104,2)</f>
        <v>0</v>
      </c>
      <c r="K104" s="207" t="s">
        <v>125</v>
      </c>
      <c r="L104" s="45"/>
      <c r="M104" s="212" t="s">
        <v>19</v>
      </c>
      <c r="N104" s="213" t="s">
        <v>42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143</v>
      </c>
      <c r="AT104" s="216" t="s">
        <v>122</v>
      </c>
      <c r="AU104" s="216" t="s">
        <v>81</v>
      </c>
      <c r="AY104" s="18" t="s">
        <v>119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79</v>
      </c>
      <c r="BK104" s="217">
        <f>ROUND(I104*H104,2)</f>
        <v>0</v>
      </c>
      <c r="BL104" s="18" t="s">
        <v>143</v>
      </c>
      <c r="BM104" s="216" t="s">
        <v>194</v>
      </c>
    </row>
    <row r="105" spans="1:47" s="2" customFormat="1" ht="12">
      <c r="A105" s="39"/>
      <c r="B105" s="40"/>
      <c r="C105" s="41"/>
      <c r="D105" s="218" t="s">
        <v>128</v>
      </c>
      <c r="E105" s="41"/>
      <c r="F105" s="219" t="s">
        <v>195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128</v>
      </c>
      <c r="AU105" s="18" t="s">
        <v>81</v>
      </c>
    </row>
    <row r="106" spans="1:51" s="13" customFormat="1" ht="12">
      <c r="A106" s="13"/>
      <c r="B106" s="227"/>
      <c r="C106" s="228"/>
      <c r="D106" s="229" t="s">
        <v>181</v>
      </c>
      <c r="E106" s="230" t="s">
        <v>19</v>
      </c>
      <c r="F106" s="231" t="s">
        <v>182</v>
      </c>
      <c r="G106" s="228"/>
      <c r="H106" s="232">
        <v>73.5</v>
      </c>
      <c r="I106" s="233"/>
      <c r="J106" s="228"/>
      <c r="K106" s="228"/>
      <c r="L106" s="234"/>
      <c r="M106" s="235"/>
      <c r="N106" s="236"/>
      <c r="O106" s="236"/>
      <c r="P106" s="236"/>
      <c r="Q106" s="236"/>
      <c r="R106" s="236"/>
      <c r="S106" s="236"/>
      <c r="T106" s="237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8" t="s">
        <v>181</v>
      </c>
      <c r="AU106" s="238" t="s">
        <v>81</v>
      </c>
      <c r="AV106" s="13" t="s">
        <v>81</v>
      </c>
      <c r="AW106" s="13" t="s">
        <v>33</v>
      </c>
      <c r="AX106" s="13" t="s">
        <v>79</v>
      </c>
      <c r="AY106" s="238" t="s">
        <v>119</v>
      </c>
    </row>
    <row r="107" spans="1:65" s="2" customFormat="1" ht="37.8" customHeight="1">
      <c r="A107" s="39"/>
      <c r="B107" s="40"/>
      <c r="C107" s="205" t="s">
        <v>118</v>
      </c>
      <c r="D107" s="205" t="s">
        <v>122</v>
      </c>
      <c r="E107" s="206" t="s">
        <v>196</v>
      </c>
      <c r="F107" s="207" t="s">
        <v>197</v>
      </c>
      <c r="G107" s="208" t="s">
        <v>178</v>
      </c>
      <c r="H107" s="209">
        <v>2940</v>
      </c>
      <c r="I107" s="210"/>
      <c r="J107" s="211">
        <f>ROUND(I107*H107,2)</f>
        <v>0</v>
      </c>
      <c r="K107" s="207" t="s">
        <v>125</v>
      </c>
      <c r="L107" s="45"/>
      <c r="M107" s="212" t="s">
        <v>19</v>
      </c>
      <c r="N107" s="213" t="s">
        <v>42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143</v>
      </c>
      <c r="AT107" s="216" t="s">
        <v>122</v>
      </c>
      <c r="AU107" s="216" t="s">
        <v>81</v>
      </c>
      <c r="AY107" s="18" t="s">
        <v>119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79</v>
      </c>
      <c r="BK107" s="217">
        <f>ROUND(I107*H107,2)</f>
        <v>0</v>
      </c>
      <c r="BL107" s="18" t="s">
        <v>143</v>
      </c>
      <c r="BM107" s="216" t="s">
        <v>198</v>
      </c>
    </row>
    <row r="108" spans="1:47" s="2" customFormat="1" ht="12">
      <c r="A108" s="39"/>
      <c r="B108" s="40"/>
      <c r="C108" s="41"/>
      <c r="D108" s="218" t="s">
        <v>128</v>
      </c>
      <c r="E108" s="41"/>
      <c r="F108" s="219" t="s">
        <v>199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128</v>
      </c>
      <c r="AU108" s="18" t="s">
        <v>81</v>
      </c>
    </row>
    <row r="109" spans="1:51" s="13" customFormat="1" ht="12">
      <c r="A109" s="13"/>
      <c r="B109" s="227"/>
      <c r="C109" s="228"/>
      <c r="D109" s="229" t="s">
        <v>181</v>
      </c>
      <c r="E109" s="228"/>
      <c r="F109" s="231" t="s">
        <v>200</v>
      </c>
      <c r="G109" s="228"/>
      <c r="H109" s="232">
        <v>2940</v>
      </c>
      <c r="I109" s="233"/>
      <c r="J109" s="228"/>
      <c r="K109" s="228"/>
      <c r="L109" s="234"/>
      <c r="M109" s="235"/>
      <c r="N109" s="236"/>
      <c r="O109" s="236"/>
      <c r="P109" s="236"/>
      <c r="Q109" s="236"/>
      <c r="R109" s="236"/>
      <c r="S109" s="236"/>
      <c r="T109" s="23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8" t="s">
        <v>181</v>
      </c>
      <c r="AU109" s="238" t="s">
        <v>81</v>
      </c>
      <c r="AV109" s="13" t="s">
        <v>81</v>
      </c>
      <c r="AW109" s="13" t="s">
        <v>4</v>
      </c>
      <c r="AX109" s="13" t="s">
        <v>79</v>
      </c>
      <c r="AY109" s="238" t="s">
        <v>119</v>
      </c>
    </row>
    <row r="110" spans="1:65" s="2" customFormat="1" ht="24.15" customHeight="1">
      <c r="A110" s="39"/>
      <c r="B110" s="40"/>
      <c r="C110" s="205" t="s">
        <v>154</v>
      </c>
      <c r="D110" s="205" t="s">
        <v>122</v>
      </c>
      <c r="E110" s="206" t="s">
        <v>201</v>
      </c>
      <c r="F110" s="207" t="s">
        <v>202</v>
      </c>
      <c r="G110" s="208" t="s">
        <v>203</v>
      </c>
      <c r="H110" s="209">
        <v>147</v>
      </c>
      <c r="I110" s="210"/>
      <c r="J110" s="211">
        <f>ROUND(I110*H110,2)</f>
        <v>0</v>
      </c>
      <c r="K110" s="207" t="s">
        <v>125</v>
      </c>
      <c r="L110" s="45"/>
      <c r="M110" s="212" t="s">
        <v>19</v>
      </c>
      <c r="N110" s="213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143</v>
      </c>
      <c r="AT110" s="216" t="s">
        <v>122</v>
      </c>
      <c r="AU110" s="216" t="s">
        <v>81</v>
      </c>
      <c r="AY110" s="18" t="s">
        <v>119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143</v>
      </c>
      <c r="BM110" s="216" t="s">
        <v>204</v>
      </c>
    </row>
    <row r="111" spans="1:47" s="2" customFormat="1" ht="12">
      <c r="A111" s="39"/>
      <c r="B111" s="40"/>
      <c r="C111" s="41"/>
      <c r="D111" s="218" t="s">
        <v>128</v>
      </c>
      <c r="E111" s="41"/>
      <c r="F111" s="219" t="s">
        <v>205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128</v>
      </c>
      <c r="AU111" s="18" t="s">
        <v>81</v>
      </c>
    </row>
    <row r="112" spans="1:51" s="13" customFormat="1" ht="12">
      <c r="A112" s="13"/>
      <c r="B112" s="227"/>
      <c r="C112" s="228"/>
      <c r="D112" s="229" t="s">
        <v>181</v>
      </c>
      <c r="E112" s="230" t="s">
        <v>19</v>
      </c>
      <c r="F112" s="231" t="s">
        <v>182</v>
      </c>
      <c r="G112" s="228"/>
      <c r="H112" s="232">
        <v>73.5</v>
      </c>
      <c r="I112" s="233"/>
      <c r="J112" s="228"/>
      <c r="K112" s="228"/>
      <c r="L112" s="234"/>
      <c r="M112" s="235"/>
      <c r="N112" s="236"/>
      <c r="O112" s="236"/>
      <c r="P112" s="236"/>
      <c r="Q112" s="236"/>
      <c r="R112" s="236"/>
      <c r="S112" s="236"/>
      <c r="T112" s="23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8" t="s">
        <v>181</v>
      </c>
      <c r="AU112" s="238" t="s">
        <v>81</v>
      </c>
      <c r="AV112" s="13" t="s">
        <v>81</v>
      </c>
      <c r="AW112" s="13" t="s">
        <v>33</v>
      </c>
      <c r="AX112" s="13" t="s">
        <v>79</v>
      </c>
      <c r="AY112" s="238" t="s">
        <v>119</v>
      </c>
    </row>
    <row r="113" spans="1:51" s="13" customFormat="1" ht="12">
      <c r="A113" s="13"/>
      <c r="B113" s="227"/>
      <c r="C113" s="228"/>
      <c r="D113" s="229" t="s">
        <v>181</v>
      </c>
      <c r="E113" s="228"/>
      <c r="F113" s="231" t="s">
        <v>191</v>
      </c>
      <c r="G113" s="228"/>
      <c r="H113" s="232">
        <v>147</v>
      </c>
      <c r="I113" s="233"/>
      <c r="J113" s="228"/>
      <c r="K113" s="228"/>
      <c r="L113" s="234"/>
      <c r="M113" s="235"/>
      <c r="N113" s="236"/>
      <c r="O113" s="236"/>
      <c r="P113" s="236"/>
      <c r="Q113" s="236"/>
      <c r="R113" s="236"/>
      <c r="S113" s="236"/>
      <c r="T113" s="237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8" t="s">
        <v>181</v>
      </c>
      <c r="AU113" s="238" t="s">
        <v>81</v>
      </c>
      <c r="AV113" s="13" t="s">
        <v>81</v>
      </c>
      <c r="AW113" s="13" t="s">
        <v>4</v>
      </c>
      <c r="AX113" s="13" t="s">
        <v>79</v>
      </c>
      <c r="AY113" s="238" t="s">
        <v>119</v>
      </c>
    </row>
    <row r="114" spans="1:65" s="2" customFormat="1" ht="24.15" customHeight="1">
      <c r="A114" s="39"/>
      <c r="B114" s="40"/>
      <c r="C114" s="205" t="s">
        <v>206</v>
      </c>
      <c r="D114" s="205" t="s">
        <v>122</v>
      </c>
      <c r="E114" s="206" t="s">
        <v>207</v>
      </c>
      <c r="F114" s="207" t="s">
        <v>208</v>
      </c>
      <c r="G114" s="208" t="s">
        <v>178</v>
      </c>
      <c r="H114" s="209">
        <v>73.5</v>
      </c>
      <c r="I114" s="210"/>
      <c r="J114" s="211">
        <f>ROUND(I114*H114,2)</f>
        <v>0</v>
      </c>
      <c r="K114" s="207" t="s">
        <v>125</v>
      </c>
      <c r="L114" s="45"/>
      <c r="M114" s="212" t="s">
        <v>19</v>
      </c>
      <c r="N114" s="213" t="s">
        <v>42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143</v>
      </c>
      <c r="AT114" s="216" t="s">
        <v>122</v>
      </c>
      <c r="AU114" s="216" t="s">
        <v>81</v>
      </c>
      <c r="AY114" s="18" t="s">
        <v>119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79</v>
      </c>
      <c r="BK114" s="217">
        <f>ROUND(I114*H114,2)</f>
        <v>0</v>
      </c>
      <c r="BL114" s="18" t="s">
        <v>143</v>
      </c>
      <c r="BM114" s="216" t="s">
        <v>209</v>
      </c>
    </row>
    <row r="115" spans="1:47" s="2" customFormat="1" ht="12">
      <c r="A115" s="39"/>
      <c r="B115" s="40"/>
      <c r="C115" s="41"/>
      <c r="D115" s="218" t="s">
        <v>128</v>
      </c>
      <c r="E115" s="41"/>
      <c r="F115" s="219" t="s">
        <v>210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128</v>
      </c>
      <c r="AU115" s="18" t="s">
        <v>81</v>
      </c>
    </row>
    <row r="116" spans="1:51" s="13" customFormat="1" ht="12">
      <c r="A116" s="13"/>
      <c r="B116" s="227"/>
      <c r="C116" s="228"/>
      <c r="D116" s="229" t="s">
        <v>181</v>
      </c>
      <c r="E116" s="230" t="s">
        <v>19</v>
      </c>
      <c r="F116" s="231" t="s">
        <v>182</v>
      </c>
      <c r="G116" s="228"/>
      <c r="H116" s="232">
        <v>73.5</v>
      </c>
      <c r="I116" s="233"/>
      <c r="J116" s="228"/>
      <c r="K116" s="228"/>
      <c r="L116" s="234"/>
      <c r="M116" s="235"/>
      <c r="N116" s="236"/>
      <c r="O116" s="236"/>
      <c r="P116" s="236"/>
      <c r="Q116" s="236"/>
      <c r="R116" s="236"/>
      <c r="S116" s="236"/>
      <c r="T116" s="23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8" t="s">
        <v>181</v>
      </c>
      <c r="AU116" s="238" t="s">
        <v>81</v>
      </c>
      <c r="AV116" s="13" t="s">
        <v>81</v>
      </c>
      <c r="AW116" s="13" t="s">
        <v>33</v>
      </c>
      <c r="AX116" s="13" t="s">
        <v>79</v>
      </c>
      <c r="AY116" s="238" t="s">
        <v>119</v>
      </c>
    </row>
    <row r="117" spans="1:65" s="2" customFormat="1" ht="21.75" customHeight="1">
      <c r="A117" s="39"/>
      <c r="B117" s="40"/>
      <c r="C117" s="205" t="s">
        <v>211</v>
      </c>
      <c r="D117" s="205" t="s">
        <v>122</v>
      </c>
      <c r="E117" s="206" t="s">
        <v>212</v>
      </c>
      <c r="F117" s="207" t="s">
        <v>213</v>
      </c>
      <c r="G117" s="208" t="s">
        <v>214</v>
      </c>
      <c r="H117" s="209">
        <v>245</v>
      </c>
      <c r="I117" s="210"/>
      <c r="J117" s="211">
        <f>ROUND(I117*H117,2)</f>
        <v>0</v>
      </c>
      <c r="K117" s="207" t="s">
        <v>125</v>
      </c>
      <c r="L117" s="45"/>
      <c r="M117" s="212" t="s">
        <v>19</v>
      </c>
      <c r="N117" s="213" t="s">
        <v>42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143</v>
      </c>
      <c r="AT117" s="216" t="s">
        <v>122</v>
      </c>
      <c r="AU117" s="216" t="s">
        <v>81</v>
      </c>
      <c r="AY117" s="18" t="s">
        <v>119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79</v>
      </c>
      <c r="BK117" s="217">
        <f>ROUND(I117*H117,2)</f>
        <v>0</v>
      </c>
      <c r="BL117" s="18" t="s">
        <v>143</v>
      </c>
      <c r="BM117" s="216" t="s">
        <v>215</v>
      </c>
    </row>
    <row r="118" spans="1:47" s="2" customFormat="1" ht="12">
      <c r="A118" s="39"/>
      <c r="B118" s="40"/>
      <c r="C118" s="41"/>
      <c r="D118" s="218" t="s">
        <v>128</v>
      </c>
      <c r="E118" s="41"/>
      <c r="F118" s="219" t="s">
        <v>216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128</v>
      </c>
      <c r="AU118" s="18" t="s">
        <v>81</v>
      </c>
    </row>
    <row r="119" spans="1:51" s="13" customFormat="1" ht="12">
      <c r="A119" s="13"/>
      <c r="B119" s="227"/>
      <c r="C119" s="228"/>
      <c r="D119" s="229" t="s">
        <v>181</v>
      </c>
      <c r="E119" s="230" t="s">
        <v>19</v>
      </c>
      <c r="F119" s="231" t="s">
        <v>217</v>
      </c>
      <c r="G119" s="228"/>
      <c r="H119" s="232">
        <v>245</v>
      </c>
      <c r="I119" s="233"/>
      <c r="J119" s="228"/>
      <c r="K119" s="228"/>
      <c r="L119" s="234"/>
      <c r="M119" s="235"/>
      <c r="N119" s="236"/>
      <c r="O119" s="236"/>
      <c r="P119" s="236"/>
      <c r="Q119" s="236"/>
      <c r="R119" s="236"/>
      <c r="S119" s="236"/>
      <c r="T119" s="23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8" t="s">
        <v>181</v>
      </c>
      <c r="AU119" s="238" t="s">
        <v>81</v>
      </c>
      <c r="AV119" s="13" t="s">
        <v>81</v>
      </c>
      <c r="AW119" s="13" t="s">
        <v>33</v>
      </c>
      <c r="AX119" s="13" t="s">
        <v>79</v>
      </c>
      <c r="AY119" s="238" t="s">
        <v>119</v>
      </c>
    </row>
    <row r="120" spans="1:63" s="12" customFormat="1" ht="22.8" customHeight="1">
      <c r="A120" s="12"/>
      <c r="B120" s="189"/>
      <c r="C120" s="190"/>
      <c r="D120" s="191" t="s">
        <v>70</v>
      </c>
      <c r="E120" s="203" t="s">
        <v>81</v>
      </c>
      <c r="F120" s="203" t="s">
        <v>218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SUM(P121:P140)</f>
        <v>0</v>
      </c>
      <c r="Q120" s="197"/>
      <c r="R120" s="198">
        <f>SUM(R121:R140)</f>
        <v>118.47677549999999</v>
      </c>
      <c r="S120" s="197"/>
      <c r="T120" s="199">
        <f>SUM(T121:T140)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79</v>
      </c>
      <c r="AT120" s="201" t="s">
        <v>70</v>
      </c>
      <c r="AU120" s="201" t="s">
        <v>79</v>
      </c>
      <c r="AY120" s="200" t="s">
        <v>119</v>
      </c>
      <c r="BK120" s="202">
        <f>SUM(BK121:BK140)</f>
        <v>0</v>
      </c>
    </row>
    <row r="121" spans="1:65" s="2" customFormat="1" ht="21.75" customHeight="1">
      <c r="A121" s="39"/>
      <c r="B121" s="40"/>
      <c r="C121" s="205" t="s">
        <v>219</v>
      </c>
      <c r="D121" s="205" t="s">
        <v>122</v>
      </c>
      <c r="E121" s="206" t="s">
        <v>220</v>
      </c>
      <c r="F121" s="207" t="s">
        <v>221</v>
      </c>
      <c r="G121" s="208" t="s">
        <v>178</v>
      </c>
      <c r="H121" s="209">
        <v>24.5</v>
      </c>
      <c r="I121" s="210"/>
      <c r="J121" s="211">
        <f>ROUND(I121*H121,2)</f>
        <v>0</v>
      </c>
      <c r="K121" s="207" t="s">
        <v>125</v>
      </c>
      <c r="L121" s="45"/>
      <c r="M121" s="212" t="s">
        <v>19</v>
      </c>
      <c r="N121" s="213" t="s">
        <v>42</v>
      </c>
      <c r="O121" s="85"/>
      <c r="P121" s="214">
        <f>O121*H121</f>
        <v>0</v>
      </c>
      <c r="Q121" s="214">
        <v>2.16</v>
      </c>
      <c r="R121" s="214">
        <f>Q121*H121</f>
        <v>52.92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143</v>
      </c>
      <c r="AT121" s="216" t="s">
        <v>122</v>
      </c>
      <c r="AU121" s="216" t="s">
        <v>81</v>
      </c>
      <c r="AY121" s="18" t="s">
        <v>119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79</v>
      </c>
      <c r="BK121" s="217">
        <f>ROUND(I121*H121,2)</f>
        <v>0</v>
      </c>
      <c r="BL121" s="18" t="s">
        <v>143</v>
      </c>
      <c r="BM121" s="216" t="s">
        <v>222</v>
      </c>
    </row>
    <row r="122" spans="1:47" s="2" customFormat="1" ht="12">
      <c r="A122" s="39"/>
      <c r="B122" s="40"/>
      <c r="C122" s="41"/>
      <c r="D122" s="218" t="s">
        <v>128</v>
      </c>
      <c r="E122" s="41"/>
      <c r="F122" s="219" t="s">
        <v>223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128</v>
      </c>
      <c r="AU122" s="18" t="s">
        <v>81</v>
      </c>
    </row>
    <row r="123" spans="1:51" s="13" customFormat="1" ht="12">
      <c r="A123" s="13"/>
      <c r="B123" s="227"/>
      <c r="C123" s="228"/>
      <c r="D123" s="229" t="s">
        <v>181</v>
      </c>
      <c r="E123" s="230" t="s">
        <v>19</v>
      </c>
      <c r="F123" s="231" t="s">
        <v>224</v>
      </c>
      <c r="G123" s="228"/>
      <c r="H123" s="232">
        <v>24.5</v>
      </c>
      <c r="I123" s="233"/>
      <c r="J123" s="228"/>
      <c r="K123" s="228"/>
      <c r="L123" s="234"/>
      <c r="M123" s="235"/>
      <c r="N123" s="236"/>
      <c r="O123" s="236"/>
      <c r="P123" s="236"/>
      <c r="Q123" s="236"/>
      <c r="R123" s="236"/>
      <c r="S123" s="236"/>
      <c r="T123" s="23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8" t="s">
        <v>181</v>
      </c>
      <c r="AU123" s="238" t="s">
        <v>81</v>
      </c>
      <c r="AV123" s="13" t="s">
        <v>81</v>
      </c>
      <c r="AW123" s="13" t="s">
        <v>33</v>
      </c>
      <c r="AX123" s="13" t="s">
        <v>79</v>
      </c>
      <c r="AY123" s="238" t="s">
        <v>119</v>
      </c>
    </row>
    <row r="124" spans="1:65" s="2" customFormat="1" ht="21.75" customHeight="1">
      <c r="A124" s="39"/>
      <c r="B124" s="40"/>
      <c r="C124" s="205" t="s">
        <v>225</v>
      </c>
      <c r="D124" s="205" t="s">
        <v>122</v>
      </c>
      <c r="E124" s="206" t="s">
        <v>226</v>
      </c>
      <c r="F124" s="207" t="s">
        <v>227</v>
      </c>
      <c r="G124" s="208" t="s">
        <v>178</v>
      </c>
      <c r="H124" s="209">
        <v>24.5</v>
      </c>
      <c r="I124" s="210"/>
      <c r="J124" s="211">
        <f>ROUND(I124*H124,2)</f>
        <v>0</v>
      </c>
      <c r="K124" s="207" t="s">
        <v>125</v>
      </c>
      <c r="L124" s="45"/>
      <c r="M124" s="212" t="s">
        <v>19</v>
      </c>
      <c r="N124" s="213" t="s">
        <v>42</v>
      </c>
      <c r="O124" s="85"/>
      <c r="P124" s="214">
        <f>O124*H124</f>
        <v>0</v>
      </c>
      <c r="Q124" s="214">
        <v>2.50187</v>
      </c>
      <c r="R124" s="214">
        <f>Q124*H124</f>
        <v>61.295815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143</v>
      </c>
      <c r="AT124" s="216" t="s">
        <v>122</v>
      </c>
      <c r="AU124" s="216" t="s">
        <v>81</v>
      </c>
      <c r="AY124" s="18" t="s">
        <v>119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79</v>
      </c>
      <c r="BK124" s="217">
        <f>ROUND(I124*H124,2)</f>
        <v>0</v>
      </c>
      <c r="BL124" s="18" t="s">
        <v>143</v>
      </c>
      <c r="BM124" s="216" t="s">
        <v>228</v>
      </c>
    </row>
    <row r="125" spans="1:47" s="2" customFormat="1" ht="12">
      <c r="A125" s="39"/>
      <c r="B125" s="40"/>
      <c r="C125" s="41"/>
      <c r="D125" s="218" t="s">
        <v>128</v>
      </c>
      <c r="E125" s="41"/>
      <c r="F125" s="219" t="s">
        <v>229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128</v>
      </c>
      <c r="AU125" s="18" t="s">
        <v>81</v>
      </c>
    </row>
    <row r="126" spans="1:51" s="13" customFormat="1" ht="12">
      <c r="A126" s="13"/>
      <c r="B126" s="227"/>
      <c r="C126" s="228"/>
      <c r="D126" s="229" t="s">
        <v>181</v>
      </c>
      <c r="E126" s="230" t="s">
        <v>19</v>
      </c>
      <c r="F126" s="231" t="s">
        <v>224</v>
      </c>
      <c r="G126" s="228"/>
      <c r="H126" s="232">
        <v>24.5</v>
      </c>
      <c r="I126" s="233"/>
      <c r="J126" s="228"/>
      <c r="K126" s="228"/>
      <c r="L126" s="234"/>
      <c r="M126" s="235"/>
      <c r="N126" s="236"/>
      <c r="O126" s="236"/>
      <c r="P126" s="236"/>
      <c r="Q126" s="236"/>
      <c r="R126" s="236"/>
      <c r="S126" s="236"/>
      <c r="T126" s="23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8" t="s">
        <v>181</v>
      </c>
      <c r="AU126" s="238" t="s">
        <v>81</v>
      </c>
      <c r="AV126" s="13" t="s">
        <v>81</v>
      </c>
      <c r="AW126" s="13" t="s">
        <v>33</v>
      </c>
      <c r="AX126" s="13" t="s">
        <v>79</v>
      </c>
      <c r="AY126" s="238" t="s">
        <v>119</v>
      </c>
    </row>
    <row r="127" spans="1:65" s="2" customFormat="1" ht="16.5" customHeight="1">
      <c r="A127" s="39"/>
      <c r="B127" s="40"/>
      <c r="C127" s="205" t="s">
        <v>230</v>
      </c>
      <c r="D127" s="205" t="s">
        <v>122</v>
      </c>
      <c r="E127" s="206" t="s">
        <v>231</v>
      </c>
      <c r="F127" s="207" t="s">
        <v>232</v>
      </c>
      <c r="G127" s="208" t="s">
        <v>203</v>
      </c>
      <c r="H127" s="209">
        <v>0.894</v>
      </c>
      <c r="I127" s="210"/>
      <c r="J127" s="211">
        <f>ROUND(I127*H127,2)</f>
        <v>0</v>
      </c>
      <c r="K127" s="207" t="s">
        <v>125</v>
      </c>
      <c r="L127" s="45"/>
      <c r="M127" s="212" t="s">
        <v>19</v>
      </c>
      <c r="N127" s="213" t="s">
        <v>42</v>
      </c>
      <c r="O127" s="85"/>
      <c r="P127" s="214">
        <f>O127*H127</f>
        <v>0</v>
      </c>
      <c r="Q127" s="214">
        <v>1.06277</v>
      </c>
      <c r="R127" s="214">
        <f>Q127*H127</f>
        <v>0.95011638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143</v>
      </c>
      <c r="AT127" s="216" t="s">
        <v>122</v>
      </c>
      <c r="AU127" s="216" t="s">
        <v>81</v>
      </c>
      <c r="AY127" s="18" t="s">
        <v>119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79</v>
      </c>
      <c r="BK127" s="217">
        <f>ROUND(I127*H127,2)</f>
        <v>0</v>
      </c>
      <c r="BL127" s="18" t="s">
        <v>143</v>
      </c>
      <c r="BM127" s="216" t="s">
        <v>233</v>
      </c>
    </row>
    <row r="128" spans="1:47" s="2" customFormat="1" ht="12">
      <c r="A128" s="39"/>
      <c r="B128" s="40"/>
      <c r="C128" s="41"/>
      <c r="D128" s="218" t="s">
        <v>128</v>
      </c>
      <c r="E128" s="41"/>
      <c r="F128" s="219" t="s">
        <v>234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128</v>
      </c>
      <c r="AU128" s="18" t="s">
        <v>81</v>
      </c>
    </row>
    <row r="129" spans="1:51" s="13" customFormat="1" ht="12">
      <c r="A129" s="13"/>
      <c r="B129" s="227"/>
      <c r="C129" s="228"/>
      <c r="D129" s="229" t="s">
        <v>181</v>
      </c>
      <c r="E129" s="230" t="s">
        <v>19</v>
      </c>
      <c r="F129" s="231" t="s">
        <v>235</v>
      </c>
      <c r="G129" s="228"/>
      <c r="H129" s="232">
        <v>0.894</v>
      </c>
      <c r="I129" s="233"/>
      <c r="J129" s="228"/>
      <c r="K129" s="228"/>
      <c r="L129" s="234"/>
      <c r="M129" s="235"/>
      <c r="N129" s="236"/>
      <c r="O129" s="236"/>
      <c r="P129" s="236"/>
      <c r="Q129" s="236"/>
      <c r="R129" s="236"/>
      <c r="S129" s="236"/>
      <c r="T129" s="23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8" t="s">
        <v>181</v>
      </c>
      <c r="AU129" s="238" t="s">
        <v>81</v>
      </c>
      <c r="AV129" s="13" t="s">
        <v>81</v>
      </c>
      <c r="AW129" s="13" t="s">
        <v>33</v>
      </c>
      <c r="AX129" s="13" t="s">
        <v>79</v>
      </c>
      <c r="AY129" s="238" t="s">
        <v>119</v>
      </c>
    </row>
    <row r="130" spans="1:65" s="2" customFormat="1" ht="16.5" customHeight="1">
      <c r="A130" s="39"/>
      <c r="B130" s="40"/>
      <c r="C130" s="205" t="s">
        <v>236</v>
      </c>
      <c r="D130" s="205" t="s">
        <v>122</v>
      </c>
      <c r="E130" s="206" t="s">
        <v>237</v>
      </c>
      <c r="F130" s="207" t="s">
        <v>238</v>
      </c>
      <c r="G130" s="208" t="s">
        <v>178</v>
      </c>
      <c r="H130" s="209">
        <v>1.28</v>
      </c>
      <c r="I130" s="210"/>
      <c r="J130" s="211">
        <f>ROUND(I130*H130,2)</f>
        <v>0</v>
      </c>
      <c r="K130" s="207" t="s">
        <v>125</v>
      </c>
      <c r="L130" s="45"/>
      <c r="M130" s="212" t="s">
        <v>19</v>
      </c>
      <c r="N130" s="213" t="s">
        <v>42</v>
      </c>
      <c r="O130" s="85"/>
      <c r="P130" s="214">
        <f>O130*H130</f>
        <v>0</v>
      </c>
      <c r="Q130" s="214">
        <v>2.50187</v>
      </c>
      <c r="R130" s="214">
        <f>Q130*H130</f>
        <v>3.2023935999999997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143</v>
      </c>
      <c r="AT130" s="216" t="s">
        <v>122</v>
      </c>
      <c r="AU130" s="216" t="s">
        <v>81</v>
      </c>
      <c r="AY130" s="18" t="s">
        <v>119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79</v>
      </c>
      <c r="BK130" s="217">
        <f>ROUND(I130*H130,2)</f>
        <v>0</v>
      </c>
      <c r="BL130" s="18" t="s">
        <v>143</v>
      </c>
      <c r="BM130" s="216" t="s">
        <v>239</v>
      </c>
    </row>
    <row r="131" spans="1:47" s="2" customFormat="1" ht="12">
      <c r="A131" s="39"/>
      <c r="B131" s="40"/>
      <c r="C131" s="41"/>
      <c r="D131" s="218" t="s">
        <v>128</v>
      </c>
      <c r="E131" s="41"/>
      <c r="F131" s="219" t="s">
        <v>240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128</v>
      </c>
      <c r="AU131" s="18" t="s">
        <v>81</v>
      </c>
    </row>
    <row r="132" spans="1:51" s="13" customFormat="1" ht="12">
      <c r="A132" s="13"/>
      <c r="B132" s="227"/>
      <c r="C132" s="228"/>
      <c r="D132" s="229" t="s">
        <v>181</v>
      </c>
      <c r="E132" s="230" t="s">
        <v>19</v>
      </c>
      <c r="F132" s="231" t="s">
        <v>241</v>
      </c>
      <c r="G132" s="228"/>
      <c r="H132" s="232">
        <v>1.28</v>
      </c>
      <c r="I132" s="233"/>
      <c r="J132" s="228"/>
      <c r="K132" s="228"/>
      <c r="L132" s="234"/>
      <c r="M132" s="235"/>
      <c r="N132" s="236"/>
      <c r="O132" s="236"/>
      <c r="P132" s="236"/>
      <c r="Q132" s="236"/>
      <c r="R132" s="236"/>
      <c r="S132" s="236"/>
      <c r="T132" s="23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8" t="s">
        <v>181</v>
      </c>
      <c r="AU132" s="238" t="s">
        <v>81</v>
      </c>
      <c r="AV132" s="13" t="s">
        <v>81</v>
      </c>
      <c r="AW132" s="13" t="s">
        <v>33</v>
      </c>
      <c r="AX132" s="13" t="s">
        <v>79</v>
      </c>
      <c r="AY132" s="238" t="s">
        <v>119</v>
      </c>
    </row>
    <row r="133" spans="1:65" s="2" customFormat="1" ht="16.5" customHeight="1">
      <c r="A133" s="39"/>
      <c r="B133" s="40"/>
      <c r="C133" s="205" t="s">
        <v>242</v>
      </c>
      <c r="D133" s="205" t="s">
        <v>122</v>
      </c>
      <c r="E133" s="206" t="s">
        <v>243</v>
      </c>
      <c r="F133" s="207" t="s">
        <v>244</v>
      </c>
      <c r="G133" s="208" t="s">
        <v>214</v>
      </c>
      <c r="H133" s="209">
        <v>8</v>
      </c>
      <c r="I133" s="210"/>
      <c r="J133" s="211">
        <f>ROUND(I133*H133,2)</f>
        <v>0</v>
      </c>
      <c r="K133" s="207" t="s">
        <v>125</v>
      </c>
      <c r="L133" s="45"/>
      <c r="M133" s="212" t="s">
        <v>19</v>
      </c>
      <c r="N133" s="213" t="s">
        <v>42</v>
      </c>
      <c r="O133" s="85"/>
      <c r="P133" s="214">
        <f>O133*H133</f>
        <v>0</v>
      </c>
      <c r="Q133" s="214">
        <v>0.00346</v>
      </c>
      <c r="R133" s="214">
        <f>Q133*H133</f>
        <v>0.02768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143</v>
      </c>
      <c r="AT133" s="216" t="s">
        <v>122</v>
      </c>
      <c r="AU133" s="216" t="s">
        <v>81</v>
      </c>
      <c r="AY133" s="18" t="s">
        <v>119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79</v>
      </c>
      <c r="BK133" s="217">
        <f>ROUND(I133*H133,2)</f>
        <v>0</v>
      </c>
      <c r="BL133" s="18" t="s">
        <v>143</v>
      </c>
      <c r="BM133" s="216" t="s">
        <v>245</v>
      </c>
    </row>
    <row r="134" spans="1:47" s="2" customFormat="1" ht="12">
      <c r="A134" s="39"/>
      <c r="B134" s="40"/>
      <c r="C134" s="41"/>
      <c r="D134" s="218" t="s">
        <v>128</v>
      </c>
      <c r="E134" s="41"/>
      <c r="F134" s="219" t="s">
        <v>246</v>
      </c>
      <c r="G134" s="41"/>
      <c r="H134" s="41"/>
      <c r="I134" s="220"/>
      <c r="J134" s="41"/>
      <c r="K134" s="41"/>
      <c r="L134" s="45"/>
      <c r="M134" s="221"/>
      <c r="N134" s="222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128</v>
      </c>
      <c r="AU134" s="18" t="s">
        <v>81</v>
      </c>
    </row>
    <row r="135" spans="1:51" s="13" customFormat="1" ht="12">
      <c r="A135" s="13"/>
      <c r="B135" s="227"/>
      <c r="C135" s="228"/>
      <c r="D135" s="229" t="s">
        <v>181</v>
      </c>
      <c r="E135" s="230" t="s">
        <v>19</v>
      </c>
      <c r="F135" s="231" t="s">
        <v>247</v>
      </c>
      <c r="G135" s="228"/>
      <c r="H135" s="232">
        <v>8</v>
      </c>
      <c r="I135" s="233"/>
      <c r="J135" s="228"/>
      <c r="K135" s="228"/>
      <c r="L135" s="234"/>
      <c r="M135" s="235"/>
      <c r="N135" s="236"/>
      <c r="O135" s="236"/>
      <c r="P135" s="236"/>
      <c r="Q135" s="236"/>
      <c r="R135" s="236"/>
      <c r="S135" s="236"/>
      <c r="T135" s="23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8" t="s">
        <v>181</v>
      </c>
      <c r="AU135" s="238" t="s">
        <v>81</v>
      </c>
      <c r="AV135" s="13" t="s">
        <v>81</v>
      </c>
      <c r="AW135" s="13" t="s">
        <v>33</v>
      </c>
      <c r="AX135" s="13" t="s">
        <v>79</v>
      </c>
      <c r="AY135" s="238" t="s">
        <v>119</v>
      </c>
    </row>
    <row r="136" spans="1:65" s="2" customFormat="1" ht="16.5" customHeight="1">
      <c r="A136" s="39"/>
      <c r="B136" s="40"/>
      <c r="C136" s="205" t="s">
        <v>248</v>
      </c>
      <c r="D136" s="205" t="s">
        <v>122</v>
      </c>
      <c r="E136" s="206" t="s">
        <v>249</v>
      </c>
      <c r="F136" s="207" t="s">
        <v>250</v>
      </c>
      <c r="G136" s="208" t="s">
        <v>214</v>
      </c>
      <c r="H136" s="209">
        <v>8</v>
      </c>
      <c r="I136" s="210"/>
      <c r="J136" s="211">
        <f>ROUND(I136*H136,2)</f>
        <v>0</v>
      </c>
      <c r="K136" s="207" t="s">
        <v>125</v>
      </c>
      <c r="L136" s="45"/>
      <c r="M136" s="212" t="s">
        <v>19</v>
      </c>
      <c r="N136" s="213" t="s">
        <v>42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143</v>
      </c>
      <c r="AT136" s="216" t="s">
        <v>122</v>
      </c>
      <c r="AU136" s="216" t="s">
        <v>81</v>
      </c>
      <c r="AY136" s="18" t="s">
        <v>119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79</v>
      </c>
      <c r="BK136" s="217">
        <f>ROUND(I136*H136,2)</f>
        <v>0</v>
      </c>
      <c r="BL136" s="18" t="s">
        <v>143</v>
      </c>
      <c r="BM136" s="216" t="s">
        <v>251</v>
      </c>
    </row>
    <row r="137" spans="1:47" s="2" customFormat="1" ht="12">
      <c r="A137" s="39"/>
      <c r="B137" s="40"/>
      <c r="C137" s="41"/>
      <c r="D137" s="218" t="s">
        <v>128</v>
      </c>
      <c r="E137" s="41"/>
      <c r="F137" s="219" t="s">
        <v>252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128</v>
      </c>
      <c r="AU137" s="18" t="s">
        <v>81</v>
      </c>
    </row>
    <row r="138" spans="1:65" s="2" customFormat="1" ht="24.15" customHeight="1">
      <c r="A138" s="39"/>
      <c r="B138" s="40"/>
      <c r="C138" s="205" t="s">
        <v>8</v>
      </c>
      <c r="D138" s="205" t="s">
        <v>122</v>
      </c>
      <c r="E138" s="206" t="s">
        <v>253</v>
      </c>
      <c r="F138" s="207" t="s">
        <v>254</v>
      </c>
      <c r="G138" s="208" t="s">
        <v>203</v>
      </c>
      <c r="H138" s="209">
        <v>0.076</v>
      </c>
      <c r="I138" s="210"/>
      <c r="J138" s="211">
        <f>ROUND(I138*H138,2)</f>
        <v>0</v>
      </c>
      <c r="K138" s="207" t="s">
        <v>125</v>
      </c>
      <c r="L138" s="45"/>
      <c r="M138" s="212" t="s">
        <v>19</v>
      </c>
      <c r="N138" s="213" t="s">
        <v>42</v>
      </c>
      <c r="O138" s="85"/>
      <c r="P138" s="214">
        <f>O138*H138</f>
        <v>0</v>
      </c>
      <c r="Q138" s="214">
        <v>1.06277</v>
      </c>
      <c r="R138" s="214">
        <f>Q138*H138</f>
        <v>0.08077052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143</v>
      </c>
      <c r="AT138" s="216" t="s">
        <v>122</v>
      </c>
      <c r="AU138" s="216" t="s">
        <v>81</v>
      </c>
      <c r="AY138" s="18" t="s">
        <v>119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79</v>
      </c>
      <c r="BK138" s="217">
        <f>ROUND(I138*H138,2)</f>
        <v>0</v>
      </c>
      <c r="BL138" s="18" t="s">
        <v>143</v>
      </c>
      <c r="BM138" s="216" t="s">
        <v>255</v>
      </c>
    </row>
    <row r="139" spans="1:47" s="2" customFormat="1" ht="12">
      <c r="A139" s="39"/>
      <c r="B139" s="40"/>
      <c r="C139" s="41"/>
      <c r="D139" s="218" t="s">
        <v>128</v>
      </c>
      <c r="E139" s="41"/>
      <c r="F139" s="219" t="s">
        <v>256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128</v>
      </c>
      <c r="AU139" s="18" t="s">
        <v>81</v>
      </c>
    </row>
    <row r="140" spans="1:51" s="13" customFormat="1" ht="12">
      <c r="A140" s="13"/>
      <c r="B140" s="227"/>
      <c r="C140" s="228"/>
      <c r="D140" s="229" t="s">
        <v>181</v>
      </c>
      <c r="E140" s="230" t="s">
        <v>19</v>
      </c>
      <c r="F140" s="231" t="s">
        <v>257</v>
      </c>
      <c r="G140" s="228"/>
      <c r="H140" s="232">
        <v>0.076</v>
      </c>
      <c r="I140" s="233"/>
      <c r="J140" s="228"/>
      <c r="K140" s="228"/>
      <c r="L140" s="234"/>
      <c r="M140" s="235"/>
      <c r="N140" s="236"/>
      <c r="O140" s="236"/>
      <c r="P140" s="236"/>
      <c r="Q140" s="236"/>
      <c r="R140" s="236"/>
      <c r="S140" s="236"/>
      <c r="T140" s="23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8" t="s">
        <v>181</v>
      </c>
      <c r="AU140" s="238" t="s">
        <v>81</v>
      </c>
      <c r="AV140" s="13" t="s">
        <v>81</v>
      </c>
      <c r="AW140" s="13" t="s">
        <v>33</v>
      </c>
      <c r="AX140" s="13" t="s">
        <v>79</v>
      </c>
      <c r="AY140" s="238" t="s">
        <v>119</v>
      </c>
    </row>
    <row r="141" spans="1:63" s="12" customFormat="1" ht="22.8" customHeight="1">
      <c r="A141" s="12"/>
      <c r="B141" s="189"/>
      <c r="C141" s="190"/>
      <c r="D141" s="191" t="s">
        <v>70</v>
      </c>
      <c r="E141" s="203" t="s">
        <v>143</v>
      </c>
      <c r="F141" s="203" t="s">
        <v>258</v>
      </c>
      <c r="G141" s="190"/>
      <c r="H141" s="190"/>
      <c r="I141" s="193"/>
      <c r="J141" s="204">
        <f>BK141</f>
        <v>0</v>
      </c>
      <c r="K141" s="190"/>
      <c r="L141" s="195"/>
      <c r="M141" s="196"/>
      <c r="N141" s="197"/>
      <c r="O141" s="197"/>
      <c r="P141" s="198">
        <f>SUM(P142:P158)</f>
        <v>0</v>
      </c>
      <c r="Q141" s="197"/>
      <c r="R141" s="198">
        <f>SUM(R142:R158)</f>
        <v>4.6570062</v>
      </c>
      <c r="S141" s="197"/>
      <c r="T141" s="199">
        <f>SUM(T142:T158)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0" t="s">
        <v>79</v>
      </c>
      <c r="AT141" s="201" t="s">
        <v>70</v>
      </c>
      <c r="AU141" s="201" t="s">
        <v>79</v>
      </c>
      <c r="AY141" s="200" t="s">
        <v>119</v>
      </c>
      <c r="BK141" s="202">
        <f>SUM(BK142:BK158)</f>
        <v>0</v>
      </c>
    </row>
    <row r="142" spans="1:65" s="2" customFormat="1" ht="49.05" customHeight="1">
      <c r="A142" s="39"/>
      <c r="B142" s="40"/>
      <c r="C142" s="205" t="s">
        <v>259</v>
      </c>
      <c r="D142" s="205" t="s">
        <v>122</v>
      </c>
      <c r="E142" s="206" t="s">
        <v>260</v>
      </c>
      <c r="F142" s="207" t="s">
        <v>261</v>
      </c>
      <c r="G142" s="208" t="s">
        <v>214</v>
      </c>
      <c r="H142" s="209">
        <v>5</v>
      </c>
      <c r="I142" s="210"/>
      <c r="J142" s="211">
        <f>ROUND(I142*H142,2)</f>
        <v>0</v>
      </c>
      <c r="K142" s="207" t="s">
        <v>19</v>
      </c>
      <c r="L142" s="45"/>
      <c r="M142" s="212" t="s">
        <v>19</v>
      </c>
      <c r="N142" s="213" t="s">
        <v>42</v>
      </c>
      <c r="O142" s="85"/>
      <c r="P142" s="214">
        <f>O142*H142</f>
        <v>0</v>
      </c>
      <c r="Q142" s="214">
        <v>0.01103</v>
      </c>
      <c r="R142" s="214">
        <f>Q142*H142</f>
        <v>0.05515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143</v>
      </c>
      <c r="AT142" s="216" t="s">
        <v>122</v>
      </c>
      <c r="AU142" s="216" t="s">
        <v>81</v>
      </c>
      <c r="AY142" s="18" t="s">
        <v>119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79</v>
      </c>
      <c r="BK142" s="217">
        <f>ROUND(I142*H142,2)</f>
        <v>0</v>
      </c>
      <c r="BL142" s="18" t="s">
        <v>143</v>
      </c>
      <c r="BM142" s="216" t="s">
        <v>262</v>
      </c>
    </row>
    <row r="143" spans="1:51" s="13" customFormat="1" ht="12">
      <c r="A143" s="13"/>
      <c r="B143" s="227"/>
      <c r="C143" s="228"/>
      <c r="D143" s="229" t="s">
        <v>181</v>
      </c>
      <c r="E143" s="230" t="s">
        <v>19</v>
      </c>
      <c r="F143" s="231" t="s">
        <v>263</v>
      </c>
      <c r="G143" s="228"/>
      <c r="H143" s="232">
        <v>5</v>
      </c>
      <c r="I143" s="233"/>
      <c r="J143" s="228"/>
      <c r="K143" s="228"/>
      <c r="L143" s="234"/>
      <c r="M143" s="235"/>
      <c r="N143" s="236"/>
      <c r="O143" s="236"/>
      <c r="P143" s="236"/>
      <c r="Q143" s="236"/>
      <c r="R143" s="236"/>
      <c r="S143" s="236"/>
      <c r="T143" s="237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8" t="s">
        <v>181</v>
      </c>
      <c r="AU143" s="238" t="s">
        <v>81</v>
      </c>
      <c r="AV143" s="13" t="s">
        <v>81</v>
      </c>
      <c r="AW143" s="13" t="s">
        <v>33</v>
      </c>
      <c r="AX143" s="13" t="s">
        <v>79</v>
      </c>
      <c r="AY143" s="238" t="s">
        <v>119</v>
      </c>
    </row>
    <row r="144" spans="1:65" s="2" customFormat="1" ht="37.8" customHeight="1">
      <c r="A144" s="39"/>
      <c r="B144" s="40"/>
      <c r="C144" s="205" t="s">
        <v>264</v>
      </c>
      <c r="D144" s="205" t="s">
        <v>122</v>
      </c>
      <c r="E144" s="206" t="s">
        <v>265</v>
      </c>
      <c r="F144" s="207" t="s">
        <v>266</v>
      </c>
      <c r="G144" s="208" t="s">
        <v>214</v>
      </c>
      <c r="H144" s="209">
        <v>5</v>
      </c>
      <c r="I144" s="210"/>
      <c r="J144" s="211">
        <f>ROUND(I144*H144,2)</f>
        <v>0</v>
      </c>
      <c r="K144" s="207" t="s">
        <v>125</v>
      </c>
      <c r="L144" s="45"/>
      <c r="M144" s="212" t="s">
        <v>19</v>
      </c>
      <c r="N144" s="213" t="s">
        <v>42</v>
      </c>
      <c r="O144" s="85"/>
      <c r="P144" s="214">
        <f>O144*H144</f>
        <v>0</v>
      </c>
      <c r="Q144" s="214">
        <v>0.0109</v>
      </c>
      <c r="R144" s="214">
        <f>Q144*H144</f>
        <v>0.0545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143</v>
      </c>
      <c r="AT144" s="216" t="s">
        <v>122</v>
      </c>
      <c r="AU144" s="216" t="s">
        <v>81</v>
      </c>
      <c r="AY144" s="18" t="s">
        <v>119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79</v>
      </c>
      <c r="BK144" s="217">
        <f>ROUND(I144*H144,2)</f>
        <v>0</v>
      </c>
      <c r="BL144" s="18" t="s">
        <v>143</v>
      </c>
      <c r="BM144" s="216" t="s">
        <v>267</v>
      </c>
    </row>
    <row r="145" spans="1:47" s="2" customFormat="1" ht="12">
      <c r="A145" s="39"/>
      <c r="B145" s="40"/>
      <c r="C145" s="41"/>
      <c r="D145" s="218" t="s">
        <v>128</v>
      </c>
      <c r="E145" s="41"/>
      <c r="F145" s="219" t="s">
        <v>268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128</v>
      </c>
      <c r="AU145" s="18" t="s">
        <v>81</v>
      </c>
    </row>
    <row r="146" spans="1:65" s="2" customFormat="1" ht="24.15" customHeight="1">
      <c r="A146" s="39"/>
      <c r="B146" s="40"/>
      <c r="C146" s="205" t="s">
        <v>269</v>
      </c>
      <c r="D146" s="205" t="s">
        <v>122</v>
      </c>
      <c r="E146" s="206" t="s">
        <v>270</v>
      </c>
      <c r="F146" s="207" t="s">
        <v>271</v>
      </c>
      <c r="G146" s="208" t="s">
        <v>178</v>
      </c>
      <c r="H146" s="209">
        <v>0.972</v>
      </c>
      <c r="I146" s="210"/>
      <c r="J146" s="211">
        <f>ROUND(I146*H146,2)</f>
        <v>0</v>
      </c>
      <c r="K146" s="207" t="s">
        <v>125</v>
      </c>
      <c r="L146" s="45"/>
      <c r="M146" s="212" t="s">
        <v>19</v>
      </c>
      <c r="N146" s="213" t="s">
        <v>42</v>
      </c>
      <c r="O146" s="85"/>
      <c r="P146" s="214">
        <f>O146*H146</f>
        <v>0</v>
      </c>
      <c r="Q146" s="214">
        <v>2.50195</v>
      </c>
      <c r="R146" s="214">
        <f>Q146*H146</f>
        <v>2.4318953999999997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143</v>
      </c>
      <c r="AT146" s="216" t="s">
        <v>122</v>
      </c>
      <c r="AU146" s="216" t="s">
        <v>81</v>
      </c>
      <c r="AY146" s="18" t="s">
        <v>119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79</v>
      </c>
      <c r="BK146" s="217">
        <f>ROUND(I146*H146,2)</f>
        <v>0</v>
      </c>
      <c r="BL146" s="18" t="s">
        <v>143</v>
      </c>
      <c r="BM146" s="216" t="s">
        <v>272</v>
      </c>
    </row>
    <row r="147" spans="1:47" s="2" customFormat="1" ht="12">
      <c r="A147" s="39"/>
      <c r="B147" s="40"/>
      <c r="C147" s="41"/>
      <c r="D147" s="218" t="s">
        <v>128</v>
      </c>
      <c r="E147" s="41"/>
      <c r="F147" s="219" t="s">
        <v>273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128</v>
      </c>
      <c r="AU147" s="18" t="s">
        <v>81</v>
      </c>
    </row>
    <row r="148" spans="1:51" s="13" customFormat="1" ht="12">
      <c r="A148" s="13"/>
      <c r="B148" s="227"/>
      <c r="C148" s="228"/>
      <c r="D148" s="229" t="s">
        <v>181</v>
      </c>
      <c r="E148" s="230" t="s">
        <v>19</v>
      </c>
      <c r="F148" s="231" t="s">
        <v>274</v>
      </c>
      <c r="G148" s="228"/>
      <c r="H148" s="232">
        <v>0.972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8" t="s">
        <v>181</v>
      </c>
      <c r="AU148" s="238" t="s">
        <v>81</v>
      </c>
      <c r="AV148" s="13" t="s">
        <v>81</v>
      </c>
      <c r="AW148" s="13" t="s">
        <v>33</v>
      </c>
      <c r="AX148" s="13" t="s">
        <v>79</v>
      </c>
      <c r="AY148" s="238" t="s">
        <v>119</v>
      </c>
    </row>
    <row r="149" spans="1:65" s="2" customFormat="1" ht="24.15" customHeight="1">
      <c r="A149" s="39"/>
      <c r="B149" s="40"/>
      <c r="C149" s="205" t="s">
        <v>275</v>
      </c>
      <c r="D149" s="205" t="s">
        <v>122</v>
      </c>
      <c r="E149" s="206" t="s">
        <v>276</v>
      </c>
      <c r="F149" s="207" t="s">
        <v>277</v>
      </c>
      <c r="G149" s="208" t="s">
        <v>278</v>
      </c>
      <c r="H149" s="209">
        <v>21.6</v>
      </c>
      <c r="I149" s="210"/>
      <c r="J149" s="211">
        <f>ROUND(I149*H149,2)</f>
        <v>0</v>
      </c>
      <c r="K149" s="207" t="s">
        <v>125</v>
      </c>
      <c r="L149" s="45"/>
      <c r="M149" s="212" t="s">
        <v>19</v>
      </c>
      <c r="N149" s="213" t="s">
        <v>42</v>
      </c>
      <c r="O149" s="85"/>
      <c r="P149" s="214">
        <f>O149*H149</f>
        <v>0</v>
      </c>
      <c r="Q149" s="214">
        <v>0.03465</v>
      </c>
      <c r="R149" s="214">
        <f>Q149*H149</f>
        <v>0.7484400000000001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143</v>
      </c>
      <c r="AT149" s="216" t="s">
        <v>122</v>
      </c>
      <c r="AU149" s="216" t="s">
        <v>81</v>
      </c>
      <c r="AY149" s="18" t="s">
        <v>119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79</v>
      </c>
      <c r="BK149" s="217">
        <f>ROUND(I149*H149,2)</f>
        <v>0</v>
      </c>
      <c r="BL149" s="18" t="s">
        <v>143</v>
      </c>
      <c r="BM149" s="216" t="s">
        <v>279</v>
      </c>
    </row>
    <row r="150" spans="1:47" s="2" customFormat="1" ht="12">
      <c r="A150" s="39"/>
      <c r="B150" s="40"/>
      <c r="C150" s="41"/>
      <c r="D150" s="218" t="s">
        <v>128</v>
      </c>
      <c r="E150" s="41"/>
      <c r="F150" s="219" t="s">
        <v>280</v>
      </c>
      <c r="G150" s="41"/>
      <c r="H150" s="41"/>
      <c r="I150" s="220"/>
      <c r="J150" s="41"/>
      <c r="K150" s="41"/>
      <c r="L150" s="45"/>
      <c r="M150" s="221"/>
      <c r="N150" s="222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128</v>
      </c>
      <c r="AU150" s="18" t="s">
        <v>81</v>
      </c>
    </row>
    <row r="151" spans="1:51" s="13" customFormat="1" ht="12">
      <c r="A151" s="13"/>
      <c r="B151" s="227"/>
      <c r="C151" s="228"/>
      <c r="D151" s="229" t="s">
        <v>181</v>
      </c>
      <c r="E151" s="230" t="s">
        <v>19</v>
      </c>
      <c r="F151" s="231" t="s">
        <v>281</v>
      </c>
      <c r="G151" s="228"/>
      <c r="H151" s="232">
        <v>21.6</v>
      </c>
      <c r="I151" s="233"/>
      <c r="J151" s="228"/>
      <c r="K151" s="228"/>
      <c r="L151" s="234"/>
      <c r="M151" s="235"/>
      <c r="N151" s="236"/>
      <c r="O151" s="236"/>
      <c r="P151" s="236"/>
      <c r="Q151" s="236"/>
      <c r="R151" s="236"/>
      <c r="S151" s="236"/>
      <c r="T151" s="23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8" t="s">
        <v>181</v>
      </c>
      <c r="AU151" s="238" t="s">
        <v>81</v>
      </c>
      <c r="AV151" s="13" t="s">
        <v>81</v>
      </c>
      <c r="AW151" s="13" t="s">
        <v>33</v>
      </c>
      <c r="AX151" s="13" t="s">
        <v>79</v>
      </c>
      <c r="AY151" s="238" t="s">
        <v>119</v>
      </c>
    </row>
    <row r="152" spans="1:65" s="2" customFormat="1" ht="16.5" customHeight="1">
      <c r="A152" s="39"/>
      <c r="B152" s="40"/>
      <c r="C152" s="239" t="s">
        <v>282</v>
      </c>
      <c r="D152" s="239" t="s">
        <v>283</v>
      </c>
      <c r="E152" s="240" t="s">
        <v>284</v>
      </c>
      <c r="F152" s="241" t="s">
        <v>285</v>
      </c>
      <c r="G152" s="242" t="s">
        <v>214</v>
      </c>
      <c r="H152" s="243">
        <v>9.72</v>
      </c>
      <c r="I152" s="244"/>
      <c r="J152" s="245">
        <f>ROUND(I152*H152,2)</f>
        <v>0</v>
      </c>
      <c r="K152" s="241" t="s">
        <v>19</v>
      </c>
      <c r="L152" s="246"/>
      <c r="M152" s="247" t="s">
        <v>19</v>
      </c>
      <c r="N152" s="248" t="s">
        <v>42</v>
      </c>
      <c r="O152" s="85"/>
      <c r="P152" s="214">
        <f>O152*H152</f>
        <v>0</v>
      </c>
      <c r="Q152" s="214">
        <v>0.138</v>
      </c>
      <c r="R152" s="214">
        <f>Q152*H152</f>
        <v>1.34136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211</v>
      </c>
      <c r="AT152" s="216" t="s">
        <v>283</v>
      </c>
      <c r="AU152" s="216" t="s">
        <v>81</v>
      </c>
      <c r="AY152" s="18" t="s">
        <v>119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79</v>
      </c>
      <c r="BK152" s="217">
        <f>ROUND(I152*H152,2)</f>
        <v>0</v>
      </c>
      <c r="BL152" s="18" t="s">
        <v>143</v>
      </c>
      <c r="BM152" s="216" t="s">
        <v>286</v>
      </c>
    </row>
    <row r="153" spans="1:51" s="13" customFormat="1" ht="12">
      <c r="A153" s="13"/>
      <c r="B153" s="227"/>
      <c r="C153" s="228"/>
      <c r="D153" s="229" t="s">
        <v>181</v>
      </c>
      <c r="E153" s="230" t="s">
        <v>19</v>
      </c>
      <c r="F153" s="231" t="s">
        <v>287</v>
      </c>
      <c r="G153" s="228"/>
      <c r="H153" s="232">
        <v>9.72</v>
      </c>
      <c r="I153" s="233"/>
      <c r="J153" s="228"/>
      <c r="K153" s="228"/>
      <c r="L153" s="234"/>
      <c r="M153" s="235"/>
      <c r="N153" s="236"/>
      <c r="O153" s="236"/>
      <c r="P153" s="236"/>
      <c r="Q153" s="236"/>
      <c r="R153" s="236"/>
      <c r="S153" s="236"/>
      <c r="T153" s="23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8" t="s">
        <v>181</v>
      </c>
      <c r="AU153" s="238" t="s">
        <v>81</v>
      </c>
      <c r="AV153" s="13" t="s">
        <v>81</v>
      </c>
      <c r="AW153" s="13" t="s">
        <v>33</v>
      </c>
      <c r="AX153" s="13" t="s">
        <v>79</v>
      </c>
      <c r="AY153" s="238" t="s">
        <v>119</v>
      </c>
    </row>
    <row r="154" spans="1:65" s="2" customFormat="1" ht="21.75" customHeight="1">
      <c r="A154" s="39"/>
      <c r="B154" s="40"/>
      <c r="C154" s="205" t="s">
        <v>7</v>
      </c>
      <c r="D154" s="205" t="s">
        <v>122</v>
      </c>
      <c r="E154" s="206" t="s">
        <v>288</v>
      </c>
      <c r="F154" s="207" t="s">
        <v>289</v>
      </c>
      <c r="G154" s="208" t="s">
        <v>214</v>
      </c>
      <c r="H154" s="209">
        <v>3.24</v>
      </c>
      <c r="I154" s="210"/>
      <c r="J154" s="211">
        <f>ROUND(I154*H154,2)</f>
        <v>0</v>
      </c>
      <c r="K154" s="207" t="s">
        <v>125</v>
      </c>
      <c r="L154" s="45"/>
      <c r="M154" s="212" t="s">
        <v>19</v>
      </c>
      <c r="N154" s="213" t="s">
        <v>42</v>
      </c>
      <c r="O154" s="85"/>
      <c r="P154" s="214">
        <f>O154*H154</f>
        <v>0</v>
      </c>
      <c r="Q154" s="214">
        <v>0.00792</v>
      </c>
      <c r="R154" s="214">
        <f>Q154*H154</f>
        <v>0.0256608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143</v>
      </c>
      <c r="AT154" s="216" t="s">
        <v>122</v>
      </c>
      <c r="AU154" s="216" t="s">
        <v>81</v>
      </c>
      <c r="AY154" s="18" t="s">
        <v>119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79</v>
      </c>
      <c r="BK154" s="217">
        <f>ROUND(I154*H154,2)</f>
        <v>0</v>
      </c>
      <c r="BL154" s="18" t="s">
        <v>143</v>
      </c>
      <c r="BM154" s="216" t="s">
        <v>290</v>
      </c>
    </row>
    <row r="155" spans="1:47" s="2" customFormat="1" ht="12">
      <c r="A155" s="39"/>
      <c r="B155" s="40"/>
      <c r="C155" s="41"/>
      <c r="D155" s="218" t="s">
        <v>128</v>
      </c>
      <c r="E155" s="41"/>
      <c r="F155" s="219" t="s">
        <v>291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128</v>
      </c>
      <c r="AU155" s="18" t="s">
        <v>81</v>
      </c>
    </row>
    <row r="156" spans="1:51" s="13" customFormat="1" ht="12">
      <c r="A156" s="13"/>
      <c r="B156" s="227"/>
      <c r="C156" s="228"/>
      <c r="D156" s="229" t="s">
        <v>181</v>
      </c>
      <c r="E156" s="230" t="s">
        <v>19</v>
      </c>
      <c r="F156" s="231" t="s">
        <v>292</v>
      </c>
      <c r="G156" s="228"/>
      <c r="H156" s="232">
        <v>3.24</v>
      </c>
      <c r="I156" s="233"/>
      <c r="J156" s="228"/>
      <c r="K156" s="228"/>
      <c r="L156" s="234"/>
      <c r="M156" s="235"/>
      <c r="N156" s="236"/>
      <c r="O156" s="236"/>
      <c r="P156" s="236"/>
      <c r="Q156" s="236"/>
      <c r="R156" s="236"/>
      <c r="S156" s="236"/>
      <c r="T156" s="23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8" t="s">
        <v>181</v>
      </c>
      <c r="AU156" s="238" t="s">
        <v>81</v>
      </c>
      <c r="AV156" s="13" t="s">
        <v>81</v>
      </c>
      <c r="AW156" s="13" t="s">
        <v>33</v>
      </c>
      <c r="AX156" s="13" t="s">
        <v>79</v>
      </c>
      <c r="AY156" s="238" t="s">
        <v>119</v>
      </c>
    </row>
    <row r="157" spans="1:65" s="2" customFormat="1" ht="21.75" customHeight="1">
      <c r="A157" s="39"/>
      <c r="B157" s="40"/>
      <c r="C157" s="205" t="s">
        <v>293</v>
      </c>
      <c r="D157" s="205" t="s">
        <v>122</v>
      </c>
      <c r="E157" s="206" t="s">
        <v>294</v>
      </c>
      <c r="F157" s="207" t="s">
        <v>295</v>
      </c>
      <c r="G157" s="208" t="s">
        <v>214</v>
      </c>
      <c r="H157" s="209">
        <v>3.24</v>
      </c>
      <c r="I157" s="210"/>
      <c r="J157" s="211">
        <f>ROUND(I157*H157,2)</f>
        <v>0</v>
      </c>
      <c r="K157" s="207" t="s">
        <v>125</v>
      </c>
      <c r="L157" s="45"/>
      <c r="M157" s="212" t="s">
        <v>19</v>
      </c>
      <c r="N157" s="213" t="s">
        <v>42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143</v>
      </c>
      <c r="AT157" s="216" t="s">
        <v>122</v>
      </c>
      <c r="AU157" s="216" t="s">
        <v>81</v>
      </c>
      <c r="AY157" s="18" t="s">
        <v>119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79</v>
      </c>
      <c r="BK157" s="217">
        <f>ROUND(I157*H157,2)</f>
        <v>0</v>
      </c>
      <c r="BL157" s="18" t="s">
        <v>143</v>
      </c>
      <c r="BM157" s="216" t="s">
        <v>296</v>
      </c>
    </row>
    <row r="158" spans="1:47" s="2" customFormat="1" ht="12">
      <c r="A158" s="39"/>
      <c r="B158" s="40"/>
      <c r="C158" s="41"/>
      <c r="D158" s="218" t="s">
        <v>128</v>
      </c>
      <c r="E158" s="41"/>
      <c r="F158" s="219" t="s">
        <v>297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128</v>
      </c>
      <c r="AU158" s="18" t="s">
        <v>81</v>
      </c>
    </row>
    <row r="159" spans="1:63" s="12" customFormat="1" ht="22.8" customHeight="1">
      <c r="A159" s="12"/>
      <c r="B159" s="189"/>
      <c r="C159" s="190"/>
      <c r="D159" s="191" t="s">
        <v>70</v>
      </c>
      <c r="E159" s="203" t="s">
        <v>154</v>
      </c>
      <c r="F159" s="203" t="s">
        <v>298</v>
      </c>
      <c r="G159" s="190"/>
      <c r="H159" s="190"/>
      <c r="I159" s="193"/>
      <c r="J159" s="204">
        <f>BK159</f>
        <v>0</v>
      </c>
      <c r="K159" s="190"/>
      <c r="L159" s="195"/>
      <c r="M159" s="196"/>
      <c r="N159" s="197"/>
      <c r="O159" s="197"/>
      <c r="P159" s="198">
        <f>SUM(P160:P204)</f>
        <v>0</v>
      </c>
      <c r="Q159" s="197"/>
      <c r="R159" s="198">
        <f>SUM(R160:R204)</f>
        <v>59.42603286999999</v>
      </c>
      <c r="S159" s="197"/>
      <c r="T159" s="199">
        <f>SUM(T160:T204)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0" t="s">
        <v>79</v>
      </c>
      <c r="AT159" s="201" t="s">
        <v>70</v>
      </c>
      <c r="AU159" s="201" t="s">
        <v>79</v>
      </c>
      <c r="AY159" s="200" t="s">
        <v>119</v>
      </c>
      <c r="BK159" s="202">
        <f>SUM(BK160:BK204)</f>
        <v>0</v>
      </c>
    </row>
    <row r="160" spans="1:65" s="2" customFormat="1" ht="24.15" customHeight="1">
      <c r="A160" s="39"/>
      <c r="B160" s="40"/>
      <c r="C160" s="205" t="s">
        <v>299</v>
      </c>
      <c r="D160" s="205" t="s">
        <v>122</v>
      </c>
      <c r="E160" s="206" t="s">
        <v>300</v>
      </c>
      <c r="F160" s="207" t="s">
        <v>301</v>
      </c>
      <c r="G160" s="208" t="s">
        <v>214</v>
      </c>
      <c r="H160" s="209">
        <v>100</v>
      </c>
      <c r="I160" s="210"/>
      <c r="J160" s="211">
        <f>ROUND(I160*H160,2)</f>
        <v>0</v>
      </c>
      <c r="K160" s="207" t="s">
        <v>125</v>
      </c>
      <c r="L160" s="45"/>
      <c r="M160" s="212" t="s">
        <v>19</v>
      </c>
      <c r="N160" s="213" t="s">
        <v>42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143</v>
      </c>
      <c r="AT160" s="216" t="s">
        <v>122</v>
      </c>
      <c r="AU160" s="216" t="s">
        <v>81</v>
      </c>
      <c r="AY160" s="18" t="s">
        <v>119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79</v>
      </c>
      <c r="BK160" s="217">
        <f>ROUND(I160*H160,2)</f>
        <v>0</v>
      </c>
      <c r="BL160" s="18" t="s">
        <v>143</v>
      </c>
      <c r="BM160" s="216" t="s">
        <v>302</v>
      </c>
    </row>
    <row r="161" spans="1:47" s="2" customFormat="1" ht="12">
      <c r="A161" s="39"/>
      <c r="B161" s="40"/>
      <c r="C161" s="41"/>
      <c r="D161" s="218" t="s">
        <v>128</v>
      </c>
      <c r="E161" s="41"/>
      <c r="F161" s="219" t="s">
        <v>303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128</v>
      </c>
      <c r="AU161" s="18" t="s">
        <v>81</v>
      </c>
    </row>
    <row r="162" spans="1:51" s="13" customFormat="1" ht="12">
      <c r="A162" s="13"/>
      <c r="B162" s="227"/>
      <c r="C162" s="228"/>
      <c r="D162" s="229" t="s">
        <v>181</v>
      </c>
      <c r="E162" s="230" t="s">
        <v>19</v>
      </c>
      <c r="F162" s="231" t="s">
        <v>304</v>
      </c>
      <c r="G162" s="228"/>
      <c r="H162" s="232">
        <v>50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8" t="s">
        <v>181</v>
      </c>
      <c r="AU162" s="238" t="s">
        <v>81</v>
      </c>
      <c r="AV162" s="13" t="s">
        <v>81</v>
      </c>
      <c r="AW162" s="13" t="s">
        <v>33</v>
      </c>
      <c r="AX162" s="13" t="s">
        <v>71</v>
      </c>
      <c r="AY162" s="238" t="s">
        <v>119</v>
      </c>
    </row>
    <row r="163" spans="1:51" s="13" customFormat="1" ht="12">
      <c r="A163" s="13"/>
      <c r="B163" s="227"/>
      <c r="C163" s="228"/>
      <c r="D163" s="229" t="s">
        <v>181</v>
      </c>
      <c r="E163" s="230" t="s">
        <v>19</v>
      </c>
      <c r="F163" s="231" t="s">
        <v>305</v>
      </c>
      <c r="G163" s="228"/>
      <c r="H163" s="232">
        <v>50</v>
      </c>
      <c r="I163" s="233"/>
      <c r="J163" s="228"/>
      <c r="K163" s="228"/>
      <c r="L163" s="234"/>
      <c r="M163" s="235"/>
      <c r="N163" s="236"/>
      <c r="O163" s="236"/>
      <c r="P163" s="236"/>
      <c r="Q163" s="236"/>
      <c r="R163" s="236"/>
      <c r="S163" s="236"/>
      <c r="T163" s="237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8" t="s">
        <v>181</v>
      </c>
      <c r="AU163" s="238" t="s">
        <v>81</v>
      </c>
      <c r="AV163" s="13" t="s">
        <v>81</v>
      </c>
      <c r="AW163" s="13" t="s">
        <v>33</v>
      </c>
      <c r="AX163" s="13" t="s">
        <v>71</v>
      </c>
      <c r="AY163" s="238" t="s">
        <v>119</v>
      </c>
    </row>
    <row r="164" spans="1:51" s="14" customFormat="1" ht="12">
      <c r="A164" s="14"/>
      <c r="B164" s="249"/>
      <c r="C164" s="250"/>
      <c r="D164" s="229" t="s">
        <v>181</v>
      </c>
      <c r="E164" s="251" t="s">
        <v>19</v>
      </c>
      <c r="F164" s="252" t="s">
        <v>306</v>
      </c>
      <c r="G164" s="250"/>
      <c r="H164" s="253">
        <v>100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9" t="s">
        <v>181</v>
      </c>
      <c r="AU164" s="259" t="s">
        <v>81</v>
      </c>
      <c r="AV164" s="14" t="s">
        <v>143</v>
      </c>
      <c r="AW164" s="14" t="s">
        <v>33</v>
      </c>
      <c r="AX164" s="14" t="s">
        <v>79</v>
      </c>
      <c r="AY164" s="259" t="s">
        <v>119</v>
      </c>
    </row>
    <row r="165" spans="1:65" s="2" customFormat="1" ht="21.75" customHeight="1">
      <c r="A165" s="39"/>
      <c r="B165" s="40"/>
      <c r="C165" s="205" t="s">
        <v>307</v>
      </c>
      <c r="D165" s="205" t="s">
        <v>122</v>
      </c>
      <c r="E165" s="206" t="s">
        <v>308</v>
      </c>
      <c r="F165" s="207" t="s">
        <v>309</v>
      </c>
      <c r="G165" s="208" t="s">
        <v>178</v>
      </c>
      <c r="H165" s="209">
        <v>22.54</v>
      </c>
      <c r="I165" s="210"/>
      <c r="J165" s="211">
        <f>ROUND(I165*H165,2)</f>
        <v>0</v>
      </c>
      <c r="K165" s="207" t="s">
        <v>125</v>
      </c>
      <c r="L165" s="45"/>
      <c r="M165" s="212" t="s">
        <v>19</v>
      </c>
      <c r="N165" s="213" t="s">
        <v>42</v>
      </c>
      <c r="O165" s="85"/>
      <c r="P165" s="214">
        <f>O165*H165</f>
        <v>0</v>
      </c>
      <c r="Q165" s="214">
        <v>2.50187</v>
      </c>
      <c r="R165" s="214">
        <f>Q165*H165</f>
        <v>56.39214979999999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143</v>
      </c>
      <c r="AT165" s="216" t="s">
        <v>122</v>
      </c>
      <c r="AU165" s="216" t="s">
        <v>81</v>
      </c>
      <c r="AY165" s="18" t="s">
        <v>119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79</v>
      </c>
      <c r="BK165" s="217">
        <f>ROUND(I165*H165,2)</f>
        <v>0</v>
      </c>
      <c r="BL165" s="18" t="s">
        <v>143</v>
      </c>
      <c r="BM165" s="216" t="s">
        <v>310</v>
      </c>
    </row>
    <row r="166" spans="1:47" s="2" customFormat="1" ht="12">
      <c r="A166" s="39"/>
      <c r="B166" s="40"/>
      <c r="C166" s="41"/>
      <c r="D166" s="218" t="s">
        <v>128</v>
      </c>
      <c r="E166" s="41"/>
      <c r="F166" s="219" t="s">
        <v>311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128</v>
      </c>
      <c r="AU166" s="18" t="s">
        <v>81</v>
      </c>
    </row>
    <row r="167" spans="1:51" s="13" customFormat="1" ht="12">
      <c r="A167" s="13"/>
      <c r="B167" s="227"/>
      <c r="C167" s="228"/>
      <c r="D167" s="229" t="s">
        <v>181</v>
      </c>
      <c r="E167" s="230" t="s">
        <v>19</v>
      </c>
      <c r="F167" s="231" t="s">
        <v>312</v>
      </c>
      <c r="G167" s="228"/>
      <c r="H167" s="232">
        <v>19.6</v>
      </c>
      <c r="I167" s="233"/>
      <c r="J167" s="228"/>
      <c r="K167" s="228"/>
      <c r="L167" s="234"/>
      <c r="M167" s="235"/>
      <c r="N167" s="236"/>
      <c r="O167" s="236"/>
      <c r="P167" s="236"/>
      <c r="Q167" s="236"/>
      <c r="R167" s="236"/>
      <c r="S167" s="236"/>
      <c r="T167" s="23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8" t="s">
        <v>181</v>
      </c>
      <c r="AU167" s="238" t="s">
        <v>81</v>
      </c>
      <c r="AV167" s="13" t="s">
        <v>81</v>
      </c>
      <c r="AW167" s="13" t="s">
        <v>33</v>
      </c>
      <c r="AX167" s="13" t="s">
        <v>71</v>
      </c>
      <c r="AY167" s="238" t="s">
        <v>119</v>
      </c>
    </row>
    <row r="168" spans="1:51" s="15" customFormat="1" ht="12">
      <c r="A168" s="15"/>
      <c r="B168" s="260"/>
      <c r="C168" s="261"/>
      <c r="D168" s="229" t="s">
        <v>181</v>
      </c>
      <c r="E168" s="262" t="s">
        <v>19</v>
      </c>
      <c r="F168" s="263" t="s">
        <v>313</v>
      </c>
      <c r="G168" s="261"/>
      <c r="H168" s="264">
        <v>19.6</v>
      </c>
      <c r="I168" s="265"/>
      <c r="J168" s="261"/>
      <c r="K168" s="261"/>
      <c r="L168" s="266"/>
      <c r="M168" s="267"/>
      <c r="N168" s="268"/>
      <c r="O168" s="268"/>
      <c r="P168" s="268"/>
      <c r="Q168" s="268"/>
      <c r="R168" s="268"/>
      <c r="S168" s="268"/>
      <c r="T168" s="269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70" t="s">
        <v>181</v>
      </c>
      <c r="AU168" s="270" t="s">
        <v>81</v>
      </c>
      <c r="AV168" s="15" t="s">
        <v>136</v>
      </c>
      <c r="AW168" s="15" t="s">
        <v>33</v>
      </c>
      <c r="AX168" s="15" t="s">
        <v>71</v>
      </c>
      <c r="AY168" s="270" t="s">
        <v>119</v>
      </c>
    </row>
    <row r="169" spans="1:51" s="13" customFormat="1" ht="12">
      <c r="A169" s="13"/>
      <c r="B169" s="227"/>
      <c r="C169" s="228"/>
      <c r="D169" s="229" t="s">
        <v>181</v>
      </c>
      <c r="E169" s="230" t="s">
        <v>19</v>
      </c>
      <c r="F169" s="231" t="s">
        <v>314</v>
      </c>
      <c r="G169" s="228"/>
      <c r="H169" s="232">
        <v>2.94</v>
      </c>
      <c r="I169" s="233"/>
      <c r="J169" s="228"/>
      <c r="K169" s="228"/>
      <c r="L169" s="234"/>
      <c r="M169" s="235"/>
      <c r="N169" s="236"/>
      <c r="O169" s="236"/>
      <c r="P169" s="236"/>
      <c r="Q169" s="236"/>
      <c r="R169" s="236"/>
      <c r="S169" s="236"/>
      <c r="T169" s="23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8" t="s">
        <v>181</v>
      </c>
      <c r="AU169" s="238" t="s">
        <v>81</v>
      </c>
      <c r="AV169" s="13" t="s">
        <v>81</v>
      </c>
      <c r="AW169" s="13" t="s">
        <v>33</v>
      </c>
      <c r="AX169" s="13" t="s">
        <v>71</v>
      </c>
      <c r="AY169" s="238" t="s">
        <v>119</v>
      </c>
    </row>
    <row r="170" spans="1:51" s="14" customFormat="1" ht="12">
      <c r="A170" s="14"/>
      <c r="B170" s="249"/>
      <c r="C170" s="250"/>
      <c r="D170" s="229" t="s">
        <v>181</v>
      </c>
      <c r="E170" s="251" t="s">
        <v>19</v>
      </c>
      <c r="F170" s="252" t="s">
        <v>306</v>
      </c>
      <c r="G170" s="250"/>
      <c r="H170" s="253">
        <v>22.540000000000003</v>
      </c>
      <c r="I170" s="254"/>
      <c r="J170" s="250"/>
      <c r="K170" s="250"/>
      <c r="L170" s="255"/>
      <c r="M170" s="256"/>
      <c r="N170" s="257"/>
      <c r="O170" s="257"/>
      <c r="P170" s="257"/>
      <c r="Q170" s="257"/>
      <c r="R170" s="257"/>
      <c r="S170" s="257"/>
      <c r="T170" s="25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9" t="s">
        <v>181</v>
      </c>
      <c r="AU170" s="259" t="s">
        <v>81</v>
      </c>
      <c r="AV170" s="14" t="s">
        <v>143</v>
      </c>
      <c r="AW170" s="14" t="s">
        <v>33</v>
      </c>
      <c r="AX170" s="14" t="s">
        <v>79</v>
      </c>
      <c r="AY170" s="259" t="s">
        <v>119</v>
      </c>
    </row>
    <row r="171" spans="1:65" s="2" customFormat="1" ht="21.75" customHeight="1">
      <c r="A171" s="39"/>
      <c r="B171" s="40"/>
      <c r="C171" s="205" t="s">
        <v>315</v>
      </c>
      <c r="D171" s="205" t="s">
        <v>122</v>
      </c>
      <c r="E171" s="206" t="s">
        <v>316</v>
      </c>
      <c r="F171" s="207" t="s">
        <v>317</v>
      </c>
      <c r="G171" s="208" t="s">
        <v>178</v>
      </c>
      <c r="H171" s="209">
        <v>0.75</v>
      </c>
      <c r="I171" s="210"/>
      <c r="J171" s="211">
        <f>ROUND(I171*H171,2)</f>
        <v>0</v>
      </c>
      <c r="K171" s="207" t="s">
        <v>125</v>
      </c>
      <c r="L171" s="45"/>
      <c r="M171" s="212" t="s">
        <v>19</v>
      </c>
      <c r="N171" s="213" t="s">
        <v>42</v>
      </c>
      <c r="O171" s="85"/>
      <c r="P171" s="214">
        <f>O171*H171</f>
        <v>0</v>
      </c>
      <c r="Q171" s="214">
        <v>2.50187</v>
      </c>
      <c r="R171" s="214">
        <f>Q171*H171</f>
        <v>1.8764024999999998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143</v>
      </c>
      <c r="AT171" s="216" t="s">
        <v>122</v>
      </c>
      <c r="AU171" s="216" t="s">
        <v>81</v>
      </c>
      <c r="AY171" s="18" t="s">
        <v>119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79</v>
      </c>
      <c r="BK171" s="217">
        <f>ROUND(I171*H171,2)</f>
        <v>0</v>
      </c>
      <c r="BL171" s="18" t="s">
        <v>143</v>
      </c>
      <c r="BM171" s="216" t="s">
        <v>318</v>
      </c>
    </row>
    <row r="172" spans="1:47" s="2" customFormat="1" ht="12">
      <c r="A172" s="39"/>
      <c r="B172" s="40"/>
      <c r="C172" s="41"/>
      <c r="D172" s="218" t="s">
        <v>128</v>
      </c>
      <c r="E172" s="41"/>
      <c r="F172" s="219" t="s">
        <v>319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128</v>
      </c>
      <c r="AU172" s="18" t="s">
        <v>81</v>
      </c>
    </row>
    <row r="173" spans="1:51" s="13" customFormat="1" ht="12">
      <c r="A173" s="13"/>
      <c r="B173" s="227"/>
      <c r="C173" s="228"/>
      <c r="D173" s="229" t="s">
        <v>181</v>
      </c>
      <c r="E173" s="230" t="s">
        <v>19</v>
      </c>
      <c r="F173" s="231" t="s">
        <v>320</v>
      </c>
      <c r="G173" s="228"/>
      <c r="H173" s="232">
        <v>0.75</v>
      </c>
      <c r="I173" s="233"/>
      <c r="J173" s="228"/>
      <c r="K173" s="228"/>
      <c r="L173" s="234"/>
      <c r="M173" s="235"/>
      <c r="N173" s="236"/>
      <c r="O173" s="236"/>
      <c r="P173" s="236"/>
      <c r="Q173" s="236"/>
      <c r="R173" s="236"/>
      <c r="S173" s="236"/>
      <c r="T173" s="23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8" t="s">
        <v>181</v>
      </c>
      <c r="AU173" s="238" t="s">
        <v>81</v>
      </c>
      <c r="AV173" s="13" t="s">
        <v>81</v>
      </c>
      <c r="AW173" s="13" t="s">
        <v>33</v>
      </c>
      <c r="AX173" s="13" t="s">
        <v>79</v>
      </c>
      <c r="AY173" s="238" t="s">
        <v>119</v>
      </c>
    </row>
    <row r="174" spans="1:65" s="2" customFormat="1" ht="21.75" customHeight="1">
      <c r="A174" s="39"/>
      <c r="B174" s="40"/>
      <c r="C174" s="205" t="s">
        <v>321</v>
      </c>
      <c r="D174" s="205" t="s">
        <v>122</v>
      </c>
      <c r="E174" s="206" t="s">
        <v>322</v>
      </c>
      <c r="F174" s="207" t="s">
        <v>323</v>
      </c>
      <c r="G174" s="208" t="s">
        <v>178</v>
      </c>
      <c r="H174" s="209">
        <v>22.54</v>
      </c>
      <c r="I174" s="210"/>
      <c r="J174" s="211">
        <f>ROUND(I174*H174,2)</f>
        <v>0</v>
      </c>
      <c r="K174" s="207" t="s">
        <v>125</v>
      </c>
      <c r="L174" s="45"/>
      <c r="M174" s="212" t="s">
        <v>19</v>
      </c>
      <c r="N174" s="213" t="s">
        <v>42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143</v>
      </c>
      <c r="AT174" s="216" t="s">
        <v>122</v>
      </c>
      <c r="AU174" s="216" t="s">
        <v>81</v>
      </c>
      <c r="AY174" s="18" t="s">
        <v>119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79</v>
      </c>
      <c r="BK174" s="217">
        <f>ROUND(I174*H174,2)</f>
        <v>0</v>
      </c>
      <c r="BL174" s="18" t="s">
        <v>143</v>
      </c>
      <c r="BM174" s="216" t="s">
        <v>324</v>
      </c>
    </row>
    <row r="175" spans="1:47" s="2" customFormat="1" ht="12">
      <c r="A175" s="39"/>
      <c r="B175" s="40"/>
      <c r="C175" s="41"/>
      <c r="D175" s="218" t="s">
        <v>128</v>
      </c>
      <c r="E175" s="41"/>
      <c r="F175" s="219" t="s">
        <v>325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128</v>
      </c>
      <c r="AU175" s="18" t="s">
        <v>81</v>
      </c>
    </row>
    <row r="176" spans="1:65" s="2" customFormat="1" ht="21.75" customHeight="1">
      <c r="A176" s="39"/>
      <c r="B176" s="40"/>
      <c r="C176" s="205" t="s">
        <v>326</v>
      </c>
      <c r="D176" s="205" t="s">
        <v>122</v>
      </c>
      <c r="E176" s="206" t="s">
        <v>327</v>
      </c>
      <c r="F176" s="207" t="s">
        <v>328</v>
      </c>
      <c r="G176" s="208" t="s">
        <v>178</v>
      </c>
      <c r="H176" s="209">
        <v>0.75</v>
      </c>
      <c r="I176" s="210"/>
      <c r="J176" s="211">
        <f>ROUND(I176*H176,2)</f>
        <v>0</v>
      </c>
      <c r="K176" s="207" t="s">
        <v>125</v>
      </c>
      <c r="L176" s="45"/>
      <c r="M176" s="212" t="s">
        <v>19</v>
      </c>
      <c r="N176" s="213" t="s">
        <v>42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143</v>
      </c>
      <c r="AT176" s="216" t="s">
        <v>122</v>
      </c>
      <c r="AU176" s="216" t="s">
        <v>81</v>
      </c>
      <c r="AY176" s="18" t="s">
        <v>119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79</v>
      </c>
      <c r="BK176" s="217">
        <f>ROUND(I176*H176,2)</f>
        <v>0</v>
      </c>
      <c r="BL176" s="18" t="s">
        <v>143</v>
      </c>
      <c r="BM176" s="216" t="s">
        <v>329</v>
      </c>
    </row>
    <row r="177" spans="1:47" s="2" customFormat="1" ht="12">
      <c r="A177" s="39"/>
      <c r="B177" s="40"/>
      <c r="C177" s="41"/>
      <c r="D177" s="218" t="s">
        <v>128</v>
      </c>
      <c r="E177" s="41"/>
      <c r="F177" s="219" t="s">
        <v>330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128</v>
      </c>
      <c r="AU177" s="18" t="s">
        <v>81</v>
      </c>
    </row>
    <row r="178" spans="1:65" s="2" customFormat="1" ht="24.15" customHeight="1">
      <c r="A178" s="39"/>
      <c r="B178" s="40"/>
      <c r="C178" s="205" t="s">
        <v>331</v>
      </c>
      <c r="D178" s="205" t="s">
        <v>122</v>
      </c>
      <c r="E178" s="206" t="s">
        <v>332</v>
      </c>
      <c r="F178" s="207" t="s">
        <v>333</v>
      </c>
      <c r="G178" s="208" t="s">
        <v>178</v>
      </c>
      <c r="H178" s="209">
        <v>22.54</v>
      </c>
      <c r="I178" s="210"/>
      <c r="J178" s="211">
        <f>ROUND(I178*H178,2)</f>
        <v>0</v>
      </c>
      <c r="K178" s="207" t="s">
        <v>125</v>
      </c>
      <c r="L178" s="45"/>
      <c r="M178" s="212" t="s">
        <v>19</v>
      </c>
      <c r="N178" s="213" t="s">
        <v>42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143</v>
      </c>
      <c r="AT178" s="216" t="s">
        <v>122</v>
      </c>
      <c r="AU178" s="216" t="s">
        <v>81</v>
      </c>
      <c r="AY178" s="18" t="s">
        <v>119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79</v>
      </c>
      <c r="BK178" s="217">
        <f>ROUND(I178*H178,2)</f>
        <v>0</v>
      </c>
      <c r="BL178" s="18" t="s">
        <v>143</v>
      </c>
      <c r="BM178" s="216" t="s">
        <v>334</v>
      </c>
    </row>
    <row r="179" spans="1:47" s="2" customFormat="1" ht="12">
      <c r="A179" s="39"/>
      <c r="B179" s="40"/>
      <c r="C179" s="41"/>
      <c r="D179" s="218" t="s">
        <v>128</v>
      </c>
      <c r="E179" s="41"/>
      <c r="F179" s="219" t="s">
        <v>335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128</v>
      </c>
      <c r="AU179" s="18" t="s">
        <v>81</v>
      </c>
    </row>
    <row r="180" spans="1:65" s="2" customFormat="1" ht="24.15" customHeight="1">
      <c r="A180" s="39"/>
      <c r="B180" s="40"/>
      <c r="C180" s="205" t="s">
        <v>336</v>
      </c>
      <c r="D180" s="205" t="s">
        <v>122</v>
      </c>
      <c r="E180" s="206" t="s">
        <v>337</v>
      </c>
      <c r="F180" s="207" t="s">
        <v>338</v>
      </c>
      <c r="G180" s="208" t="s">
        <v>178</v>
      </c>
      <c r="H180" s="209">
        <v>0.75</v>
      </c>
      <c r="I180" s="210"/>
      <c r="J180" s="211">
        <f>ROUND(I180*H180,2)</f>
        <v>0</v>
      </c>
      <c r="K180" s="207" t="s">
        <v>125</v>
      </c>
      <c r="L180" s="45"/>
      <c r="M180" s="212" t="s">
        <v>19</v>
      </c>
      <c r="N180" s="213" t="s">
        <v>42</v>
      </c>
      <c r="O180" s="85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143</v>
      </c>
      <c r="AT180" s="216" t="s">
        <v>122</v>
      </c>
      <c r="AU180" s="216" t="s">
        <v>81</v>
      </c>
      <c r="AY180" s="18" t="s">
        <v>119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79</v>
      </c>
      <c r="BK180" s="217">
        <f>ROUND(I180*H180,2)</f>
        <v>0</v>
      </c>
      <c r="BL180" s="18" t="s">
        <v>143</v>
      </c>
      <c r="BM180" s="216" t="s">
        <v>339</v>
      </c>
    </row>
    <row r="181" spans="1:47" s="2" customFormat="1" ht="12">
      <c r="A181" s="39"/>
      <c r="B181" s="40"/>
      <c r="C181" s="41"/>
      <c r="D181" s="218" t="s">
        <v>128</v>
      </c>
      <c r="E181" s="41"/>
      <c r="F181" s="219" t="s">
        <v>340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128</v>
      </c>
      <c r="AU181" s="18" t="s">
        <v>81</v>
      </c>
    </row>
    <row r="182" spans="1:65" s="2" customFormat="1" ht="16.5" customHeight="1">
      <c r="A182" s="39"/>
      <c r="B182" s="40"/>
      <c r="C182" s="205" t="s">
        <v>341</v>
      </c>
      <c r="D182" s="205" t="s">
        <v>122</v>
      </c>
      <c r="E182" s="206" t="s">
        <v>342</v>
      </c>
      <c r="F182" s="207" t="s">
        <v>343</v>
      </c>
      <c r="G182" s="208" t="s">
        <v>203</v>
      </c>
      <c r="H182" s="209">
        <v>0.941</v>
      </c>
      <c r="I182" s="210"/>
      <c r="J182" s="211">
        <f>ROUND(I182*H182,2)</f>
        <v>0</v>
      </c>
      <c r="K182" s="207" t="s">
        <v>125</v>
      </c>
      <c r="L182" s="45"/>
      <c r="M182" s="212" t="s">
        <v>19</v>
      </c>
      <c r="N182" s="213" t="s">
        <v>42</v>
      </c>
      <c r="O182" s="85"/>
      <c r="P182" s="214">
        <f>O182*H182</f>
        <v>0</v>
      </c>
      <c r="Q182" s="214">
        <v>1.06277</v>
      </c>
      <c r="R182" s="214">
        <f>Q182*H182</f>
        <v>1.00006657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143</v>
      </c>
      <c r="AT182" s="216" t="s">
        <v>122</v>
      </c>
      <c r="AU182" s="216" t="s">
        <v>81</v>
      </c>
      <c r="AY182" s="18" t="s">
        <v>119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79</v>
      </c>
      <c r="BK182" s="217">
        <f>ROUND(I182*H182,2)</f>
        <v>0</v>
      </c>
      <c r="BL182" s="18" t="s">
        <v>143</v>
      </c>
      <c r="BM182" s="216" t="s">
        <v>344</v>
      </c>
    </row>
    <row r="183" spans="1:47" s="2" customFormat="1" ht="12">
      <c r="A183" s="39"/>
      <c r="B183" s="40"/>
      <c r="C183" s="41"/>
      <c r="D183" s="218" t="s">
        <v>128</v>
      </c>
      <c r="E183" s="41"/>
      <c r="F183" s="219" t="s">
        <v>345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128</v>
      </c>
      <c r="AU183" s="18" t="s">
        <v>81</v>
      </c>
    </row>
    <row r="184" spans="1:51" s="13" customFormat="1" ht="12">
      <c r="A184" s="13"/>
      <c r="B184" s="227"/>
      <c r="C184" s="228"/>
      <c r="D184" s="229" t="s">
        <v>181</v>
      </c>
      <c r="E184" s="230" t="s">
        <v>19</v>
      </c>
      <c r="F184" s="231" t="s">
        <v>346</v>
      </c>
      <c r="G184" s="228"/>
      <c r="H184" s="232">
        <v>0.047</v>
      </c>
      <c r="I184" s="233"/>
      <c r="J184" s="228"/>
      <c r="K184" s="228"/>
      <c r="L184" s="234"/>
      <c r="M184" s="235"/>
      <c r="N184" s="236"/>
      <c r="O184" s="236"/>
      <c r="P184" s="236"/>
      <c r="Q184" s="236"/>
      <c r="R184" s="236"/>
      <c r="S184" s="236"/>
      <c r="T184" s="23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8" t="s">
        <v>181</v>
      </c>
      <c r="AU184" s="238" t="s">
        <v>81</v>
      </c>
      <c r="AV184" s="13" t="s">
        <v>81</v>
      </c>
      <c r="AW184" s="13" t="s">
        <v>33</v>
      </c>
      <c r="AX184" s="13" t="s">
        <v>71</v>
      </c>
      <c r="AY184" s="238" t="s">
        <v>119</v>
      </c>
    </row>
    <row r="185" spans="1:51" s="13" customFormat="1" ht="12">
      <c r="A185" s="13"/>
      <c r="B185" s="227"/>
      <c r="C185" s="228"/>
      <c r="D185" s="229" t="s">
        <v>181</v>
      </c>
      <c r="E185" s="230" t="s">
        <v>19</v>
      </c>
      <c r="F185" s="231" t="s">
        <v>235</v>
      </c>
      <c r="G185" s="228"/>
      <c r="H185" s="232">
        <v>0.894</v>
      </c>
      <c r="I185" s="233"/>
      <c r="J185" s="228"/>
      <c r="K185" s="228"/>
      <c r="L185" s="234"/>
      <c r="M185" s="235"/>
      <c r="N185" s="236"/>
      <c r="O185" s="236"/>
      <c r="P185" s="236"/>
      <c r="Q185" s="236"/>
      <c r="R185" s="236"/>
      <c r="S185" s="236"/>
      <c r="T185" s="23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8" t="s">
        <v>181</v>
      </c>
      <c r="AU185" s="238" t="s">
        <v>81</v>
      </c>
      <c r="AV185" s="13" t="s">
        <v>81</v>
      </c>
      <c r="AW185" s="13" t="s">
        <v>33</v>
      </c>
      <c r="AX185" s="13" t="s">
        <v>71</v>
      </c>
      <c r="AY185" s="238" t="s">
        <v>119</v>
      </c>
    </row>
    <row r="186" spans="1:51" s="14" customFormat="1" ht="12">
      <c r="A186" s="14"/>
      <c r="B186" s="249"/>
      <c r="C186" s="250"/>
      <c r="D186" s="229" t="s">
        <v>181</v>
      </c>
      <c r="E186" s="251" t="s">
        <v>19</v>
      </c>
      <c r="F186" s="252" t="s">
        <v>306</v>
      </c>
      <c r="G186" s="250"/>
      <c r="H186" s="253">
        <v>0.9410000000000001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9" t="s">
        <v>181</v>
      </c>
      <c r="AU186" s="259" t="s">
        <v>81</v>
      </c>
      <c r="AV186" s="14" t="s">
        <v>143</v>
      </c>
      <c r="AW186" s="14" t="s">
        <v>33</v>
      </c>
      <c r="AX186" s="14" t="s">
        <v>79</v>
      </c>
      <c r="AY186" s="259" t="s">
        <v>119</v>
      </c>
    </row>
    <row r="187" spans="1:65" s="2" customFormat="1" ht="21.75" customHeight="1">
      <c r="A187" s="39"/>
      <c r="B187" s="40"/>
      <c r="C187" s="205" t="s">
        <v>347</v>
      </c>
      <c r="D187" s="205" t="s">
        <v>122</v>
      </c>
      <c r="E187" s="206" t="s">
        <v>348</v>
      </c>
      <c r="F187" s="207" t="s">
        <v>349</v>
      </c>
      <c r="G187" s="208" t="s">
        <v>214</v>
      </c>
      <c r="H187" s="209">
        <v>1.17</v>
      </c>
      <c r="I187" s="210"/>
      <c r="J187" s="211">
        <f>ROUND(I187*H187,2)</f>
        <v>0</v>
      </c>
      <c r="K187" s="207" t="s">
        <v>125</v>
      </c>
      <c r="L187" s="45"/>
      <c r="M187" s="212" t="s">
        <v>19</v>
      </c>
      <c r="N187" s="213" t="s">
        <v>42</v>
      </c>
      <c r="O187" s="85"/>
      <c r="P187" s="214">
        <f>O187*H187</f>
        <v>0</v>
      </c>
      <c r="Q187" s="214">
        <v>0.105</v>
      </c>
      <c r="R187" s="214">
        <f>Q187*H187</f>
        <v>0.12284999999999999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143</v>
      </c>
      <c r="AT187" s="216" t="s">
        <v>122</v>
      </c>
      <c r="AU187" s="216" t="s">
        <v>81</v>
      </c>
      <c r="AY187" s="18" t="s">
        <v>119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79</v>
      </c>
      <c r="BK187" s="217">
        <f>ROUND(I187*H187,2)</f>
        <v>0</v>
      </c>
      <c r="BL187" s="18" t="s">
        <v>143</v>
      </c>
      <c r="BM187" s="216" t="s">
        <v>350</v>
      </c>
    </row>
    <row r="188" spans="1:47" s="2" customFormat="1" ht="12">
      <c r="A188" s="39"/>
      <c r="B188" s="40"/>
      <c r="C188" s="41"/>
      <c r="D188" s="218" t="s">
        <v>128</v>
      </c>
      <c r="E188" s="41"/>
      <c r="F188" s="219" t="s">
        <v>351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128</v>
      </c>
      <c r="AU188" s="18" t="s">
        <v>81</v>
      </c>
    </row>
    <row r="189" spans="1:51" s="13" customFormat="1" ht="12">
      <c r="A189" s="13"/>
      <c r="B189" s="227"/>
      <c r="C189" s="228"/>
      <c r="D189" s="229" t="s">
        <v>181</v>
      </c>
      <c r="E189" s="230" t="s">
        <v>19</v>
      </c>
      <c r="F189" s="231" t="s">
        <v>352</v>
      </c>
      <c r="G189" s="228"/>
      <c r="H189" s="232">
        <v>0.35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8" t="s">
        <v>181</v>
      </c>
      <c r="AU189" s="238" t="s">
        <v>81</v>
      </c>
      <c r="AV189" s="13" t="s">
        <v>81</v>
      </c>
      <c r="AW189" s="13" t="s">
        <v>33</v>
      </c>
      <c r="AX189" s="13" t="s">
        <v>71</v>
      </c>
      <c r="AY189" s="238" t="s">
        <v>119</v>
      </c>
    </row>
    <row r="190" spans="1:51" s="13" customFormat="1" ht="12">
      <c r="A190" s="13"/>
      <c r="B190" s="227"/>
      <c r="C190" s="228"/>
      <c r="D190" s="229" t="s">
        <v>181</v>
      </c>
      <c r="E190" s="230" t="s">
        <v>19</v>
      </c>
      <c r="F190" s="231" t="s">
        <v>353</v>
      </c>
      <c r="G190" s="228"/>
      <c r="H190" s="232">
        <v>0.82</v>
      </c>
      <c r="I190" s="233"/>
      <c r="J190" s="228"/>
      <c r="K190" s="228"/>
      <c r="L190" s="234"/>
      <c r="M190" s="235"/>
      <c r="N190" s="236"/>
      <c r="O190" s="236"/>
      <c r="P190" s="236"/>
      <c r="Q190" s="236"/>
      <c r="R190" s="236"/>
      <c r="S190" s="236"/>
      <c r="T190" s="23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8" t="s">
        <v>181</v>
      </c>
      <c r="AU190" s="238" t="s">
        <v>81</v>
      </c>
      <c r="AV190" s="13" t="s">
        <v>81</v>
      </c>
      <c r="AW190" s="13" t="s">
        <v>33</v>
      </c>
      <c r="AX190" s="13" t="s">
        <v>71</v>
      </c>
      <c r="AY190" s="238" t="s">
        <v>119</v>
      </c>
    </row>
    <row r="191" spans="1:51" s="14" customFormat="1" ht="12">
      <c r="A191" s="14"/>
      <c r="B191" s="249"/>
      <c r="C191" s="250"/>
      <c r="D191" s="229" t="s">
        <v>181</v>
      </c>
      <c r="E191" s="251" t="s">
        <v>19</v>
      </c>
      <c r="F191" s="252" t="s">
        <v>354</v>
      </c>
      <c r="G191" s="250"/>
      <c r="H191" s="253">
        <v>1.17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9" t="s">
        <v>181</v>
      </c>
      <c r="AU191" s="259" t="s">
        <v>81</v>
      </c>
      <c r="AV191" s="14" t="s">
        <v>143</v>
      </c>
      <c r="AW191" s="14" t="s">
        <v>33</v>
      </c>
      <c r="AX191" s="14" t="s">
        <v>79</v>
      </c>
      <c r="AY191" s="259" t="s">
        <v>119</v>
      </c>
    </row>
    <row r="192" spans="1:65" s="2" customFormat="1" ht="24.15" customHeight="1">
      <c r="A192" s="39"/>
      <c r="B192" s="40"/>
      <c r="C192" s="205" t="s">
        <v>355</v>
      </c>
      <c r="D192" s="205" t="s">
        <v>122</v>
      </c>
      <c r="E192" s="206" t="s">
        <v>356</v>
      </c>
      <c r="F192" s="207" t="s">
        <v>357</v>
      </c>
      <c r="G192" s="208" t="s">
        <v>278</v>
      </c>
      <c r="H192" s="209">
        <v>138.2</v>
      </c>
      <c r="I192" s="210"/>
      <c r="J192" s="211">
        <f>ROUND(I192*H192,2)</f>
        <v>0</v>
      </c>
      <c r="K192" s="207" t="s">
        <v>125</v>
      </c>
      <c r="L192" s="45"/>
      <c r="M192" s="212" t="s">
        <v>19</v>
      </c>
      <c r="N192" s="213" t="s">
        <v>42</v>
      </c>
      <c r="O192" s="85"/>
      <c r="P192" s="214">
        <f>O192*H192</f>
        <v>0</v>
      </c>
      <c r="Q192" s="214">
        <v>2E-05</v>
      </c>
      <c r="R192" s="214">
        <f>Q192*H192</f>
        <v>0.002764</v>
      </c>
      <c r="S192" s="214">
        <v>0</v>
      </c>
      <c r="T192" s="215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16" t="s">
        <v>143</v>
      </c>
      <c r="AT192" s="216" t="s">
        <v>122</v>
      </c>
      <c r="AU192" s="216" t="s">
        <v>81</v>
      </c>
      <c r="AY192" s="18" t="s">
        <v>119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8" t="s">
        <v>79</v>
      </c>
      <c r="BK192" s="217">
        <f>ROUND(I192*H192,2)</f>
        <v>0</v>
      </c>
      <c r="BL192" s="18" t="s">
        <v>143</v>
      </c>
      <c r="BM192" s="216" t="s">
        <v>358</v>
      </c>
    </row>
    <row r="193" spans="1:47" s="2" customFormat="1" ht="12">
      <c r="A193" s="39"/>
      <c r="B193" s="40"/>
      <c r="C193" s="41"/>
      <c r="D193" s="218" t="s">
        <v>128</v>
      </c>
      <c r="E193" s="41"/>
      <c r="F193" s="219" t="s">
        <v>359</v>
      </c>
      <c r="G193" s="41"/>
      <c r="H193" s="41"/>
      <c r="I193" s="220"/>
      <c r="J193" s="41"/>
      <c r="K193" s="41"/>
      <c r="L193" s="45"/>
      <c r="M193" s="221"/>
      <c r="N193" s="222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128</v>
      </c>
      <c r="AU193" s="18" t="s">
        <v>81</v>
      </c>
    </row>
    <row r="194" spans="1:51" s="13" customFormat="1" ht="12">
      <c r="A194" s="13"/>
      <c r="B194" s="227"/>
      <c r="C194" s="228"/>
      <c r="D194" s="229" t="s">
        <v>181</v>
      </c>
      <c r="E194" s="230" t="s">
        <v>19</v>
      </c>
      <c r="F194" s="231" t="s">
        <v>360</v>
      </c>
      <c r="G194" s="228"/>
      <c r="H194" s="232">
        <v>94</v>
      </c>
      <c r="I194" s="233"/>
      <c r="J194" s="228"/>
      <c r="K194" s="228"/>
      <c r="L194" s="234"/>
      <c r="M194" s="235"/>
      <c r="N194" s="236"/>
      <c r="O194" s="236"/>
      <c r="P194" s="236"/>
      <c r="Q194" s="236"/>
      <c r="R194" s="236"/>
      <c r="S194" s="236"/>
      <c r="T194" s="23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8" t="s">
        <v>181</v>
      </c>
      <c r="AU194" s="238" t="s">
        <v>81</v>
      </c>
      <c r="AV194" s="13" t="s">
        <v>81</v>
      </c>
      <c r="AW194" s="13" t="s">
        <v>33</v>
      </c>
      <c r="AX194" s="13" t="s">
        <v>71</v>
      </c>
      <c r="AY194" s="238" t="s">
        <v>119</v>
      </c>
    </row>
    <row r="195" spans="1:51" s="13" customFormat="1" ht="12">
      <c r="A195" s="13"/>
      <c r="B195" s="227"/>
      <c r="C195" s="228"/>
      <c r="D195" s="229" t="s">
        <v>181</v>
      </c>
      <c r="E195" s="230" t="s">
        <v>19</v>
      </c>
      <c r="F195" s="231" t="s">
        <v>361</v>
      </c>
      <c r="G195" s="228"/>
      <c r="H195" s="232">
        <v>21.6</v>
      </c>
      <c r="I195" s="233"/>
      <c r="J195" s="228"/>
      <c r="K195" s="228"/>
      <c r="L195" s="234"/>
      <c r="M195" s="235"/>
      <c r="N195" s="236"/>
      <c r="O195" s="236"/>
      <c r="P195" s="236"/>
      <c r="Q195" s="236"/>
      <c r="R195" s="236"/>
      <c r="S195" s="236"/>
      <c r="T195" s="23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8" t="s">
        <v>181</v>
      </c>
      <c r="AU195" s="238" t="s">
        <v>81</v>
      </c>
      <c r="AV195" s="13" t="s">
        <v>81</v>
      </c>
      <c r="AW195" s="13" t="s">
        <v>33</v>
      </c>
      <c r="AX195" s="13" t="s">
        <v>71</v>
      </c>
      <c r="AY195" s="238" t="s">
        <v>119</v>
      </c>
    </row>
    <row r="196" spans="1:51" s="13" customFormat="1" ht="12">
      <c r="A196" s="13"/>
      <c r="B196" s="227"/>
      <c r="C196" s="228"/>
      <c r="D196" s="229" t="s">
        <v>181</v>
      </c>
      <c r="E196" s="230" t="s">
        <v>19</v>
      </c>
      <c r="F196" s="231" t="s">
        <v>362</v>
      </c>
      <c r="G196" s="228"/>
      <c r="H196" s="232">
        <v>10.6</v>
      </c>
      <c r="I196" s="233"/>
      <c r="J196" s="228"/>
      <c r="K196" s="228"/>
      <c r="L196" s="234"/>
      <c r="M196" s="235"/>
      <c r="N196" s="236"/>
      <c r="O196" s="236"/>
      <c r="P196" s="236"/>
      <c r="Q196" s="236"/>
      <c r="R196" s="236"/>
      <c r="S196" s="236"/>
      <c r="T196" s="23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8" t="s">
        <v>181</v>
      </c>
      <c r="AU196" s="238" t="s">
        <v>81</v>
      </c>
      <c r="AV196" s="13" t="s">
        <v>81</v>
      </c>
      <c r="AW196" s="13" t="s">
        <v>33</v>
      </c>
      <c r="AX196" s="13" t="s">
        <v>71</v>
      </c>
      <c r="AY196" s="238" t="s">
        <v>119</v>
      </c>
    </row>
    <row r="197" spans="1:51" s="13" customFormat="1" ht="12">
      <c r="A197" s="13"/>
      <c r="B197" s="227"/>
      <c r="C197" s="228"/>
      <c r="D197" s="229" t="s">
        <v>181</v>
      </c>
      <c r="E197" s="230" t="s">
        <v>19</v>
      </c>
      <c r="F197" s="231" t="s">
        <v>363</v>
      </c>
      <c r="G197" s="228"/>
      <c r="H197" s="232">
        <v>12</v>
      </c>
      <c r="I197" s="233"/>
      <c r="J197" s="228"/>
      <c r="K197" s="228"/>
      <c r="L197" s="234"/>
      <c r="M197" s="235"/>
      <c r="N197" s="236"/>
      <c r="O197" s="236"/>
      <c r="P197" s="236"/>
      <c r="Q197" s="236"/>
      <c r="R197" s="236"/>
      <c r="S197" s="236"/>
      <c r="T197" s="23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8" t="s">
        <v>181</v>
      </c>
      <c r="AU197" s="238" t="s">
        <v>81</v>
      </c>
      <c r="AV197" s="13" t="s">
        <v>81</v>
      </c>
      <c r="AW197" s="13" t="s">
        <v>33</v>
      </c>
      <c r="AX197" s="13" t="s">
        <v>71</v>
      </c>
      <c r="AY197" s="238" t="s">
        <v>119</v>
      </c>
    </row>
    <row r="198" spans="1:51" s="14" customFormat="1" ht="12">
      <c r="A198" s="14"/>
      <c r="B198" s="249"/>
      <c r="C198" s="250"/>
      <c r="D198" s="229" t="s">
        <v>181</v>
      </c>
      <c r="E198" s="251" t="s">
        <v>19</v>
      </c>
      <c r="F198" s="252" t="s">
        <v>306</v>
      </c>
      <c r="G198" s="250"/>
      <c r="H198" s="253">
        <v>138.2</v>
      </c>
      <c r="I198" s="254"/>
      <c r="J198" s="250"/>
      <c r="K198" s="250"/>
      <c r="L198" s="255"/>
      <c r="M198" s="256"/>
      <c r="N198" s="257"/>
      <c r="O198" s="257"/>
      <c r="P198" s="257"/>
      <c r="Q198" s="257"/>
      <c r="R198" s="257"/>
      <c r="S198" s="257"/>
      <c r="T198" s="258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9" t="s">
        <v>181</v>
      </c>
      <c r="AU198" s="259" t="s">
        <v>81</v>
      </c>
      <c r="AV198" s="14" t="s">
        <v>143</v>
      </c>
      <c r="AW198" s="14" t="s">
        <v>33</v>
      </c>
      <c r="AX198" s="14" t="s">
        <v>79</v>
      </c>
      <c r="AY198" s="259" t="s">
        <v>119</v>
      </c>
    </row>
    <row r="199" spans="1:65" s="2" customFormat="1" ht="16.5" customHeight="1">
      <c r="A199" s="39"/>
      <c r="B199" s="40"/>
      <c r="C199" s="205" t="s">
        <v>364</v>
      </c>
      <c r="D199" s="205" t="s">
        <v>122</v>
      </c>
      <c r="E199" s="206" t="s">
        <v>365</v>
      </c>
      <c r="F199" s="207" t="s">
        <v>366</v>
      </c>
      <c r="G199" s="208" t="s">
        <v>278</v>
      </c>
      <c r="H199" s="209">
        <v>132.5</v>
      </c>
      <c r="I199" s="210"/>
      <c r="J199" s="211">
        <f>ROUND(I199*H199,2)</f>
        <v>0</v>
      </c>
      <c r="K199" s="207" t="s">
        <v>125</v>
      </c>
      <c r="L199" s="45"/>
      <c r="M199" s="212" t="s">
        <v>19</v>
      </c>
      <c r="N199" s="213" t="s">
        <v>42</v>
      </c>
      <c r="O199" s="85"/>
      <c r="P199" s="214">
        <f>O199*H199</f>
        <v>0</v>
      </c>
      <c r="Q199" s="214">
        <v>0.00023</v>
      </c>
      <c r="R199" s="214">
        <f>Q199*H199</f>
        <v>0.030475000000000002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143</v>
      </c>
      <c r="AT199" s="216" t="s">
        <v>122</v>
      </c>
      <c r="AU199" s="216" t="s">
        <v>81</v>
      </c>
      <c r="AY199" s="18" t="s">
        <v>119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79</v>
      </c>
      <c r="BK199" s="217">
        <f>ROUND(I199*H199,2)</f>
        <v>0</v>
      </c>
      <c r="BL199" s="18" t="s">
        <v>143</v>
      </c>
      <c r="BM199" s="216" t="s">
        <v>367</v>
      </c>
    </row>
    <row r="200" spans="1:47" s="2" customFormat="1" ht="12">
      <c r="A200" s="39"/>
      <c r="B200" s="40"/>
      <c r="C200" s="41"/>
      <c r="D200" s="218" t="s">
        <v>128</v>
      </c>
      <c r="E200" s="41"/>
      <c r="F200" s="219" t="s">
        <v>368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128</v>
      </c>
      <c r="AU200" s="18" t="s">
        <v>81</v>
      </c>
    </row>
    <row r="201" spans="1:51" s="13" customFormat="1" ht="12">
      <c r="A201" s="13"/>
      <c r="B201" s="227"/>
      <c r="C201" s="228"/>
      <c r="D201" s="229" t="s">
        <v>181</v>
      </c>
      <c r="E201" s="230" t="s">
        <v>19</v>
      </c>
      <c r="F201" s="231" t="s">
        <v>369</v>
      </c>
      <c r="G201" s="228"/>
      <c r="H201" s="232">
        <v>132.5</v>
      </c>
      <c r="I201" s="233"/>
      <c r="J201" s="228"/>
      <c r="K201" s="228"/>
      <c r="L201" s="234"/>
      <c r="M201" s="235"/>
      <c r="N201" s="236"/>
      <c r="O201" s="236"/>
      <c r="P201" s="236"/>
      <c r="Q201" s="236"/>
      <c r="R201" s="236"/>
      <c r="S201" s="236"/>
      <c r="T201" s="23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8" t="s">
        <v>181</v>
      </c>
      <c r="AU201" s="238" t="s">
        <v>81</v>
      </c>
      <c r="AV201" s="13" t="s">
        <v>81</v>
      </c>
      <c r="AW201" s="13" t="s">
        <v>33</v>
      </c>
      <c r="AX201" s="13" t="s">
        <v>79</v>
      </c>
      <c r="AY201" s="238" t="s">
        <v>119</v>
      </c>
    </row>
    <row r="202" spans="1:65" s="2" customFormat="1" ht="24.15" customHeight="1">
      <c r="A202" s="39"/>
      <c r="B202" s="40"/>
      <c r="C202" s="205" t="s">
        <v>370</v>
      </c>
      <c r="D202" s="205" t="s">
        <v>122</v>
      </c>
      <c r="E202" s="206" t="s">
        <v>371</v>
      </c>
      <c r="F202" s="207" t="s">
        <v>372</v>
      </c>
      <c r="G202" s="208" t="s">
        <v>278</v>
      </c>
      <c r="H202" s="209">
        <v>132.5</v>
      </c>
      <c r="I202" s="210"/>
      <c r="J202" s="211">
        <f>ROUND(I202*H202,2)</f>
        <v>0</v>
      </c>
      <c r="K202" s="207" t="s">
        <v>125</v>
      </c>
      <c r="L202" s="45"/>
      <c r="M202" s="212" t="s">
        <v>19</v>
      </c>
      <c r="N202" s="213" t="s">
        <v>42</v>
      </c>
      <c r="O202" s="85"/>
      <c r="P202" s="214">
        <f>O202*H202</f>
        <v>0</v>
      </c>
      <c r="Q202" s="214">
        <v>1E-05</v>
      </c>
      <c r="R202" s="214">
        <f>Q202*H202</f>
        <v>0.001325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143</v>
      </c>
      <c r="AT202" s="216" t="s">
        <v>122</v>
      </c>
      <c r="AU202" s="216" t="s">
        <v>81</v>
      </c>
      <c r="AY202" s="18" t="s">
        <v>119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79</v>
      </c>
      <c r="BK202" s="217">
        <f>ROUND(I202*H202,2)</f>
        <v>0</v>
      </c>
      <c r="BL202" s="18" t="s">
        <v>143</v>
      </c>
      <c r="BM202" s="216" t="s">
        <v>373</v>
      </c>
    </row>
    <row r="203" spans="1:47" s="2" customFormat="1" ht="12">
      <c r="A203" s="39"/>
      <c r="B203" s="40"/>
      <c r="C203" s="41"/>
      <c r="D203" s="218" t="s">
        <v>128</v>
      </c>
      <c r="E203" s="41"/>
      <c r="F203" s="219" t="s">
        <v>374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128</v>
      </c>
      <c r="AU203" s="18" t="s">
        <v>81</v>
      </c>
    </row>
    <row r="204" spans="1:51" s="13" customFormat="1" ht="12">
      <c r="A204" s="13"/>
      <c r="B204" s="227"/>
      <c r="C204" s="228"/>
      <c r="D204" s="229" t="s">
        <v>181</v>
      </c>
      <c r="E204" s="230" t="s">
        <v>19</v>
      </c>
      <c r="F204" s="231" t="s">
        <v>369</v>
      </c>
      <c r="G204" s="228"/>
      <c r="H204" s="232">
        <v>132.5</v>
      </c>
      <c r="I204" s="233"/>
      <c r="J204" s="228"/>
      <c r="K204" s="228"/>
      <c r="L204" s="234"/>
      <c r="M204" s="235"/>
      <c r="N204" s="236"/>
      <c r="O204" s="236"/>
      <c r="P204" s="236"/>
      <c r="Q204" s="236"/>
      <c r="R204" s="236"/>
      <c r="S204" s="236"/>
      <c r="T204" s="23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8" t="s">
        <v>181</v>
      </c>
      <c r="AU204" s="238" t="s">
        <v>81</v>
      </c>
      <c r="AV204" s="13" t="s">
        <v>81</v>
      </c>
      <c r="AW204" s="13" t="s">
        <v>33</v>
      </c>
      <c r="AX204" s="13" t="s">
        <v>79</v>
      </c>
      <c r="AY204" s="238" t="s">
        <v>119</v>
      </c>
    </row>
    <row r="205" spans="1:63" s="12" customFormat="1" ht="22.8" customHeight="1">
      <c r="A205" s="12"/>
      <c r="B205" s="189"/>
      <c r="C205" s="190"/>
      <c r="D205" s="191" t="s">
        <v>70</v>
      </c>
      <c r="E205" s="203" t="s">
        <v>219</v>
      </c>
      <c r="F205" s="203" t="s">
        <v>375</v>
      </c>
      <c r="G205" s="190"/>
      <c r="H205" s="190"/>
      <c r="I205" s="193"/>
      <c r="J205" s="204">
        <f>BK205</f>
        <v>0</v>
      </c>
      <c r="K205" s="190"/>
      <c r="L205" s="195"/>
      <c r="M205" s="196"/>
      <c r="N205" s="197"/>
      <c r="O205" s="197"/>
      <c r="P205" s="198">
        <f>SUM(P206:P233)</f>
        <v>0</v>
      </c>
      <c r="Q205" s="197"/>
      <c r="R205" s="198">
        <f>SUM(R206:R233)</f>
        <v>0.0397325</v>
      </c>
      <c r="S205" s="197"/>
      <c r="T205" s="199">
        <f>SUM(T206:T233)</f>
        <v>39.9164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0" t="s">
        <v>79</v>
      </c>
      <c r="AT205" s="201" t="s">
        <v>70</v>
      </c>
      <c r="AU205" s="201" t="s">
        <v>79</v>
      </c>
      <c r="AY205" s="200" t="s">
        <v>119</v>
      </c>
      <c r="BK205" s="202">
        <f>SUM(BK206:BK233)</f>
        <v>0</v>
      </c>
    </row>
    <row r="206" spans="1:65" s="2" customFormat="1" ht="24.15" customHeight="1">
      <c r="A206" s="39"/>
      <c r="B206" s="40"/>
      <c r="C206" s="205" t="s">
        <v>376</v>
      </c>
      <c r="D206" s="205" t="s">
        <v>122</v>
      </c>
      <c r="E206" s="206" t="s">
        <v>377</v>
      </c>
      <c r="F206" s="207" t="s">
        <v>378</v>
      </c>
      <c r="G206" s="208" t="s">
        <v>214</v>
      </c>
      <c r="H206" s="209">
        <v>260</v>
      </c>
      <c r="I206" s="210"/>
      <c r="J206" s="211">
        <f>ROUND(I206*H206,2)</f>
        <v>0</v>
      </c>
      <c r="K206" s="207" t="s">
        <v>125</v>
      </c>
      <c r="L206" s="45"/>
      <c r="M206" s="212" t="s">
        <v>19</v>
      </c>
      <c r="N206" s="213" t="s">
        <v>42</v>
      </c>
      <c r="O206" s="85"/>
      <c r="P206" s="214">
        <f>O206*H206</f>
        <v>0</v>
      </c>
      <c r="Q206" s="214">
        <v>4E-05</v>
      </c>
      <c r="R206" s="214">
        <f>Q206*H206</f>
        <v>0.010400000000000001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143</v>
      </c>
      <c r="AT206" s="216" t="s">
        <v>122</v>
      </c>
      <c r="AU206" s="216" t="s">
        <v>81</v>
      </c>
      <c r="AY206" s="18" t="s">
        <v>119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79</v>
      </c>
      <c r="BK206" s="217">
        <f>ROUND(I206*H206,2)</f>
        <v>0</v>
      </c>
      <c r="BL206" s="18" t="s">
        <v>143</v>
      </c>
      <c r="BM206" s="216" t="s">
        <v>379</v>
      </c>
    </row>
    <row r="207" spans="1:47" s="2" customFormat="1" ht="12">
      <c r="A207" s="39"/>
      <c r="B207" s="40"/>
      <c r="C207" s="41"/>
      <c r="D207" s="218" t="s">
        <v>128</v>
      </c>
      <c r="E207" s="41"/>
      <c r="F207" s="219" t="s">
        <v>380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128</v>
      </c>
      <c r="AU207" s="18" t="s">
        <v>81</v>
      </c>
    </row>
    <row r="208" spans="1:65" s="2" customFormat="1" ht="16.5" customHeight="1">
      <c r="A208" s="39"/>
      <c r="B208" s="40"/>
      <c r="C208" s="205" t="s">
        <v>381</v>
      </c>
      <c r="D208" s="205" t="s">
        <v>122</v>
      </c>
      <c r="E208" s="206" t="s">
        <v>382</v>
      </c>
      <c r="F208" s="207" t="s">
        <v>383</v>
      </c>
      <c r="G208" s="208" t="s">
        <v>278</v>
      </c>
      <c r="H208" s="209">
        <v>21.6</v>
      </c>
      <c r="I208" s="210"/>
      <c r="J208" s="211">
        <f>ROUND(I208*H208,2)</f>
        <v>0</v>
      </c>
      <c r="K208" s="207" t="s">
        <v>125</v>
      </c>
      <c r="L208" s="45"/>
      <c r="M208" s="212" t="s">
        <v>19</v>
      </c>
      <c r="N208" s="213" t="s">
        <v>42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0.37</v>
      </c>
      <c r="T208" s="215">
        <f>S208*H208</f>
        <v>7.992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143</v>
      </c>
      <c r="AT208" s="216" t="s">
        <v>122</v>
      </c>
      <c r="AU208" s="216" t="s">
        <v>81</v>
      </c>
      <c r="AY208" s="18" t="s">
        <v>119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79</v>
      </c>
      <c r="BK208" s="217">
        <f>ROUND(I208*H208,2)</f>
        <v>0</v>
      </c>
      <c r="BL208" s="18" t="s">
        <v>143</v>
      </c>
      <c r="BM208" s="216" t="s">
        <v>384</v>
      </c>
    </row>
    <row r="209" spans="1:47" s="2" customFormat="1" ht="12">
      <c r="A209" s="39"/>
      <c r="B209" s="40"/>
      <c r="C209" s="41"/>
      <c r="D209" s="218" t="s">
        <v>128</v>
      </c>
      <c r="E209" s="41"/>
      <c r="F209" s="219" t="s">
        <v>385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128</v>
      </c>
      <c r="AU209" s="18" t="s">
        <v>81</v>
      </c>
    </row>
    <row r="210" spans="1:51" s="13" customFormat="1" ht="12">
      <c r="A210" s="13"/>
      <c r="B210" s="227"/>
      <c r="C210" s="228"/>
      <c r="D210" s="229" t="s">
        <v>181</v>
      </c>
      <c r="E210" s="230" t="s">
        <v>19</v>
      </c>
      <c r="F210" s="231" t="s">
        <v>386</v>
      </c>
      <c r="G210" s="228"/>
      <c r="H210" s="232">
        <v>21.6</v>
      </c>
      <c r="I210" s="233"/>
      <c r="J210" s="228"/>
      <c r="K210" s="228"/>
      <c r="L210" s="234"/>
      <c r="M210" s="235"/>
      <c r="N210" s="236"/>
      <c r="O210" s="236"/>
      <c r="P210" s="236"/>
      <c r="Q210" s="236"/>
      <c r="R210" s="236"/>
      <c r="S210" s="236"/>
      <c r="T210" s="23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8" t="s">
        <v>181</v>
      </c>
      <c r="AU210" s="238" t="s">
        <v>81</v>
      </c>
      <c r="AV210" s="13" t="s">
        <v>81</v>
      </c>
      <c r="AW210" s="13" t="s">
        <v>33</v>
      </c>
      <c r="AX210" s="13" t="s">
        <v>79</v>
      </c>
      <c r="AY210" s="238" t="s">
        <v>119</v>
      </c>
    </row>
    <row r="211" spans="1:65" s="2" customFormat="1" ht="16.5" customHeight="1">
      <c r="A211" s="39"/>
      <c r="B211" s="40"/>
      <c r="C211" s="205" t="s">
        <v>387</v>
      </c>
      <c r="D211" s="205" t="s">
        <v>122</v>
      </c>
      <c r="E211" s="206" t="s">
        <v>388</v>
      </c>
      <c r="F211" s="207" t="s">
        <v>389</v>
      </c>
      <c r="G211" s="208" t="s">
        <v>178</v>
      </c>
      <c r="H211" s="209">
        <v>19.6</v>
      </c>
      <c r="I211" s="210"/>
      <c r="J211" s="211">
        <f>ROUND(I211*H211,2)</f>
        <v>0</v>
      </c>
      <c r="K211" s="207" t="s">
        <v>125</v>
      </c>
      <c r="L211" s="45"/>
      <c r="M211" s="212" t="s">
        <v>19</v>
      </c>
      <c r="N211" s="213" t="s">
        <v>42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1.6</v>
      </c>
      <c r="T211" s="215">
        <f>S211*H211</f>
        <v>31.360000000000003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143</v>
      </c>
      <c r="AT211" s="216" t="s">
        <v>122</v>
      </c>
      <c r="AU211" s="216" t="s">
        <v>81</v>
      </c>
      <c r="AY211" s="18" t="s">
        <v>119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79</v>
      </c>
      <c r="BK211" s="217">
        <f>ROUND(I211*H211,2)</f>
        <v>0</v>
      </c>
      <c r="BL211" s="18" t="s">
        <v>143</v>
      </c>
      <c r="BM211" s="216" t="s">
        <v>390</v>
      </c>
    </row>
    <row r="212" spans="1:47" s="2" customFormat="1" ht="12">
      <c r="A212" s="39"/>
      <c r="B212" s="40"/>
      <c r="C212" s="41"/>
      <c r="D212" s="218" t="s">
        <v>128</v>
      </c>
      <c r="E212" s="41"/>
      <c r="F212" s="219" t="s">
        <v>391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128</v>
      </c>
      <c r="AU212" s="18" t="s">
        <v>81</v>
      </c>
    </row>
    <row r="213" spans="1:51" s="13" customFormat="1" ht="12">
      <c r="A213" s="13"/>
      <c r="B213" s="227"/>
      <c r="C213" s="228"/>
      <c r="D213" s="229" t="s">
        <v>181</v>
      </c>
      <c r="E213" s="230" t="s">
        <v>19</v>
      </c>
      <c r="F213" s="231" t="s">
        <v>392</v>
      </c>
      <c r="G213" s="228"/>
      <c r="H213" s="232">
        <v>19.6</v>
      </c>
      <c r="I213" s="233"/>
      <c r="J213" s="228"/>
      <c r="K213" s="228"/>
      <c r="L213" s="234"/>
      <c r="M213" s="235"/>
      <c r="N213" s="236"/>
      <c r="O213" s="236"/>
      <c r="P213" s="236"/>
      <c r="Q213" s="236"/>
      <c r="R213" s="236"/>
      <c r="S213" s="236"/>
      <c r="T213" s="23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8" t="s">
        <v>181</v>
      </c>
      <c r="AU213" s="238" t="s">
        <v>81</v>
      </c>
      <c r="AV213" s="13" t="s">
        <v>81</v>
      </c>
      <c r="AW213" s="13" t="s">
        <v>33</v>
      </c>
      <c r="AX213" s="13" t="s">
        <v>79</v>
      </c>
      <c r="AY213" s="238" t="s">
        <v>119</v>
      </c>
    </row>
    <row r="214" spans="1:65" s="2" customFormat="1" ht="24.15" customHeight="1">
      <c r="A214" s="39"/>
      <c r="B214" s="40"/>
      <c r="C214" s="205" t="s">
        <v>393</v>
      </c>
      <c r="D214" s="205" t="s">
        <v>122</v>
      </c>
      <c r="E214" s="206" t="s">
        <v>394</v>
      </c>
      <c r="F214" s="207" t="s">
        <v>395</v>
      </c>
      <c r="G214" s="208" t="s">
        <v>278</v>
      </c>
      <c r="H214" s="209">
        <v>21.25</v>
      </c>
      <c r="I214" s="210"/>
      <c r="J214" s="211">
        <f>ROUND(I214*H214,2)</f>
        <v>0</v>
      </c>
      <c r="K214" s="207" t="s">
        <v>125</v>
      </c>
      <c r="L214" s="45"/>
      <c r="M214" s="212" t="s">
        <v>19</v>
      </c>
      <c r="N214" s="213" t="s">
        <v>42</v>
      </c>
      <c r="O214" s="85"/>
      <c r="P214" s="214">
        <f>O214*H214</f>
        <v>0</v>
      </c>
      <c r="Q214" s="214">
        <v>0.00113</v>
      </c>
      <c r="R214" s="214">
        <f>Q214*H214</f>
        <v>0.0240125</v>
      </c>
      <c r="S214" s="214">
        <v>0.011</v>
      </c>
      <c r="T214" s="215">
        <f>S214*H214</f>
        <v>0.23374999999999999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143</v>
      </c>
      <c r="AT214" s="216" t="s">
        <v>122</v>
      </c>
      <c r="AU214" s="216" t="s">
        <v>81</v>
      </c>
      <c r="AY214" s="18" t="s">
        <v>119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79</v>
      </c>
      <c r="BK214" s="217">
        <f>ROUND(I214*H214,2)</f>
        <v>0</v>
      </c>
      <c r="BL214" s="18" t="s">
        <v>143</v>
      </c>
      <c r="BM214" s="216" t="s">
        <v>396</v>
      </c>
    </row>
    <row r="215" spans="1:47" s="2" customFormat="1" ht="12">
      <c r="A215" s="39"/>
      <c r="B215" s="40"/>
      <c r="C215" s="41"/>
      <c r="D215" s="218" t="s">
        <v>128</v>
      </c>
      <c r="E215" s="41"/>
      <c r="F215" s="219" t="s">
        <v>397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128</v>
      </c>
      <c r="AU215" s="18" t="s">
        <v>81</v>
      </c>
    </row>
    <row r="216" spans="1:51" s="13" customFormat="1" ht="12">
      <c r="A216" s="13"/>
      <c r="B216" s="227"/>
      <c r="C216" s="228"/>
      <c r="D216" s="229" t="s">
        <v>181</v>
      </c>
      <c r="E216" s="230" t="s">
        <v>19</v>
      </c>
      <c r="F216" s="231" t="s">
        <v>398</v>
      </c>
      <c r="G216" s="228"/>
      <c r="H216" s="232">
        <v>21.25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8" t="s">
        <v>181</v>
      </c>
      <c r="AU216" s="238" t="s">
        <v>81</v>
      </c>
      <c r="AV216" s="13" t="s">
        <v>81</v>
      </c>
      <c r="AW216" s="13" t="s">
        <v>33</v>
      </c>
      <c r="AX216" s="13" t="s">
        <v>79</v>
      </c>
      <c r="AY216" s="238" t="s">
        <v>119</v>
      </c>
    </row>
    <row r="217" spans="1:65" s="2" customFormat="1" ht="24.15" customHeight="1">
      <c r="A217" s="39"/>
      <c r="B217" s="40"/>
      <c r="C217" s="205" t="s">
        <v>399</v>
      </c>
      <c r="D217" s="205" t="s">
        <v>122</v>
      </c>
      <c r="E217" s="206" t="s">
        <v>400</v>
      </c>
      <c r="F217" s="207" t="s">
        <v>401</v>
      </c>
      <c r="G217" s="208" t="s">
        <v>278</v>
      </c>
      <c r="H217" s="209">
        <v>4</v>
      </c>
      <c r="I217" s="210"/>
      <c r="J217" s="211">
        <f>ROUND(I217*H217,2)</f>
        <v>0</v>
      </c>
      <c r="K217" s="207" t="s">
        <v>125</v>
      </c>
      <c r="L217" s="45"/>
      <c r="M217" s="212" t="s">
        <v>19</v>
      </c>
      <c r="N217" s="213" t="s">
        <v>42</v>
      </c>
      <c r="O217" s="85"/>
      <c r="P217" s="214">
        <f>O217*H217</f>
        <v>0</v>
      </c>
      <c r="Q217" s="214">
        <v>0.00133</v>
      </c>
      <c r="R217" s="214">
        <f>Q217*H217</f>
        <v>0.00532</v>
      </c>
      <c r="S217" s="214">
        <v>0.011</v>
      </c>
      <c r="T217" s="215">
        <f>S217*H217</f>
        <v>0.044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143</v>
      </c>
      <c r="AT217" s="216" t="s">
        <v>122</v>
      </c>
      <c r="AU217" s="216" t="s">
        <v>81</v>
      </c>
      <c r="AY217" s="18" t="s">
        <v>119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79</v>
      </c>
      <c r="BK217" s="217">
        <f>ROUND(I217*H217,2)</f>
        <v>0</v>
      </c>
      <c r="BL217" s="18" t="s">
        <v>143</v>
      </c>
      <c r="BM217" s="216" t="s">
        <v>402</v>
      </c>
    </row>
    <row r="218" spans="1:47" s="2" customFormat="1" ht="12">
      <c r="A218" s="39"/>
      <c r="B218" s="40"/>
      <c r="C218" s="41"/>
      <c r="D218" s="218" t="s">
        <v>128</v>
      </c>
      <c r="E218" s="41"/>
      <c r="F218" s="219" t="s">
        <v>403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128</v>
      </c>
      <c r="AU218" s="18" t="s">
        <v>81</v>
      </c>
    </row>
    <row r="219" spans="1:51" s="13" customFormat="1" ht="12">
      <c r="A219" s="13"/>
      <c r="B219" s="227"/>
      <c r="C219" s="228"/>
      <c r="D219" s="229" t="s">
        <v>181</v>
      </c>
      <c r="E219" s="230" t="s">
        <v>19</v>
      </c>
      <c r="F219" s="231" t="s">
        <v>404</v>
      </c>
      <c r="G219" s="228"/>
      <c r="H219" s="232">
        <v>4</v>
      </c>
      <c r="I219" s="233"/>
      <c r="J219" s="228"/>
      <c r="K219" s="228"/>
      <c r="L219" s="234"/>
      <c r="M219" s="235"/>
      <c r="N219" s="236"/>
      <c r="O219" s="236"/>
      <c r="P219" s="236"/>
      <c r="Q219" s="236"/>
      <c r="R219" s="236"/>
      <c r="S219" s="236"/>
      <c r="T219" s="23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8" t="s">
        <v>181</v>
      </c>
      <c r="AU219" s="238" t="s">
        <v>81</v>
      </c>
      <c r="AV219" s="13" t="s">
        <v>81</v>
      </c>
      <c r="AW219" s="13" t="s">
        <v>33</v>
      </c>
      <c r="AX219" s="13" t="s">
        <v>79</v>
      </c>
      <c r="AY219" s="238" t="s">
        <v>119</v>
      </c>
    </row>
    <row r="220" spans="1:65" s="2" customFormat="1" ht="16.5" customHeight="1">
      <c r="A220" s="39"/>
      <c r="B220" s="40"/>
      <c r="C220" s="205" t="s">
        <v>405</v>
      </c>
      <c r="D220" s="205" t="s">
        <v>122</v>
      </c>
      <c r="E220" s="206" t="s">
        <v>406</v>
      </c>
      <c r="F220" s="207" t="s">
        <v>407</v>
      </c>
      <c r="G220" s="208" t="s">
        <v>214</v>
      </c>
      <c r="H220" s="209">
        <v>1.17</v>
      </c>
      <c r="I220" s="210"/>
      <c r="J220" s="211">
        <f>ROUND(I220*H220,2)</f>
        <v>0</v>
      </c>
      <c r="K220" s="207" t="s">
        <v>125</v>
      </c>
      <c r="L220" s="45"/>
      <c r="M220" s="212" t="s">
        <v>19</v>
      </c>
      <c r="N220" s="213" t="s">
        <v>42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0.245</v>
      </c>
      <c r="T220" s="215">
        <f>S220*H220</f>
        <v>0.28664999999999996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143</v>
      </c>
      <c r="AT220" s="216" t="s">
        <v>122</v>
      </c>
      <c r="AU220" s="216" t="s">
        <v>81</v>
      </c>
      <c r="AY220" s="18" t="s">
        <v>119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79</v>
      </c>
      <c r="BK220" s="217">
        <f>ROUND(I220*H220,2)</f>
        <v>0</v>
      </c>
      <c r="BL220" s="18" t="s">
        <v>143</v>
      </c>
      <c r="BM220" s="216" t="s">
        <v>408</v>
      </c>
    </row>
    <row r="221" spans="1:47" s="2" customFormat="1" ht="12">
      <c r="A221" s="39"/>
      <c r="B221" s="40"/>
      <c r="C221" s="41"/>
      <c r="D221" s="218" t="s">
        <v>128</v>
      </c>
      <c r="E221" s="41"/>
      <c r="F221" s="219" t="s">
        <v>409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128</v>
      </c>
      <c r="AU221" s="18" t="s">
        <v>81</v>
      </c>
    </row>
    <row r="222" spans="1:51" s="13" customFormat="1" ht="12">
      <c r="A222" s="13"/>
      <c r="B222" s="227"/>
      <c r="C222" s="228"/>
      <c r="D222" s="229" t="s">
        <v>181</v>
      </c>
      <c r="E222" s="230" t="s">
        <v>19</v>
      </c>
      <c r="F222" s="231" t="s">
        <v>352</v>
      </c>
      <c r="G222" s="228"/>
      <c r="H222" s="232">
        <v>0.35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8" t="s">
        <v>181</v>
      </c>
      <c r="AU222" s="238" t="s">
        <v>81</v>
      </c>
      <c r="AV222" s="13" t="s">
        <v>81</v>
      </c>
      <c r="AW222" s="13" t="s">
        <v>33</v>
      </c>
      <c r="AX222" s="13" t="s">
        <v>71</v>
      </c>
      <c r="AY222" s="238" t="s">
        <v>119</v>
      </c>
    </row>
    <row r="223" spans="1:51" s="13" customFormat="1" ht="12">
      <c r="A223" s="13"/>
      <c r="B223" s="227"/>
      <c r="C223" s="228"/>
      <c r="D223" s="229" t="s">
        <v>181</v>
      </c>
      <c r="E223" s="230" t="s">
        <v>19</v>
      </c>
      <c r="F223" s="231" t="s">
        <v>353</v>
      </c>
      <c r="G223" s="228"/>
      <c r="H223" s="232">
        <v>0.82</v>
      </c>
      <c r="I223" s="233"/>
      <c r="J223" s="228"/>
      <c r="K223" s="228"/>
      <c r="L223" s="234"/>
      <c r="M223" s="235"/>
      <c r="N223" s="236"/>
      <c r="O223" s="236"/>
      <c r="P223" s="236"/>
      <c r="Q223" s="236"/>
      <c r="R223" s="236"/>
      <c r="S223" s="236"/>
      <c r="T223" s="23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8" t="s">
        <v>181</v>
      </c>
      <c r="AU223" s="238" t="s">
        <v>81</v>
      </c>
      <c r="AV223" s="13" t="s">
        <v>81</v>
      </c>
      <c r="AW223" s="13" t="s">
        <v>33</v>
      </c>
      <c r="AX223" s="13" t="s">
        <v>71</v>
      </c>
      <c r="AY223" s="238" t="s">
        <v>119</v>
      </c>
    </row>
    <row r="224" spans="1:51" s="14" customFormat="1" ht="12">
      <c r="A224" s="14"/>
      <c r="B224" s="249"/>
      <c r="C224" s="250"/>
      <c r="D224" s="229" t="s">
        <v>181</v>
      </c>
      <c r="E224" s="251" t="s">
        <v>19</v>
      </c>
      <c r="F224" s="252" t="s">
        <v>410</v>
      </c>
      <c r="G224" s="250"/>
      <c r="H224" s="253">
        <v>1.17</v>
      </c>
      <c r="I224" s="254"/>
      <c r="J224" s="250"/>
      <c r="K224" s="250"/>
      <c r="L224" s="255"/>
      <c r="M224" s="256"/>
      <c r="N224" s="257"/>
      <c r="O224" s="257"/>
      <c r="P224" s="257"/>
      <c r="Q224" s="257"/>
      <c r="R224" s="257"/>
      <c r="S224" s="257"/>
      <c r="T224" s="25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9" t="s">
        <v>181</v>
      </c>
      <c r="AU224" s="259" t="s">
        <v>81</v>
      </c>
      <c r="AV224" s="14" t="s">
        <v>143</v>
      </c>
      <c r="AW224" s="14" t="s">
        <v>33</v>
      </c>
      <c r="AX224" s="14" t="s">
        <v>79</v>
      </c>
      <c r="AY224" s="259" t="s">
        <v>119</v>
      </c>
    </row>
    <row r="225" spans="1:65" s="2" customFormat="1" ht="16.5" customHeight="1">
      <c r="A225" s="39"/>
      <c r="B225" s="40"/>
      <c r="C225" s="205" t="s">
        <v>411</v>
      </c>
      <c r="D225" s="205" t="s">
        <v>122</v>
      </c>
      <c r="E225" s="206" t="s">
        <v>412</v>
      </c>
      <c r="F225" s="207" t="s">
        <v>413</v>
      </c>
      <c r="G225" s="208" t="s">
        <v>214</v>
      </c>
      <c r="H225" s="209">
        <v>1.17</v>
      </c>
      <c r="I225" s="210"/>
      <c r="J225" s="211">
        <f>ROUND(I225*H225,2)</f>
        <v>0</v>
      </c>
      <c r="K225" s="207" t="s">
        <v>125</v>
      </c>
      <c r="L225" s="45"/>
      <c r="M225" s="212" t="s">
        <v>19</v>
      </c>
      <c r="N225" s="213" t="s">
        <v>42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143</v>
      </c>
      <c r="AT225" s="216" t="s">
        <v>122</v>
      </c>
      <c r="AU225" s="216" t="s">
        <v>81</v>
      </c>
      <c r="AY225" s="18" t="s">
        <v>119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79</v>
      </c>
      <c r="BK225" s="217">
        <f>ROUND(I225*H225,2)</f>
        <v>0</v>
      </c>
      <c r="BL225" s="18" t="s">
        <v>143</v>
      </c>
      <c r="BM225" s="216" t="s">
        <v>414</v>
      </c>
    </row>
    <row r="226" spans="1:47" s="2" customFormat="1" ht="12">
      <c r="A226" s="39"/>
      <c r="B226" s="40"/>
      <c r="C226" s="41"/>
      <c r="D226" s="218" t="s">
        <v>128</v>
      </c>
      <c r="E226" s="41"/>
      <c r="F226" s="219" t="s">
        <v>415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128</v>
      </c>
      <c r="AU226" s="18" t="s">
        <v>81</v>
      </c>
    </row>
    <row r="227" spans="1:65" s="2" customFormat="1" ht="16.5" customHeight="1">
      <c r="A227" s="39"/>
      <c r="B227" s="40"/>
      <c r="C227" s="205" t="s">
        <v>416</v>
      </c>
      <c r="D227" s="205" t="s">
        <v>122</v>
      </c>
      <c r="E227" s="206" t="s">
        <v>417</v>
      </c>
      <c r="F227" s="207" t="s">
        <v>418</v>
      </c>
      <c r="G227" s="208" t="s">
        <v>214</v>
      </c>
      <c r="H227" s="209">
        <v>1.17</v>
      </c>
      <c r="I227" s="210"/>
      <c r="J227" s="211">
        <f>ROUND(I227*H227,2)</f>
        <v>0</v>
      </c>
      <c r="K227" s="207" t="s">
        <v>125</v>
      </c>
      <c r="L227" s="45"/>
      <c r="M227" s="212" t="s">
        <v>19</v>
      </c>
      <c r="N227" s="213" t="s">
        <v>42</v>
      </c>
      <c r="O227" s="85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143</v>
      </c>
      <c r="AT227" s="216" t="s">
        <v>122</v>
      </c>
      <c r="AU227" s="216" t="s">
        <v>81</v>
      </c>
      <c r="AY227" s="18" t="s">
        <v>119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79</v>
      </c>
      <c r="BK227" s="217">
        <f>ROUND(I227*H227,2)</f>
        <v>0</v>
      </c>
      <c r="BL227" s="18" t="s">
        <v>143</v>
      </c>
      <c r="BM227" s="216" t="s">
        <v>419</v>
      </c>
    </row>
    <row r="228" spans="1:47" s="2" customFormat="1" ht="12">
      <c r="A228" s="39"/>
      <c r="B228" s="40"/>
      <c r="C228" s="41"/>
      <c r="D228" s="218" t="s">
        <v>128</v>
      </c>
      <c r="E228" s="41"/>
      <c r="F228" s="219" t="s">
        <v>420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128</v>
      </c>
      <c r="AU228" s="18" t="s">
        <v>81</v>
      </c>
    </row>
    <row r="229" spans="1:65" s="2" customFormat="1" ht="16.5" customHeight="1">
      <c r="A229" s="39"/>
      <c r="B229" s="40"/>
      <c r="C229" s="205" t="s">
        <v>421</v>
      </c>
      <c r="D229" s="205" t="s">
        <v>122</v>
      </c>
      <c r="E229" s="206" t="s">
        <v>422</v>
      </c>
      <c r="F229" s="207" t="s">
        <v>423</v>
      </c>
      <c r="G229" s="208" t="s">
        <v>214</v>
      </c>
      <c r="H229" s="209">
        <v>4.8</v>
      </c>
      <c r="I229" s="210"/>
      <c r="J229" s="211">
        <f>ROUND(I229*H229,2)</f>
        <v>0</v>
      </c>
      <c r="K229" s="207" t="s">
        <v>125</v>
      </c>
      <c r="L229" s="45"/>
      <c r="M229" s="212" t="s">
        <v>19</v>
      </c>
      <c r="N229" s="213" t="s">
        <v>42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143</v>
      </c>
      <c r="AT229" s="216" t="s">
        <v>122</v>
      </c>
      <c r="AU229" s="216" t="s">
        <v>81</v>
      </c>
      <c r="AY229" s="18" t="s">
        <v>119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79</v>
      </c>
      <c r="BK229" s="217">
        <f>ROUND(I229*H229,2)</f>
        <v>0</v>
      </c>
      <c r="BL229" s="18" t="s">
        <v>143</v>
      </c>
      <c r="BM229" s="216" t="s">
        <v>424</v>
      </c>
    </row>
    <row r="230" spans="1:47" s="2" customFormat="1" ht="12">
      <c r="A230" s="39"/>
      <c r="B230" s="40"/>
      <c r="C230" s="41"/>
      <c r="D230" s="218" t="s">
        <v>128</v>
      </c>
      <c r="E230" s="41"/>
      <c r="F230" s="219" t="s">
        <v>425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128</v>
      </c>
      <c r="AU230" s="18" t="s">
        <v>81</v>
      </c>
    </row>
    <row r="231" spans="1:51" s="13" customFormat="1" ht="12">
      <c r="A231" s="13"/>
      <c r="B231" s="227"/>
      <c r="C231" s="228"/>
      <c r="D231" s="229" t="s">
        <v>181</v>
      </c>
      <c r="E231" s="230" t="s">
        <v>19</v>
      </c>
      <c r="F231" s="231" t="s">
        <v>426</v>
      </c>
      <c r="G231" s="228"/>
      <c r="H231" s="232">
        <v>4.8</v>
      </c>
      <c r="I231" s="233"/>
      <c r="J231" s="228"/>
      <c r="K231" s="228"/>
      <c r="L231" s="234"/>
      <c r="M231" s="235"/>
      <c r="N231" s="236"/>
      <c r="O231" s="236"/>
      <c r="P231" s="236"/>
      <c r="Q231" s="236"/>
      <c r="R231" s="236"/>
      <c r="S231" s="236"/>
      <c r="T231" s="23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8" t="s">
        <v>181</v>
      </c>
      <c r="AU231" s="238" t="s">
        <v>81</v>
      </c>
      <c r="AV231" s="13" t="s">
        <v>81</v>
      </c>
      <c r="AW231" s="13" t="s">
        <v>33</v>
      </c>
      <c r="AX231" s="13" t="s">
        <v>79</v>
      </c>
      <c r="AY231" s="238" t="s">
        <v>119</v>
      </c>
    </row>
    <row r="232" spans="1:65" s="2" customFormat="1" ht="16.5" customHeight="1">
      <c r="A232" s="39"/>
      <c r="B232" s="40"/>
      <c r="C232" s="205" t="s">
        <v>427</v>
      </c>
      <c r="D232" s="205" t="s">
        <v>122</v>
      </c>
      <c r="E232" s="206" t="s">
        <v>428</v>
      </c>
      <c r="F232" s="207" t="s">
        <v>429</v>
      </c>
      <c r="G232" s="208" t="s">
        <v>214</v>
      </c>
      <c r="H232" s="209">
        <v>4.8</v>
      </c>
      <c r="I232" s="210"/>
      <c r="J232" s="211">
        <f>ROUND(I232*H232,2)</f>
        <v>0</v>
      </c>
      <c r="K232" s="207" t="s">
        <v>125</v>
      </c>
      <c r="L232" s="45"/>
      <c r="M232" s="212" t="s">
        <v>19</v>
      </c>
      <c r="N232" s="213" t="s">
        <v>42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143</v>
      </c>
      <c r="AT232" s="216" t="s">
        <v>122</v>
      </c>
      <c r="AU232" s="216" t="s">
        <v>81</v>
      </c>
      <c r="AY232" s="18" t="s">
        <v>119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79</v>
      </c>
      <c r="BK232" s="217">
        <f>ROUND(I232*H232,2)</f>
        <v>0</v>
      </c>
      <c r="BL232" s="18" t="s">
        <v>143</v>
      </c>
      <c r="BM232" s="216" t="s">
        <v>430</v>
      </c>
    </row>
    <row r="233" spans="1:47" s="2" customFormat="1" ht="12">
      <c r="A233" s="39"/>
      <c r="B233" s="40"/>
      <c r="C233" s="41"/>
      <c r="D233" s="218" t="s">
        <v>128</v>
      </c>
      <c r="E233" s="41"/>
      <c r="F233" s="219" t="s">
        <v>431</v>
      </c>
      <c r="G233" s="41"/>
      <c r="H233" s="41"/>
      <c r="I233" s="220"/>
      <c r="J233" s="41"/>
      <c r="K233" s="41"/>
      <c r="L233" s="45"/>
      <c r="M233" s="221"/>
      <c r="N233" s="222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128</v>
      </c>
      <c r="AU233" s="18" t="s">
        <v>81</v>
      </c>
    </row>
    <row r="234" spans="1:63" s="12" customFormat="1" ht="22.8" customHeight="1">
      <c r="A234" s="12"/>
      <c r="B234" s="189"/>
      <c r="C234" s="190"/>
      <c r="D234" s="191" t="s">
        <v>70</v>
      </c>
      <c r="E234" s="203" t="s">
        <v>432</v>
      </c>
      <c r="F234" s="203" t="s">
        <v>433</v>
      </c>
      <c r="G234" s="190"/>
      <c r="H234" s="190"/>
      <c r="I234" s="193"/>
      <c r="J234" s="204">
        <f>BK234</f>
        <v>0</v>
      </c>
      <c r="K234" s="190"/>
      <c r="L234" s="195"/>
      <c r="M234" s="196"/>
      <c r="N234" s="197"/>
      <c r="O234" s="197"/>
      <c r="P234" s="198">
        <f>SUM(P235:P250)</f>
        <v>0</v>
      </c>
      <c r="Q234" s="197"/>
      <c r="R234" s="198">
        <f>SUM(R235:R250)</f>
        <v>0</v>
      </c>
      <c r="S234" s="197"/>
      <c r="T234" s="199">
        <f>SUM(T235:T250)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0" t="s">
        <v>79</v>
      </c>
      <c r="AT234" s="201" t="s">
        <v>70</v>
      </c>
      <c r="AU234" s="201" t="s">
        <v>79</v>
      </c>
      <c r="AY234" s="200" t="s">
        <v>119</v>
      </c>
      <c r="BK234" s="202">
        <f>SUM(BK235:BK250)</f>
        <v>0</v>
      </c>
    </row>
    <row r="235" spans="1:65" s="2" customFormat="1" ht="24.15" customHeight="1">
      <c r="A235" s="39"/>
      <c r="B235" s="40"/>
      <c r="C235" s="205" t="s">
        <v>434</v>
      </c>
      <c r="D235" s="205" t="s">
        <v>122</v>
      </c>
      <c r="E235" s="206" t="s">
        <v>435</v>
      </c>
      <c r="F235" s="207" t="s">
        <v>436</v>
      </c>
      <c r="G235" s="208" t="s">
        <v>203</v>
      </c>
      <c r="H235" s="209">
        <v>41.081</v>
      </c>
      <c r="I235" s="210"/>
      <c r="J235" s="211">
        <f>ROUND(I235*H235,2)</f>
        <v>0</v>
      </c>
      <c r="K235" s="207" t="s">
        <v>125</v>
      </c>
      <c r="L235" s="45"/>
      <c r="M235" s="212" t="s">
        <v>19</v>
      </c>
      <c r="N235" s="213" t="s">
        <v>42</v>
      </c>
      <c r="O235" s="85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143</v>
      </c>
      <c r="AT235" s="216" t="s">
        <v>122</v>
      </c>
      <c r="AU235" s="216" t="s">
        <v>81</v>
      </c>
      <c r="AY235" s="18" t="s">
        <v>119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79</v>
      </c>
      <c r="BK235" s="217">
        <f>ROUND(I235*H235,2)</f>
        <v>0</v>
      </c>
      <c r="BL235" s="18" t="s">
        <v>143</v>
      </c>
      <c r="BM235" s="216" t="s">
        <v>437</v>
      </c>
    </row>
    <row r="236" spans="1:47" s="2" customFormat="1" ht="12">
      <c r="A236" s="39"/>
      <c r="B236" s="40"/>
      <c r="C236" s="41"/>
      <c r="D236" s="218" t="s">
        <v>128</v>
      </c>
      <c r="E236" s="41"/>
      <c r="F236" s="219" t="s">
        <v>438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128</v>
      </c>
      <c r="AU236" s="18" t="s">
        <v>81</v>
      </c>
    </row>
    <row r="237" spans="1:65" s="2" customFormat="1" ht="21.75" customHeight="1">
      <c r="A237" s="39"/>
      <c r="B237" s="40"/>
      <c r="C237" s="205" t="s">
        <v>439</v>
      </c>
      <c r="D237" s="205" t="s">
        <v>122</v>
      </c>
      <c r="E237" s="206" t="s">
        <v>440</v>
      </c>
      <c r="F237" s="207" t="s">
        <v>441</v>
      </c>
      <c r="G237" s="208" t="s">
        <v>203</v>
      </c>
      <c r="H237" s="209">
        <v>41.081</v>
      </c>
      <c r="I237" s="210"/>
      <c r="J237" s="211">
        <f>ROUND(I237*H237,2)</f>
        <v>0</v>
      </c>
      <c r="K237" s="207" t="s">
        <v>125</v>
      </c>
      <c r="L237" s="45"/>
      <c r="M237" s="212" t="s">
        <v>19</v>
      </c>
      <c r="N237" s="213" t="s">
        <v>42</v>
      </c>
      <c r="O237" s="85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16" t="s">
        <v>143</v>
      </c>
      <c r="AT237" s="216" t="s">
        <v>122</v>
      </c>
      <c r="AU237" s="216" t="s">
        <v>81</v>
      </c>
      <c r="AY237" s="18" t="s">
        <v>119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8" t="s">
        <v>79</v>
      </c>
      <c r="BK237" s="217">
        <f>ROUND(I237*H237,2)</f>
        <v>0</v>
      </c>
      <c r="BL237" s="18" t="s">
        <v>143</v>
      </c>
      <c r="BM237" s="216" t="s">
        <v>442</v>
      </c>
    </row>
    <row r="238" spans="1:47" s="2" customFormat="1" ht="12">
      <c r="A238" s="39"/>
      <c r="B238" s="40"/>
      <c r="C238" s="41"/>
      <c r="D238" s="218" t="s">
        <v>128</v>
      </c>
      <c r="E238" s="41"/>
      <c r="F238" s="219" t="s">
        <v>443</v>
      </c>
      <c r="G238" s="41"/>
      <c r="H238" s="41"/>
      <c r="I238" s="220"/>
      <c r="J238" s="41"/>
      <c r="K238" s="41"/>
      <c r="L238" s="45"/>
      <c r="M238" s="221"/>
      <c r="N238" s="222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128</v>
      </c>
      <c r="AU238" s="18" t="s">
        <v>81</v>
      </c>
    </row>
    <row r="239" spans="1:65" s="2" customFormat="1" ht="24.15" customHeight="1">
      <c r="A239" s="39"/>
      <c r="B239" s="40"/>
      <c r="C239" s="205" t="s">
        <v>444</v>
      </c>
      <c r="D239" s="205" t="s">
        <v>122</v>
      </c>
      <c r="E239" s="206" t="s">
        <v>445</v>
      </c>
      <c r="F239" s="207" t="s">
        <v>446</v>
      </c>
      <c r="G239" s="208" t="s">
        <v>203</v>
      </c>
      <c r="H239" s="209">
        <v>2012.969</v>
      </c>
      <c r="I239" s="210"/>
      <c r="J239" s="211">
        <f>ROUND(I239*H239,2)</f>
        <v>0</v>
      </c>
      <c r="K239" s="207" t="s">
        <v>125</v>
      </c>
      <c r="L239" s="45"/>
      <c r="M239" s="212" t="s">
        <v>19</v>
      </c>
      <c r="N239" s="213" t="s">
        <v>42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143</v>
      </c>
      <c r="AT239" s="216" t="s">
        <v>122</v>
      </c>
      <c r="AU239" s="216" t="s">
        <v>81</v>
      </c>
      <c r="AY239" s="18" t="s">
        <v>119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79</v>
      </c>
      <c r="BK239" s="217">
        <f>ROUND(I239*H239,2)</f>
        <v>0</v>
      </c>
      <c r="BL239" s="18" t="s">
        <v>143</v>
      </c>
      <c r="BM239" s="216" t="s">
        <v>447</v>
      </c>
    </row>
    <row r="240" spans="1:47" s="2" customFormat="1" ht="12">
      <c r="A240" s="39"/>
      <c r="B240" s="40"/>
      <c r="C240" s="41"/>
      <c r="D240" s="218" t="s">
        <v>128</v>
      </c>
      <c r="E240" s="41"/>
      <c r="F240" s="219" t="s">
        <v>448</v>
      </c>
      <c r="G240" s="41"/>
      <c r="H240" s="41"/>
      <c r="I240" s="220"/>
      <c r="J240" s="41"/>
      <c r="K240" s="41"/>
      <c r="L240" s="45"/>
      <c r="M240" s="221"/>
      <c r="N240" s="222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128</v>
      </c>
      <c r="AU240" s="18" t="s">
        <v>81</v>
      </c>
    </row>
    <row r="241" spans="1:51" s="13" customFormat="1" ht="12">
      <c r="A241" s="13"/>
      <c r="B241" s="227"/>
      <c r="C241" s="228"/>
      <c r="D241" s="229" t="s">
        <v>181</v>
      </c>
      <c r="E241" s="228"/>
      <c r="F241" s="231" t="s">
        <v>449</v>
      </c>
      <c r="G241" s="228"/>
      <c r="H241" s="232">
        <v>2012.969</v>
      </c>
      <c r="I241" s="233"/>
      <c r="J241" s="228"/>
      <c r="K241" s="228"/>
      <c r="L241" s="234"/>
      <c r="M241" s="235"/>
      <c r="N241" s="236"/>
      <c r="O241" s="236"/>
      <c r="P241" s="236"/>
      <c r="Q241" s="236"/>
      <c r="R241" s="236"/>
      <c r="S241" s="236"/>
      <c r="T241" s="23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8" t="s">
        <v>181</v>
      </c>
      <c r="AU241" s="238" t="s">
        <v>81</v>
      </c>
      <c r="AV241" s="13" t="s">
        <v>81</v>
      </c>
      <c r="AW241" s="13" t="s">
        <v>4</v>
      </c>
      <c r="AX241" s="13" t="s">
        <v>79</v>
      </c>
      <c r="AY241" s="238" t="s">
        <v>119</v>
      </c>
    </row>
    <row r="242" spans="1:65" s="2" customFormat="1" ht="24.15" customHeight="1">
      <c r="A242" s="39"/>
      <c r="B242" s="40"/>
      <c r="C242" s="205" t="s">
        <v>450</v>
      </c>
      <c r="D242" s="205" t="s">
        <v>122</v>
      </c>
      <c r="E242" s="206" t="s">
        <v>451</v>
      </c>
      <c r="F242" s="207" t="s">
        <v>452</v>
      </c>
      <c r="G242" s="208" t="s">
        <v>203</v>
      </c>
      <c r="H242" s="209">
        <v>39.639</v>
      </c>
      <c r="I242" s="210"/>
      <c r="J242" s="211">
        <f>ROUND(I242*H242,2)</f>
        <v>0</v>
      </c>
      <c r="K242" s="207" t="s">
        <v>125</v>
      </c>
      <c r="L242" s="45"/>
      <c r="M242" s="212" t="s">
        <v>19</v>
      </c>
      <c r="N242" s="213" t="s">
        <v>42</v>
      </c>
      <c r="O242" s="85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143</v>
      </c>
      <c r="AT242" s="216" t="s">
        <v>122</v>
      </c>
      <c r="AU242" s="216" t="s">
        <v>81</v>
      </c>
      <c r="AY242" s="18" t="s">
        <v>119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79</v>
      </c>
      <c r="BK242" s="217">
        <f>ROUND(I242*H242,2)</f>
        <v>0</v>
      </c>
      <c r="BL242" s="18" t="s">
        <v>143</v>
      </c>
      <c r="BM242" s="216" t="s">
        <v>453</v>
      </c>
    </row>
    <row r="243" spans="1:47" s="2" customFormat="1" ht="12">
      <c r="A243" s="39"/>
      <c r="B243" s="40"/>
      <c r="C243" s="41"/>
      <c r="D243" s="218" t="s">
        <v>128</v>
      </c>
      <c r="E243" s="41"/>
      <c r="F243" s="219" t="s">
        <v>454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128</v>
      </c>
      <c r="AU243" s="18" t="s">
        <v>81</v>
      </c>
    </row>
    <row r="244" spans="1:51" s="13" customFormat="1" ht="12">
      <c r="A244" s="13"/>
      <c r="B244" s="227"/>
      <c r="C244" s="228"/>
      <c r="D244" s="229" t="s">
        <v>181</v>
      </c>
      <c r="E244" s="230" t="s">
        <v>19</v>
      </c>
      <c r="F244" s="231" t="s">
        <v>455</v>
      </c>
      <c r="G244" s="228"/>
      <c r="H244" s="232">
        <v>39.639</v>
      </c>
      <c r="I244" s="233"/>
      <c r="J244" s="228"/>
      <c r="K244" s="228"/>
      <c r="L244" s="234"/>
      <c r="M244" s="235"/>
      <c r="N244" s="236"/>
      <c r="O244" s="236"/>
      <c r="P244" s="236"/>
      <c r="Q244" s="236"/>
      <c r="R244" s="236"/>
      <c r="S244" s="236"/>
      <c r="T244" s="237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8" t="s">
        <v>181</v>
      </c>
      <c r="AU244" s="238" t="s">
        <v>81</v>
      </c>
      <c r="AV244" s="13" t="s">
        <v>81</v>
      </c>
      <c r="AW244" s="13" t="s">
        <v>33</v>
      </c>
      <c r="AX244" s="13" t="s">
        <v>79</v>
      </c>
      <c r="AY244" s="238" t="s">
        <v>119</v>
      </c>
    </row>
    <row r="245" spans="1:65" s="2" customFormat="1" ht="24.15" customHeight="1">
      <c r="A245" s="39"/>
      <c r="B245" s="40"/>
      <c r="C245" s="205" t="s">
        <v>456</v>
      </c>
      <c r="D245" s="205" t="s">
        <v>122</v>
      </c>
      <c r="E245" s="206" t="s">
        <v>457</v>
      </c>
      <c r="F245" s="207" t="s">
        <v>458</v>
      </c>
      <c r="G245" s="208" t="s">
        <v>203</v>
      </c>
      <c r="H245" s="209">
        <v>0.278</v>
      </c>
      <c r="I245" s="210"/>
      <c r="J245" s="211">
        <f>ROUND(I245*H245,2)</f>
        <v>0</v>
      </c>
      <c r="K245" s="207" t="s">
        <v>125</v>
      </c>
      <c r="L245" s="45"/>
      <c r="M245" s="212" t="s">
        <v>19</v>
      </c>
      <c r="N245" s="213" t="s">
        <v>42</v>
      </c>
      <c r="O245" s="85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143</v>
      </c>
      <c r="AT245" s="216" t="s">
        <v>122</v>
      </c>
      <c r="AU245" s="216" t="s">
        <v>81</v>
      </c>
      <c r="AY245" s="18" t="s">
        <v>119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79</v>
      </c>
      <c r="BK245" s="217">
        <f>ROUND(I245*H245,2)</f>
        <v>0</v>
      </c>
      <c r="BL245" s="18" t="s">
        <v>143</v>
      </c>
      <c r="BM245" s="216" t="s">
        <v>459</v>
      </c>
    </row>
    <row r="246" spans="1:47" s="2" customFormat="1" ht="12">
      <c r="A246" s="39"/>
      <c r="B246" s="40"/>
      <c r="C246" s="41"/>
      <c r="D246" s="218" t="s">
        <v>128</v>
      </c>
      <c r="E246" s="41"/>
      <c r="F246" s="219" t="s">
        <v>460</v>
      </c>
      <c r="G246" s="41"/>
      <c r="H246" s="41"/>
      <c r="I246" s="220"/>
      <c r="J246" s="41"/>
      <c r="K246" s="41"/>
      <c r="L246" s="45"/>
      <c r="M246" s="221"/>
      <c r="N246" s="222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128</v>
      </c>
      <c r="AU246" s="18" t="s">
        <v>81</v>
      </c>
    </row>
    <row r="247" spans="1:51" s="13" customFormat="1" ht="12">
      <c r="A247" s="13"/>
      <c r="B247" s="227"/>
      <c r="C247" s="228"/>
      <c r="D247" s="229" t="s">
        <v>181</v>
      </c>
      <c r="E247" s="230" t="s">
        <v>19</v>
      </c>
      <c r="F247" s="231" t="s">
        <v>461</v>
      </c>
      <c r="G247" s="228"/>
      <c r="H247" s="232">
        <v>0.278</v>
      </c>
      <c r="I247" s="233"/>
      <c r="J247" s="228"/>
      <c r="K247" s="228"/>
      <c r="L247" s="234"/>
      <c r="M247" s="235"/>
      <c r="N247" s="236"/>
      <c r="O247" s="236"/>
      <c r="P247" s="236"/>
      <c r="Q247" s="236"/>
      <c r="R247" s="236"/>
      <c r="S247" s="236"/>
      <c r="T247" s="23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8" t="s">
        <v>181</v>
      </c>
      <c r="AU247" s="238" t="s">
        <v>81</v>
      </c>
      <c r="AV247" s="13" t="s">
        <v>81</v>
      </c>
      <c r="AW247" s="13" t="s">
        <v>33</v>
      </c>
      <c r="AX247" s="13" t="s">
        <v>79</v>
      </c>
      <c r="AY247" s="238" t="s">
        <v>119</v>
      </c>
    </row>
    <row r="248" spans="1:65" s="2" customFormat="1" ht="24.15" customHeight="1">
      <c r="A248" s="39"/>
      <c r="B248" s="40"/>
      <c r="C248" s="205" t="s">
        <v>462</v>
      </c>
      <c r="D248" s="205" t="s">
        <v>122</v>
      </c>
      <c r="E248" s="206" t="s">
        <v>463</v>
      </c>
      <c r="F248" s="207" t="s">
        <v>464</v>
      </c>
      <c r="G248" s="208" t="s">
        <v>203</v>
      </c>
      <c r="H248" s="209">
        <v>1.164</v>
      </c>
      <c r="I248" s="210"/>
      <c r="J248" s="211">
        <f>ROUND(I248*H248,2)</f>
        <v>0</v>
      </c>
      <c r="K248" s="207" t="s">
        <v>125</v>
      </c>
      <c r="L248" s="45"/>
      <c r="M248" s="212" t="s">
        <v>19</v>
      </c>
      <c r="N248" s="213" t="s">
        <v>42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143</v>
      </c>
      <c r="AT248" s="216" t="s">
        <v>122</v>
      </c>
      <c r="AU248" s="216" t="s">
        <v>81</v>
      </c>
      <c r="AY248" s="18" t="s">
        <v>119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79</v>
      </c>
      <c r="BK248" s="217">
        <f>ROUND(I248*H248,2)</f>
        <v>0</v>
      </c>
      <c r="BL248" s="18" t="s">
        <v>143</v>
      </c>
      <c r="BM248" s="216" t="s">
        <v>465</v>
      </c>
    </row>
    <row r="249" spans="1:47" s="2" customFormat="1" ht="12">
      <c r="A249" s="39"/>
      <c r="B249" s="40"/>
      <c r="C249" s="41"/>
      <c r="D249" s="218" t="s">
        <v>128</v>
      </c>
      <c r="E249" s="41"/>
      <c r="F249" s="219" t="s">
        <v>466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128</v>
      </c>
      <c r="AU249" s="18" t="s">
        <v>81</v>
      </c>
    </row>
    <row r="250" spans="1:51" s="13" customFormat="1" ht="12">
      <c r="A250" s="13"/>
      <c r="B250" s="227"/>
      <c r="C250" s="228"/>
      <c r="D250" s="229" t="s">
        <v>181</v>
      </c>
      <c r="E250" s="230" t="s">
        <v>19</v>
      </c>
      <c r="F250" s="231" t="s">
        <v>467</v>
      </c>
      <c r="G250" s="228"/>
      <c r="H250" s="232">
        <v>1.164</v>
      </c>
      <c r="I250" s="233"/>
      <c r="J250" s="228"/>
      <c r="K250" s="228"/>
      <c r="L250" s="234"/>
      <c r="M250" s="235"/>
      <c r="N250" s="236"/>
      <c r="O250" s="236"/>
      <c r="P250" s="236"/>
      <c r="Q250" s="236"/>
      <c r="R250" s="236"/>
      <c r="S250" s="236"/>
      <c r="T250" s="23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8" t="s">
        <v>181</v>
      </c>
      <c r="AU250" s="238" t="s">
        <v>81</v>
      </c>
      <c r="AV250" s="13" t="s">
        <v>81</v>
      </c>
      <c r="AW250" s="13" t="s">
        <v>33</v>
      </c>
      <c r="AX250" s="13" t="s">
        <v>79</v>
      </c>
      <c r="AY250" s="238" t="s">
        <v>119</v>
      </c>
    </row>
    <row r="251" spans="1:63" s="12" customFormat="1" ht="22.8" customHeight="1">
      <c r="A251" s="12"/>
      <c r="B251" s="189"/>
      <c r="C251" s="190"/>
      <c r="D251" s="191" t="s">
        <v>70</v>
      </c>
      <c r="E251" s="203" t="s">
        <v>468</v>
      </c>
      <c r="F251" s="203" t="s">
        <v>469</v>
      </c>
      <c r="G251" s="190"/>
      <c r="H251" s="190"/>
      <c r="I251" s="193"/>
      <c r="J251" s="204">
        <f>BK251</f>
        <v>0</v>
      </c>
      <c r="K251" s="190"/>
      <c r="L251" s="195"/>
      <c r="M251" s="196"/>
      <c r="N251" s="197"/>
      <c r="O251" s="197"/>
      <c r="P251" s="198">
        <f>SUM(P252:P253)</f>
        <v>0</v>
      </c>
      <c r="Q251" s="197"/>
      <c r="R251" s="198">
        <f>SUM(R252:R253)</f>
        <v>0</v>
      </c>
      <c r="S251" s="197"/>
      <c r="T251" s="199">
        <f>SUM(T252:T253)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0" t="s">
        <v>79</v>
      </c>
      <c r="AT251" s="201" t="s">
        <v>70</v>
      </c>
      <c r="AU251" s="201" t="s">
        <v>79</v>
      </c>
      <c r="AY251" s="200" t="s">
        <v>119</v>
      </c>
      <c r="BK251" s="202">
        <f>SUM(BK252:BK253)</f>
        <v>0</v>
      </c>
    </row>
    <row r="252" spans="1:65" s="2" customFormat="1" ht="33" customHeight="1">
      <c r="A252" s="39"/>
      <c r="B252" s="40"/>
      <c r="C252" s="205" t="s">
        <v>470</v>
      </c>
      <c r="D252" s="205" t="s">
        <v>122</v>
      </c>
      <c r="E252" s="206" t="s">
        <v>471</v>
      </c>
      <c r="F252" s="207" t="s">
        <v>472</v>
      </c>
      <c r="G252" s="208" t="s">
        <v>203</v>
      </c>
      <c r="H252" s="209">
        <v>182.6</v>
      </c>
      <c r="I252" s="210"/>
      <c r="J252" s="211">
        <f>ROUND(I252*H252,2)</f>
        <v>0</v>
      </c>
      <c r="K252" s="207" t="s">
        <v>125</v>
      </c>
      <c r="L252" s="45"/>
      <c r="M252" s="212" t="s">
        <v>19</v>
      </c>
      <c r="N252" s="213" t="s">
        <v>42</v>
      </c>
      <c r="O252" s="85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16" t="s">
        <v>143</v>
      </c>
      <c r="AT252" s="216" t="s">
        <v>122</v>
      </c>
      <c r="AU252" s="216" t="s">
        <v>81</v>
      </c>
      <c r="AY252" s="18" t="s">
        <v>119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8" t="s">
        <v>79</v>
      </c>
      <c r="BK252" s="217">
        <f>ROUND(I252*H252,2)</f>
        <v>0</v>
      </c>
      <c r="BL252" s="18" t="s">
        <v>143</v>
      </c>
      <c r="BM252" s="216" t="s">
        <v>473</v>
      </c>
    </row>
    <row r="253" spans="1:47" s="2" customFormat="1" ht="12">
      <c r="A253" s="39"/>
      <c r="B253" s="40"/>
      <c r="C253" s="41"/>
      <c r="D253" s="218" t="s">
        <v>128</v>
      </c>
      <c r="E253" s="41"/>
      <c r="F253" s="219" t="s">
        <v>474</v>
      </c>
      <c r="G253" s="41"/>
      <c r="H253" s="41"/>
      <c r="I253" s="220"/>
      <c r="J253" s="41"/>
      <c r="K253" s="41"/>
      <c r="L253" s="45"/>
      <c r="M253" s="221"/>
      <c r="N253" s="222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128</v>
      </c>
      <c r="AU253" s="18" t="s">
        <v>81</v>
      </c>
    </row>
    <row r="254" spans="1:63" s="12" customFormat="1" ht="25.9" customHeight="1">
      <c r="A254" s="12"/>
      <c r="B254" s="189"/>
      <c r="C254" s="190"/>
      <c r="D254" s="191" t="s">
        <v>70</v>
      </c>
      <c r="E254" s="192" t="s">
        <v>475</v>
      </c>
      <c r="F254" s="192" t="s">
        <v>476</v>
      </c>
      <c r="G254" s="190"/>
      <c r="H254" s="190"/>
      <c r="I254" s="193"/>
      <c r="J254" s="194">
        <f>BK254</f>
        <v>0</v>
      </c>
      <c r="K254" s="190"/>
      <c r="L254" s="195"/>
      <c r="M254" s="196"/>
      <c r="N254" s="197"/>
      <c r="O254" s="197"/>
      <c r="P254" s="198">
        <f>P255+P263+P274+P315</f>
        <v>0</v>
      </c>
      <c r="Q254" s="197"/>
      <c r="R254" s="198">
        <f>R255+R263+R274+R315</f>
        <v>15.7263435</v>
      </c>
      <c r="S254" s="197"/>
      <c r="T254" s="199">
        <f>T255+T263+T274+T315</f>
        <v>1.16438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0" t="s">
        <v>81</v>
      </c>
      <c r="AT254" s="201" t="s">
        <v>70</v>
      </c>
      <c r="AU254" s="201" t="s">
        <v>71</v>
      </c>
      <c r="AY254" s="200" t="s">
        <v>119</v>
      </c>
      <c r="BK254" s="202">
        <f>BK255+BK263+BK274+BK315</f>
        <v>0</v>
      </c>
    </row>
    <row r="255" spans="1:63" s="12" customFormat="1" ht="22.8" customHeight="1">
      <c r="A255" s="12"/>
      <c r="B255" s="189"/>
      <c r="C255" s="190"/>
      <c r="D255" s="191" t="s">
        <v>70</v>
      </c>
      <c r="E255" s="203" t="s">
        <v>477</v>
      </c>
      <c r="F255" s="203" t="s">
        <v>478</v>
      </c>
      <c r="G255" s="190"/>
      <c r="H255" s="190"/>
      <c r="I255" s="193"/>
      <c r="J255" s="204">
        <f>BK255</f>
        <v>0</v>
      </c>
      <c r="K255" s="190"/>
      <c r="L255" s="195"/>
      <c r="M255" s="196"/>
      <c r="N255" s="197"/>
      <c r="O255" s="197"/>
      <c r="P255" s="198">
        <f>SUM(P256:P262)</f>
        <v>0</v>
      </c>
      <c r="Q255" s="197"/>
      <c r="R255" s="198">
        <f>SUM(R256:R262)</f>
        <v>7.78365</v>
      </c>
      <c r="S255" s="197"/>
      <c r="T255" s="199">
        <f>SUM(T256:T262)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0" t="s">
        <v>81</v>
      </c>
      <c r="AT255" s="201" t="s">
        <v>70</v>
      </c>
      <c r="AU255" s="201" t="s">
        <v>79</v>
      </c>
      <c r="AY255" s="200" t="s">
        <v>119</v>
      </c>
      <c r="BK255" s="202">
        <f>SUM(BK256:BK262)</f>
        <v>0</v>
      </c>
    </row>
    <row r="256" spans="1:65" s="2" customFormat="1" ht="37.8" customHeight="1">
      <c r="A256" s="39"/>
      <c r="B256" s="40"/>
      <c r="C256" s="205" t="s">
        <v>479</v>
      </c>
      <c r="D256" s="205" t="s">
        <v>122</v>
      </c>
      <c r="E256" s="206" t="s">
        <v>480</v>
      </c>
      <c r="F256" s="207" t="s">
        <v>481</v>
      </c>
      <c r="G256" s="208" t="s">
        <v>214</v>
      </c>
      <c r="H256" s="209">
        <v>245</v>
      </c>
      <c r="I256" s="210"/>
      <c r="J256" s="211">
        <f>ROUND(I256*H256,2)</f>
        <v>0</v>
      </c>
      <c r="K256" s="207" t="s">
        <v>125</v>
      </c>
      <c r="L256" s="45"/>
      <c r="M256" s="212" t="s">
        <v>19</v>
      </c>
      <c r="N256" s="213" t="s">
        <v>42</v>
      </c>
      <c r="O256" s="85"/>
      <c r="P256" s="214">
        <f>O256*H256</f>
        <v>0</v>
      </c>
      <c r="Q256" s="214">
        <v>0.03177</v>
      </c>
      <c r="R256" s="214">
        <f>Q256*H256</f>
        <v>7.78365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259</v>
      </c>
      <c r="AT256" s="216" t="s">
        <v>122</v>
      </c>
      <c r="AU256" s="216" t="s">
        <v>81</v>
      </c>
      <c r="AY256" s="18" t="s">
        <v>119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79</v>
      </c>
      <c r="BK256" s="217">
        <f>ROUND(I256*H256,2)</f>
        <v>0</v>
      </c>
      <c r="BL256" s="18" t="s">
        <v>259</v>
      </c>
      <c r="BM256" s="216" t="s">
        <v>482</v>
      </c>
    </row>
    <row r="257" spans="1:47" s="2" customFormat="1" ht="12">
      <c r="A257" s="39"/>
      <c r="B257" s="40"/>
      <c r="C257" s="41"/>
      <c r="D257" s="218" t="s">
        <v>128</v>
      </c>
      <c r="E257" s="41"/>
      <c r="F257" s="219" t="s">
        <v>483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128</v>
      </c>
      <c r="AU257" s="18" t="s">
        <v>81</v>
      </c>
    </row>
    <row r="258" spans="1:51" s="13" customFormat="1" ht="12">
      <c r="A258" s="13"/>
      <c r="B258" s="227"/>
      <c r="C258" s="228"/>
      <c r="D258" s="229" t="s">
        <v>181</v>
      </c>
      <c r="E258" s="230" t="s">
        <v>19</v>
      </c>
      <c r="F258" s="231" t="s">
        <v>484</v>
      </c>
      <c r="G258" s="228"/>
      <c r="H258" s="232">
        <v>245</v>
      </c>
      <c r="I258" s="233"/>
      <c r="J258" s="228"/>
      <c r="K258" s="228"/>
      <c r="L258" s="234"/>
      <c r="M258" s="235"/>
      <c r="N258" s="236"/>
      <c r="O258" s="236"/>
      <c r="P258" s="236"/>
      <c r="Q258" s="236"/>
      <c r="R258" s="236"/>
      <c r="S258" s="236"/>
      <c r="T258" s="23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8" t="s">
        <v>181</v>
      </c>
      <c r="AU258" s="238" t="s">
        <v>81</v>
      </c>
      <c r="AV258" s="13" t="s">
        <v>81</v>
      </c>
      <c r="AW258" s="13" t="s">
        <v>33</v>
      </c>
      <c r="AX258" s="13" t="s">
        <v>79</v>
      </c>
      <c r="AY258" s="238" t="s">
        <v>119</v>
      </c>
    </row>
    <row r="259" spans="1:65" s="2" customFormat="1" ht="24.15" customHeight="1">
      <c r="A259" s="39"/>
      <c r="B259" s="40"/>
      <c r="C259" s="205" t="s">
        <v>485</v>
      </c>
      <c r="D259" s="205" t="s">
        <v>122</v>
      </c>
      <c r="E259" s="206" t="s">
        <v>486</v>
      </c>
      <c r="F259" s="207" t="s">
        <v>487</v>
      </c>
      <c r="G259" s="208" t="s">
        <v>203</v>
      </c>
      <c r="H259" s="209">
        <v>7.784</v>
      </c>
      <c r="I259" s="210"/>
      <c r="J259" s="211">
        <f>ROUND(I259*H259,2)</f>
        <v>0</v>
      </c>
      <c r="K259" s="207" t="s">
        <v>125</v>
      </c>
      <c r="L259" s="45"/>
      <c r="M259" s="212" t="s">
        <v>19</v>
      </c>
      <c r="N259" s="213" t="s">
        <v>42</v>
      </c>
      <c r="O259" s="85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16" t="s">
        <v>259</v>
      </c>
      <c r="AT259" s="216" t="s">
        <v>122</v>
      </c>
      <c r="AU259" s="216" t="s">
        <v>81</v>
      </c>
      <c r="AY259" s="18" t="s">
        <v>119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8" t="s">
        <v>79</v>
      </c>
      <c r="BK259" s="217">
        <f>ROUND(I259*H259,2)</f>
        <v>0</v>
      </c>
      <c r="BL259" s="18" t="s">
        <v>259</v>
      </c>
      <c r="BM259" s="216" t="s">
        <v>488</v>
      </c>
    </row>
    <row r="260" spans="1:47" s="2" customFormat="1" ht="12">
      <c r="A260" s="39"/>
      <c r="B260" s="40"/>
      <c r="C260" s="41"/>
      <c r="D260" s="218" t="s">
        <v>128</v>
      </c>
      <c r="E260" s="41"/>
      <c r="F260" s="219" t="s">
        <v>489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128</v>
      </c>
      <c r="AU260" s="18" t="s">
        <v>81</v>
      </c>
    </row>
    <row r="261" spans="1:65" s="2" customFormat="1" ht="33" customHeight="1">
      <c r="A261" s="39"/>
      <c r="B261" s="40"/>
      <c r="C261" s="205" t="s">
        <v>490</v>
      </c>
      <c r="D261" s="205" t="s">
        <v>122</v>
      </c>
      <c r="E261" s="206" t="s">
        <v>491</v>
      </c>
      <c r="F261" s="207" t="s">
        <v>492</v>
      </c>
      <c r="G261" s="208" t="s">
        <v>203</v>
      </c>
      <c r="H261" s="209">
        <v>7.784</v>
      </c>
      <c r="I261" s="210"/>
      <c r="J261" s="211">
        <f>ROUND(I261*H261,2)</f>
        <v>0</v>
      </c>
      <c r="K261" s="207" t="s">
        <v>125</v>
      </c>
      <c r="L261" s="45"/>
      <c r="M261" s="212" t="s">
        <v>19</v>
      </c>
      <c r="N261" s="213" t="s">
        <v>42</v>
      </c>
      <c r="O261" s="85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259</v>
      </c>
      <c r="AT261" s="216" t="s">
        <v>122</v>
      </c>
      <c r="AU261" s="216" t="s">
        <v>81</v>
      </c>
      <c r="AY261" s="18" t="s">
        <v>119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79</v>
      </c>
      <c r="BK261" s="217">
        <f>ROUND(I261*H261,2)</f>
        <v>0</v>
      </c>
      <c r="BL261" s="18" t="s">
        <v>259</v>
      </c>
      <c r="BM261" s="216" t="s">
        <v>493</v>
      </c>
    </row>
    <row r="262" spans="1:47" s="2" customFormat="1" ht="12">
      <c r="A262" s="39"/>
      <c r="B262" s="40"/>
      <c r="C262" s="41"/>
      <c r="D262" s="218" t="s">
        <v>128</v>
      </c>
      <c r="E262" s="41"/>
      <c r="F262" s="219" t="s">
        <v>494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128</v>
      </c>
      <c r="AU262" s="18" t="s">
        <v>81</v>
      </c>
    </row>
    <row r="263" spans="1:63" s="12" customFormat="1" ht="22.8" customHeight="1">
      <c r="A263" s="12"/>
      <c r="B263" s="189"/>
      <c r="C263" s="190"/>
      <c r="D263" s="191" t="s">
        <v>70</v>
      </c>
      <c r="E263" s="203" t="s">
        <v>495</v>
      </c>
      <c r="F263" s="203" t="s">
        <v>496</v>
      </c>
      <c r="G263" s="190"/>
      <c r="H263" s="190"/>
      <c r="I263" s="193"/>
      <c r="J263" s="204">
        <f>BK263</f>
        <v>0</v>
      </c>
      <c r="K263" s="190"/>
      <c r="L263" s="195"/>
      <c r="M263" s="196"/>
      <c r="N263" s="197"/>
      <c r="O263" s="197"/>
      <c r="P263" s="198">
        <f>SUM(P264:P273)</f>
        <v>0</v>
      </c>
      <c r="Q263" s="197"/>
      <c r="R263" s="198">
        <f>SUM(R264:R273)</f>
        <v>0.039325000000000006</v>
      </c>
      <c r="S263" s="197"/>
      <c r="T263" s="199">
        <f>SUM(T264:T273)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0" t="s">
        <v>81</v>
      </c>
      <c r="AT263" s="201" t="s">
        <v>70</v>
      </c>
      <c r="AU263" s="201" t="s">
        <v>79</v>
      </c>
      <c r="AY263" s="200" t="s">
        <v>119</v>
      </c>
      <c r="BK263" s="202">
        <f>SUM(BK264:BK273)</f>
        <v>0</v>
      </c>
    </row>
    <row r="264" spans="1:65" s="2" customFormat="1" ht="16.5" customHeight="1">
      <c r="A264" s="39"/>
      <c r="B264" s="40"/>
      <c r="C264" s="205" t="s">
        <v>497</v>
      </c>
      <c r="D264" s="205" t="s">
        <v>122</v>
      </c>
      <c r="E264" s="206" t="s">
        <v>498</v>
      </c>
      <c r="F264" s="207" t="s">
        <v>499</v>
      </c>
      <c r="G264" s="208" t="s">
        <v>500</v>
      </c>
      <c r="H264" s="209">
        <v>25</v>
      </c>
      <c r="I264" s="210"/>
      <c r="J264" s="211">
        <f>ROUND(I264*H264,2)</f>
        <v>0</v>
      </c>
      <c r="K264" s="207" t="s">
        <v>125</v>
      </c>
      <c r="L264" s="45"/>
      <c r="M264" s="212" t="s">
        <v>19</v>
      </c>
      <c r="N264" s="213" t="s">
        <v>42</v>
      </c>
      <c r="O264" s="85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16" t="s">
        <v>259</v>
      </c>
      <c r="AT264" s="216" t="s">
        <v>122</v>
      </c>
      <c r="AU264" s="216" t="s">
        <v>81</v>
      </c>
      <c r="AY264" s="18" t="s">
        <v>119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8" t="s">
        <v>79</v>
      </c>
      <c r="BK264" s="217">
        <f>ROUND(I264*H264,2)</f>
        <v>0</v>
      </c>
      <c r="BL264" s="18" t="s">
        <v>259</v>
      </c>
      <c r="BM264" s="216" t="s">
        <v>501</v>
      </c>
    </row>
    <row r="265" spans="1:47" s="2" customFormat="1" ht="12">
      <c r="A265" s="39"/>
      <c r="B265" s="40"/>
      <c r="C265" s="41"/>
      <c r="D265" s="218" t="s">
        <v>128</v>
      </c>
      <c r="E265" s="41"/>
      <c r="F265" s="219" t="s">
        <v>502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128</v>
      </c>
      <c r="AU265" s="18" t="s">
        <v>81</v>
      </c>
    </row>
    <row r="266" spans="1:65" s="2" customFormat="1" ht="16.5" customHeight="1">
      <c r="A266" s="39"/>
      <c r="B266" s="40"/>
      <c r="C266" s="239" t="s">
        <v>503</v>
      </c>
      <c r="D266" s="239" t="s">
        <v>283</v>
      </c>
      <c r="E266" s="240" t="s">
        <v>504</v>
      </c>
      <c r="F266" s="241" t="s">
        <v>505</v>
      </c>
      <c r="G266" s="242" t="s">
        <v>500</v>
      </c>
      <c r="H266" s="243">
        <v>25</v>
      </c>
      <c r="I266" s="244"/>
      <c r="J266" s="245">
        <f>ROUND(I266*H266,2)</f>
        <v>0</v>
      </c>
      <c r="K266" s="241" t="s">
        <v>125</v>
      </c>
      <c r="L266" s="246"/>
      <c r="M266" s="247" t="s">
        <v>19</v>
      </c>
      <c r="N266" s="248" t="s">
        <v>42</v>
      </c>
      <c r="O266" s="85"/>
      <c r="P266" s="214">
        <f>O266*H266</f>
        <v>0</v>
      </c>
      <c r="Q266" s="214">
        <v>7E-05</v>
      </c>
      <c r="R266" s="214">
        <f>Q266*H266</f>
        <v>0.0017499999999999998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355</v>
      </c>
      <c r="AT266" s="216" t="s">
        <v>283</v>
      </c>
      <c r="AU266" s="216" t="s">
        <v>81</v>
      </c>
      <c r="AY266" s="18" t="s">
        <v>119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79</v>
      </c>
      <c r="BK266" s="217">
        <f>ROUND(I266*H266,2)</f>
        <v>0</v>
      </c>
      <c r="BL266" s="18" t="s">
        <v>259</v>
      </c>
      <c r="BM266" s="216" t="s">
        <v>506</v>
      </c>
    </row>
    <row r="267" spans="1:65" s="2" customFormat="1" ht="24.15" customHeight="1">
      <c r="A267" s="39"/>
      <c r="B267" s="40"/>
      <c r="C267" s="205" t="s">
        <v>507</v>
      </c>
      <c r="D267" s="205" t="s">
        <v>122</v>
      </c>
      <c r="E267" s="206" t="s">
        <v>508</v>
      </c>
      <c r="F267" s="207" t="s">
        <v>509</v>
      </c>
      <c r="G267" s="208" t="s">
        <v>278</v>
      </c>
      <c r="H267" s="209">
        <v>22.5</v>
      </c>
      <c r="I267" s="210"/>
      <c r="J267" s="211">
        <f>ROUND(I267*H267,2)</f>
        <v>0</v>
      </c>
      <c r="K267" s="207" t="s">
        <v>125</v>
      </c>
      <c r="L267" s="45"/>
      <c r="M267" s="212" t="s">
        <v>19</v>
      </c>
      <c r="N267" s="213" t="s">
        <v>42</v>
      </c>
      <c r="O267" s="85"/>
      <c r="P267" s="214">
        <f>O267*H267</f>
        <v>0</v>
      </c>
      <c r="Q267" s="214">
        <v>0.00167</v>
      </c>
      <c r="R267" s="214">
        <f>Q267*H267</f>
        <v>0.037575000000000004</v>
      </c>
      <c r="S267" s="214">
        <v>0</v>
      </c>
      <c r="T267" s="215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16" t="s">
        <v>259</v>
      </c>
      <c r="AT267" s="216" t="s">
        <v>122</v>
      </c>
      <c r="AU267" s="216" t="s">
        <v>81</v>
      </c>
      <c r="AY267" s="18" t="s">
        <v>119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8" t="s">
        <v>79</v>
      </c>
      <c r="BK267" s="217">
        <f>ROUND(I267*H267,2)</f>
        <v>0</v>
      </c>
      <c r="BL267" s="18" t="s">
        <v>259</v>
      </c>
      <c r="BM267" s="216" t="s">
        <v>510</v>
      </c>
    </row>
    <row r="268" spans="1:47" s="2" customFormat="1" ht="12">
      <c r="A268" s="39"/>
      <c r="B268" s="40"/>
      <c r="C268" s="41"/>
      <c r="D268" s="218" t="s">
        <v>128</v>
      </c>
      <c r="E268" s="41"/>
      <c r="F268" s="219" t="s">
        <v>511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128</v>
      </c>
      <c r="AU268" s="18" t="s">
        <v>81</v>
      </c>
    </row>
    <row r="269" spans="1:51" s="13" customFormat="1" ht="12">
      <c r="A269" s="13"/>
      <c r="B269" s="227"/>
      <c r="C269" s="228"/>
      <c r="D269" s="229" t="s">
        <v>181</v>
      </c>
      <c r="E269" s="230" t="s">
        <v>19</v>
      </c>
      <c r="F269" s="231" t="s">
        <v>512</v>
      </c>
      <c r="G269" s="228"/>
      <c r="H269" s="232">
        <v>22.5</v>
      </c>
      <c r="I269" s="233"/>
      <c r="J269" s="228"/>
      <c r="K269" s="228"/>
      <c r="L269" s="234"/>
      <c r="M269" s="235"/>
      <c r="N269" s="236"/>
      <c r="O269" s="236"/>
      <c r="P269" s="236"/>
      <c r="Q269" s="236"/>
      <c r="R269" s="236"/>
      <c r="S269" s="236"/>
      <c r="T269" s="23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8" t="s">
        <v>181</v>
      </c>
      <c r="AU269" s="238" t="s">
        <v>81</v>
      </c>
      <c r="AV269" s="13" t="s">
        <v>81</v>
      </c>
      <c r="AW269" s="13" t="s">
        <v>33</v>
      </c>
      <c r="AX269" s="13" t="s">
        <v>79</v>
      </c>
      <c r="AY269" s="238" t="s">
        <v>119</v>
      </c>
    </row>
    <row r="270" spans="1:65" s="2" customFormat="1" ht="24.15" customHeight="1">
      <c r="A270" s="39"/>
      <c r="B270" s="40"/>
      <c r="C270" s="205" t="s">
        <v>513</v>
      </c>
      <c r="D270" s="205" t="s">
        <v>122</v>
      </c>
      <c r="E270" s="206" t="s">
        <v>514</v>
      </c>
      <c r="F270" s="207" t="s">
        <v>515</v>
      </c>
      <c r="G270" s="208" t="s">
        <v>203</v>
      </c>
      <c r="H270" s="209">
        <v>0.039</v>
      </c>
      <c r="I270" s="210"/>
      <c r="J270" s="211">
        <f>ROUND(I270*H270,2)</f>
        <v>0</v>
      </c>
      <c r="K270" s="207" t="s">
        <v>125</v>
      </c>
      <c r="L270" s="45"/>
      <c r="M270" s="212" t="s">
        <v>19</v>
      </c>
      <c r="N270" s="213" t="s">
        <v>42</v>
      </c>
      <c r="O270" s="85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16" t="s">
        <v>259</v>
      </c>
      <c r="AT270" s="216" t="s">
        <v>122</v>
      </c>
      <c r="AU270" s="216" t="s">
        <v>81</v>
      </c>
      <c r="AY270" s="18" t="s">
        <v>119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8" t="s">
        <v>79</v>
      </c>
      <c r="BK270" s="217">
        <f>ROUND(I270*H270,2)</f>
        <v>0</v>
      </c>
      <c r="BL270" s="18" t="s">
        <v>259</v>
      </c>
      <c r="BM270" s="216" t="s">
        <v>516</v>
      </c>
    </row>
    <row r="271" spans="1:47" s="2" customFormat="1" ht="12">
      <c r="A271" s="39"/>
      <c r="B271" s="40"/>
      <c r="C271" s="41"/>
      <c r="D271" s="218" t="s">
        <v>128</v>
      </c>
      <c r="E271" s="41"/>
      <c r="F271" s="219" t="s">
        <v>517</v>
      </c>
      <c r="G271" s="41"/>
      <c r="H271" s="41"/>
      <c r="I271" s="220"/>
      <c r="J271" s="41"/>
      <c r="K271" s="41"/>
      <c r="L271" s="45"/>
      <c r="M271" s="221"/>
      <c r="N271" s="222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128</v>
      </c>
      <c r="AU271" s="18" t="s">
        <v>81</v>
      </c>
    </row>
    <row r="272" spans="1:65" s="2" customFormat="1" ht="24.15" customHeight="1">
      <c r="A272" s="39"/>
      <c r="B272" s="40"/>
      <c r="C272" s="205" t="s">
        <v>518</v>
      </c>
      <c r="D272" s="205" t="s">
        <v>122</v>
      </c>
      <c r="E272" s="206" t="s">
        <v>519</v>
      </c>
      <c r="F272" s="207" t="s">
        <v>520</v>
      </c>
      <c r="G272" s="208" t="s">
        <v>203</v>
      </c>
      <c r="H272" s="209">
        <v>0.039</v>
      </c>
      <c r="I272" s="210"/>
      <c r="J272" s="211">
        <f>ROUND(I272*H272,2)</f>
        <v>0</v>
      </c>
      <c r="K272" s="207" t="s">
        <v>125</v>
      </c>
      <c r="L272" s="45"/>
      <c r="M272" s="212" t="s">
        <v>19</v>
      </c>
      <c r="N272" s="213" t="s">
        <v>42</v>
      </c>
      <c r="O272" s="85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259</v>
      </c>
      <c r="AT272" s="216" t="s">
        <v>122</v>
      </c>
      <c r="AU272" s="216" t="s">
        <v>81</v>
      </c>
      <c r="AY272" s="18" t="s">
        <v>119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79</v>
      </c>
      <c r="BK272" s="217">
        <f>ROUND(I272*H272,2)</f>
        <v>0</v>
      </c>
      <c r="BL272" s="18" t="s">
        <v>259</v>
      </c>
      <c r="BM272" s="216" t="s">
        <v>521</v>
      </c>
    </row>
    <row r="273" spans="1:47" s="2" customFormat="1" ht="12">
      <c r="A273" s="39"/>
      <c r="B273" s="40"/>
      <c r="C273" s="41"/>
      <c r="D273" s="218" t="s">
        <v>128</v>
      </c>
      <c r="E273" s="41"/>
      <c r="F273" s="219" t="s">
        <v>522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128</v>
      </c>
      <c r="AU273" s="18" t="s">
        <v>81</v>
      </c>
    </row>
    <row r="274" spans="1:63" s="12" customFormat="1" ht="22.8" customHeight="1">
      <c r="A274" s="12"/>
      <c r="B274" s="189"/>
      <c r="C274" s="190"/>
      <c r="D274" s="191" t="s">
        <v>70</v>
      </c>
      <c r="E274" s="203" t="s">
        <v>523</v>
      </c>
      <c r="F274" s="203" t="s">
        <v>524</v>
      </c>
      <c r="G274" s="190"/>
      <c r="H274" s="190"/>
      <c r="I274" s="193"/>
      <c r="J274" s="204">
        <f>BK274</f>
        <v>0</v>
      </c>
      <c r="K274" s="190"/>
      <c r="L274" s="195"/>
      <c r="M274" s="196"/>
      <c r="N274" s="197"/>
      <c r="O274" s="197"/>
      <c r="P274" s="198">
        <f>SUM(P275:P314)</f>
        <v>0</v>
      </c>
      <c r="Q274" s="197"/>
      <c r="R274" s="198">
        <f>SUM(R275:R314)</f>
        <v>7.903093500000001</v>
      </c>
      <c r="S274" s="197"/>
      <c r="T274" s="199">
        <f>SUM(T275:T314)</f>
        <v>1.16438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0" t="s">
        <v>81</v>
      </c>
      <c r="AT274" s="201" t="s">
        <v>70</v>
      </c>
      <c r="AU274" s="201" t="s">
        <v>79</v>
      </c>
      <c r="AY274" s="200" t="s">
        <v>119</v>
      </c>
      <c r="BK274" s="202">
        <f>SUM(BK275:BK314)</f>
        <v>0</v>
      </c>
    </row>
    <row r="275" spans="1:65" s="2" customFormat="1" ht="16.5" customHeight="1">
      <c r="A275" s="39"/>
      <c r="B275" s="40"/>
      <c r="C275" s="205" t="s">
        <v>525</v>
      </c>
      <c r="D275" s="205" t="s">
        <v>122</v>
      </c>
      <c r="E275" s="206" t="s">
        <v>526</v>
      </c>
      <c r="F275" s="207" t="s">
        <v>527</v>
      </c>
      <c r="G275" s="208" t="s">
        <v>214</v>
      </c>
      <c r="H275" s="209">
        <v>250</v>
      </c>
      <c r="I275" s="210"/>
      <c r="J275" s="211">
        <f>ROUND(I275*H275,2)</f>
        <v>0</v>
      </c>
      <c r="K275" s="207" t="s">
        <v>125</v>
      </c>
      <c r="L275" s="45"/>
      <c r="M275" s="212" t="s">
        <v>19</v>
      </c>
      <c r="N275" s="213" t="s">
        <v>42</v>
      </c>
      <c r="O275" s="85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259</v>
      </c>
      <c r="AT275" s="216" t="s">
        <v>122</v>
      </c>
      <c r="AU275" s="216" t="s">
        <v>81</v>
      </c>
      <c r="AY275" s="18" t="s">
        <v>119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79</v>
      </c>
      <c r="BK275" s="217">
        <f>ROUND(I275*H275,2)</f>
        <v>0</v>
      </c>
      <c r="BL275" s="18" t="s">
        <v>259</v>
      </c>
      <c r="BM275" s="216" t="s">
        <v>528</v>
      </c>
    </row>
    <row r="276" spans="1:47" s="2" customFormat="1" ht="12">
      <c r="A276" s="39"/>
      <c r="B276" s="40"/>
      <c r="C276" s="41"/>
      <c r="D276" s="218" t="s">
        <v>128</v>
      </c>
      <c r="E276" s="41"/>
      <c r="F276" s="219" t="s">
        <v>529</v>
      </c>
      <c r="G276" s="41"/>
      <c r="H276" s="41"/>
      <c r="I276" s="220"/>
      <c r="J276" s="41"/>
      <c r="K276" s="41"/>
      <c r="L276" s="45"/>
      <c r="M276" s="221"/>
      <c r="N276" s="222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128</v>
      </c>
      <c r="AU276" s="18" t="s">
        <v>81</v>
      </c>
    </row>
    <row r="277" spans="1:51" s="13" customFormat="1" ht="12">
      <c r="A277" s="13"/>
      <c r="B277" s="227"/>
      <c r="C277" s="228"/>
      <c r="D277" s="229" t="s">
        <v>181</v>
      </c>
      <c r="E277" s="230" t="s">
        <v>19</v>
      </c>
      <c r="F277" s="231" t="s">
        <v>530</v>
      </c>
      <c r="G277" s="228"/>
      <c r="H277" s="232">
        <v>250</v>
      </c>
      <c r="I277" s="233"/>
      <c r="J277" s="228"/>
      <c r="K277" s="228"/>
      <c r="L277" s="234"/>
      <c r="M277" s="235"/>
      <c r="N277" s="236"/>
      <c r="O277" s="236"/>
      <c r="P277" s="236"/>
      <c r="Q277" s="236"/>
      <c r="R277" s="236"/>
      <c r="S277" s="236"/>
      <c r="T277" s="23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8" t="s">
        <v>181</v>
      </c>
      <c r="AU277" s="238" t="s">
        <v>81</v>
      </c>
      <c r="AV277" s="13" t="s">
        <v>81</v>
      </c>
      <c r="AW277" s="13" t="s">
        <v>33</v>
      </c>
      <c r="AX277" s="13" t="s">
        <v>79</v>
      </c>
      <c r="AY277" s="238" t="s">
        <v>119</v>
      </c>
    </row>
    <row r="278" spans="1:65" s="2" customFormat="1" ht="16.5" customHeight="1">
      <c r="A278" s="39"/>
      <c r="B278" s="40"/>
      <c r="C278" s="205" t="s">
        <v>531</v>
      </c>
      <c r="D278" s="205" t="s">
        <v>122</v>
      </c>
      <c r="E278" s="206" t="s">
        <v>532</v>
      </c>
      <c r="F278" s="207" t="s">
        <v>533</v>
      </c>
      <c r="G278" s="208" t="s">
        <v>214</v>
      </c>
      <c r="H278" s="209">
        <v>500</v>
      </c>
      <c r="I278" s="210"/>
      <c r="J278" s="211">
        <f>ROUND(I278*H278,2)</f>
        <v>0</v>
      </c>
      <c r="K278" s="207" t="s">
        <v>125</v>
      </c>
      <c r="L278" s="45"/>
      <c r="M278" s="212" t="s">
        <v>19</v>
      </c>
      <c r="N278" s="213" t="s">
        <v>42</v>
      </c>
      <c r="O278" s="85"/>
      <c r="P278" s="214">
        <f>O278*H278</f>
        <v>0</v>
      </c>
      <c r="Q278" s="214">
        <v>0.0003</v>
      </c>
      <c r="R278" s="214">
        <f>Q278*H278</f>
        <v>0.15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259</v>
      </c>
      <c r="AT278" s="216" t="s">
        <v>122</v>
      </c>
      <c r="AU278" s="216" t="s">
        <v>81</v>
      </c>
      <c r="AY278" s="18" t="s">
        <v>119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79</v>
      </c>
      <c r="BK278" s="217">
        <f>ROUND(I278*H278,2)</f>
        <v>0</v>
      </c>
      <c r="BL278" s="18" t="s">
        <v>259</v>
      </c>
      <c r="BM278" s="216" t="s">
        <v>534</v>
      </c>
    </row>
    <row r="279" spans="1:47" s="2" customFormat="1" ht="12">
      <c r="A279" s="39"/>
      <c r="B279" s="40"/>
      <c r="C279" s="41"/>
      <c r="D279" s="218" t="s">
        <v>128</v>
      </c>
      <c r="E279" s="41"/>
      <c r="F279" s="219" t="s">
        <v>535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128</v>
      </c>
      <c r="AU279" s="18" t="s">
        <v>81</v>
      </c>
    </row>
    <row r="280" spans="1:51" s="13" customFormat="1" ht="12">
      <c r="A280" s="13"/>
      <c r="B280" s="227"/>
      <c r="C280" s="228"/>
      <c r="D280" s="229" t="s">
        <v>181</v>
      </c>
      <c r="E280" s="230" t="s">
        <v>19</v>
      </c>
      <c r="F280" s="231" t="s">
        <v>536</v>
      </c>
      <c r="G280" s="228"/>
      <c r="H280" s="232">
        <v>250</v>
      </c>
      <c r="I280" s="233"/>
      <c r="J280" s="228"/>
      <c r="K280" s="228"/>
      <c r="L280" s="234"/>
      <c r="M280" s="235"/>
      <c r="N280" s="236"/>
      <c r="O280" s="236"/>
      <c r="P280" s="236"/>
      <c r="Q280" s="236"/>
      <c r="R280" s="236"/>
      <c r="S280" s="236"/>
      <c r="T280" s="23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8" t="s">
        <v>181</v>
      </c>
      <c r="AU280" s="238" t="s">
        <v>81</v>
      </c>
      <c r="AV280" s="13" t="s">
        <v>81</v>
      </c>
      <c r="AW280" s="13" t="s">
        <v>33</v>
      </c>
      <c r="AX280" s="13" t="s">
        <v>71</v>
      </c>
      <c r="AY280" s="238" t="s">
        <v>119</v>
      </c>
    </row>
    <row r="281" spans="1:51" s="13" customFormat="1" ht="12">
      <c r="A281" s="13"/>
      <c r="B281" s="227"/>
      <c r="C281" s="228"/>
      <c r="D281" s="229" t="s">
        <v>181</v>
      </c>
      <c r="E281" s="230" t="s">
        <v>19</v>
      </c>
      <c r="F281" s="231" t="s">
        <v>537</v>
      </c>
      <c r="G281" s="228"/>
      <c r="H281" s="232">
        <v>250</v>
      </c>
      <c r="I281" s="233"/>
      <c r="J281" s="228"/>
      <c r="K281" s="228"/>
      <c r="L281" s="234"/>
      <c r="M281" s="235"/>
      <c r="N281" s="236"/>
      <c r="O281" s="236"/>
      <c r="P281" s="236"/>
      <c r="Q281" s="236"/>
      <c r="R281" s="236"/>
      <c r="S281" s="236"/>
      <c r="T281" s="23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8" t="s">
        <v>181</v>
      </c>
      <c r="AU281" s="238" t="s">
        <v>81</v>
      </c>
      <c r="AV281" s="13" t="s">
        <v>81</v>
      </c>
      <c r="AW281" s="13" t="s">
        <v>33</v>
      </c>
      <c r="AX281" s="13" t="s">
        <v>71</v>
      </c>
      <c r="AY281" s="238" t="s">
        <v>119</v>
      </c>
    </row>
    <row r="282" spans="1:51" s="14" customFormat="1" ht="12">
      <c r="A282" s="14"/>
      <c r="B282" s="249"/>
      <c r="C282" s="250"/>
      <c r="D282" s="229" t="s">
        <v>181</v>
      </c>
      <c r="E282" s="251" t="s">
        <v>19</v>
      </c>
      <c r="F282" s="252" t="s">
        <v>306</v>
      </c>
      <c r="G282" s="250"/>
      <c r="H282" s="253">
        <v>500</v>
      </c>
      <c r="I282" s="254"/>
      <c r="J282" s="250"/>
      <c r="K282" s="250"/>
      <c r="L282" s="255"/>
      <c r="M282" s="256"/>
      <c r="N282" s="257"/>
      <c r="O282" s="257"/>
      <c r="P282" s="257"/>
      <c r="Q282" s="257"/>
      <c r="R282" s="257"/>
      <c r="S282" s="257"/>
      <c r="T282" s="258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9" t="s">
        <v>181</v>
      </c>
      <c r="AU282" s="259" t="s">
        <v>81</v>
      </c>
      <c r="AV282" s="14" t="s">
        <v>143</v>
      </c>
      <c r="AW282" s="14" t="s">
        <v>33</v>
      </c>
      <c r="AX282" s="14" t="s">
        <v>79</v>
      </c>
      <c r="AY282" s="259" t="s">
        <v>119</v>
      </c>
    </row>
    <row r="283" spans="1:65" s="2" customFormat="1" ht="21.75" customHeight="1">
      <c r="A283" s="39"/>
      <c r="B283" s="40"/>
      <c r="C283" s="205" t="s">
        <v>538</v>
      </c>
      <c r="D283" s="205" t="s">
        <v>122</v>
      </c>
      <c r="E283" s="206" t="s">
        <v>539</v>
      </c>
      <c r="F283" s="207" t="s">
        <v>540</v>
      </c>
      <c r="G283" s="208" t="s">
        <v>214</v>
      </c>
      <c r="H283" s="209">
        <v>250</v>
      </c>
      <c r="I283" s="210"/>
      <c r="J283" s="211">
        <f>ROUND(I283*H283,2)</f>
        <v>0</v>
      </c>
      <c r="K283" s="207" t="s">
        <v>125</v>
      </c>
      <c r="L283" s="45"/>
      <c r="M283" s="212" t="s">
        <v>19</v>
      </c>
      <c r="N283" s="213" t="s">
        <v>42</v>
      </c>
      <c r="O283" s="85"/>
      <c r="P283" s="214">
        <f>O283*H283</f>
        <v>0</v>
      </c>
      <c r="Q283" s="214">
        <v>0.00455</v>
      </c>
      <c r="R283" s="214">
        <f>Q283*H283</f>
        <v>1.1375</v>
      </c>
      <c r="S283" s="214">
        <v>0</v>
      </c>
      <c r="T283" s="215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16" t="s">
        <v>259</v>
      </c>
      <c r="AT283" s="216" t="s">
        <v>122</v>
      </c>
      <c r="AU283" s="216" t="s">
        <v>81</v>
      </c>
      <c r="AY283" s="18" t="s">
        <v>119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8" t="s">
        <v>79</v>
      </c>
      <c r="BK283" s="217">
        <f>ROUND(I283*H283,2)</f>
        <v>0</v>
      </c>
      <c r="BL283" s="18" t="s">
        <v>259</v>
      </c>
      <c r="BM283" s="216" t="s">
        <v>541</v>
      </c>
    </row>
    <row r="284" spans="1:47" s="2" customFormat="1" ht="12">
      <c r="A284" s="39"/>
      <c r="B284" s="40"/>
      <c r="C284" s="41"/>
      <c r="D284" s="218" t="s">
        <v>128</v>
      </c>
      <c r="E284" s="41"/>
      <c r="F284" s="219" t="s">
        <v>542</v>
      </c>
      <c r="G284" s="41"/>
      <c r="H284" s="41"/>
      <c r="I284" s="220"/>
      <c r="J284" s="41"/>
      <c r="K284" s="41"/>
      <c r="L284" s="45"/>
      <c r="M284" s="221"/>
      <c r="N284" s="222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128</v>
      </c>
      <c r="AU284" s="18" t="s">
        <v>81</v>
      </c>
    </row>
    <row r="285" spans="1:51" s="13" customFormat="1" ht="12">
      <c r="A285" s="13"/>
      <c r="B285" s="227"/>
      <c r="C285" s="228"/>
      <c r="D285" s="229" t="s">
        <v>181</v>
      </c>
      <c r="E285" s="230" t="s">
        <v>19</v>
      </c>
      <c r="F285" s="231" t="s">
        <v>543</v>
      </c>
      <c r="G285" s="228"/>
      <c r="H285" s="232">
        <v>250</v>
      </c>
      <c r="I285" s="233"/>
      <c r="J285" s="228"/>
      <c r="K285" s="228"/>
      <c r="L285" s="234"/>
      <c r="M285" s="235"/>
      <c r="N285" s="236"/>
      <c r="O285" s="236"/>
      <c r="P285" s="236"/>
      <c r="Q285" s="236"/>
      <c r="R285" s="236"/>
      <c r="S285" s="236"/>
      <c r="T285" s="23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8" t="s">
        <v>181</v>
      </c>
      <c r="AU285" s="238" t="s">
        <v>81</v>
      </c>
      <c r="AV285" s="13" t="s">
        <v>81</v>
      </c>
      <c r="AW285" s="13" t="s">
        <v>33</v>
      </c>
      <c r="AX285" s="13" t="s">
        <v>79</v>
      </c>
      <c r="AY285" s="238" t="s">
        <v>119</v>
      </c>
    </row>
    <row r="286" spans="1:65" s="2" customFormat="1" ht="16.5" customHeight="1">
      <c r="A286" s="39"/>
      <c r="B286" s="40"/>
      <c r="C286" s="205" t="s">
        <v>544</v>
      </c>
      <c r="D286" s="205" t="s">
        <v>122</v>
      </c>
      <c r="E286" s="206" t="s">
        <v>545</v>
      </c>
      <c r="F286" s="207" t="s">
        <v>546</v>
      </c>
      <c r="G286" s="208" t="s">
        <v>278</v>
      </c>
      <c r="H286" s="209">
        <v>132.5</v>
      </c>
      <c r="I286" s="210"/>
      <c r="J286" s="211">
        <f>ROUND(I286*H286,2)</f>
        <v>0</v>
      </c>
      <c r="K286" s="207" t="s">
        <v>125</v>
      </c>
      <c r="L286" s="45"/>
      <c r="M286" s="212" t="s">
        <v>19</v>
      </c>
      <c r="N286" s="213" t="s">
        <v>42</v>
      </c>
      <c r="O286" s="85"/>
      <c r="P286" s="214">
        <f>O286*H286</f>
        <v>0</v>
      </c>
      <c r="Q286" s="214">
        <v>0</v>
      </c>
      <c r="R286" s="214">
        <f>Q286*H286</f>
        <v>0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259</v>
      </c>
      <c r="AT286" s="216" t="s">
        <v>122</v>
      </c>
      <c r="AU286" s="216" t="s">
        <v>81</v>
      </c>
      <c r="AY286" s="18" t="s">
        <v>119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79</v>
      </c>
      <c r="BK286" s="217">
        <f>ROUND(I286*H286,2)</f>
        <v>0</v>
      </c>
      <c r="BL286" s="18" t="s">
        <v>259</v>
      </c>
      <c r="BM286" s="216" t="s">
        <v>547</v>
      </c>
    </row>
    <row r="287" spans="1:47" s="2" customFormat="1" ht="12">
      <c r="A287" s="39"/>
      <c r="B287" s="40"/>
      <c r="C287" s="41"/>
      <c r="D287" s="218" t="s">
        <v>128</v>
      </c>
      <c r="E287" s="41"/>
      <c r="F287" s="219" t="s">
        <v>548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128</v>
      </c>
      <c r="AU287" s="18" t="s">
        <v>81</v>
      </c>
    </row>
    <row r="288" spans="1:51" s="13" customFormat="1" ht="12">
      <c r="A288" s="13"/>
      <c r="B288" s="227"/>
      <c r="C288" s="228"/>
      <c r="D288" s="229" t="s">
        <v>181</v>
      </c>
      <c r="E288" s="230" t="s">
        <v>19</v>
      </c>
      <c r="F288" s="231" t="s">
        <v>369</v>
      </c>
      <c r="G288" s="228"/>
      <c r="H288" s="232">
        <v>132.5</v>
      </c>
      <c r="I288" s="233"/>
      <c r="J288" s="228"/>
      <c r="K288" s="228"/>
      <c r="L288" s="234"/>
      <c r="M288" s="235"/>
      <c r="N288" s="236"/>
      <c r="O288" s="236"/>
      <c r="P288" s="236"/>
      <c r="Q288" s="236"/>
      <c r="R288" s="236"/>
      <c r="S288" s="236"/>
      <c r="T288" s="23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8" t="s">
        <v>181</v>
      </c>
      <c r="AU288" s="238" t="s">
        <v>81</v>
      </c>
      <c r="AV288" s="13" t="s">
        <v>81</v>
      </c>
      <c r="AW288" s="13" t="s">
        <v>33</v>
      </c>
      <c r="AX288" s="13" t="s">
        <v>79</v>
      </c>
      <c r="AY288" s="238" t="s">
        <v>119</v>
      </c>
    </row>
    <row r="289" spans="1:65" s="2" customFormat="1" ht="16.5" customHeight="1">
      <c r="A289" s="39"/>
      <c r="B289" s="40"/>
      <c r="C289" s="239" t="s">
        <v>549</v>
      </c>
      <c r="D289" s="239" t="s">
        <v>283</v>
      </c>
      <c r="E289" s="240" t="s">
        <v>550</v>
      </c>
      <c r="F289" s="241" t="s">
        <v>551</v>
      </c>
      <c r="G289" s="242" t="s">
        <v>278</v>
      </c>
      <c r="H289" s="243">
        <v>145.75</v>
      </c>
      <c r="I289" s="244"/>
      <c r="J289" s="245">
        <f>ROUND(I289*H289,2)</f>
        <v>0</v>
      </c>
      <c r="K289" s="241" t="s">
        <v>125</v>
      </c>
      <c r="L289" s="246"/>
      <c r="M289" s="247" t="s">
        <v>19</v>
      </c>
      <c r="N289" s="248" t="s">
        <v>42</v>
      </c>
      <c r="O289" s="85"/>
      <c r="P289" s="214">
        <f>O289*H289</f>
        <v>0</v>
      </c>
      <c r="Q289" s="214">
        <v>0.00013</v>
      </c>
      <c r="R289" s="214">
        <f>Q289*H289</f>
        <v>0.0189475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355</v>
      </c>
      <c r="AT289" s="216" t="s">
        <v>283</v>
      </c>
      <c r="AU289" s="216" t="s">
        <v>81</v>
      </c>
      <c r="AY289" s="18" t="s">
        <v>119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79</v>
      </c>
      <c r="BK289" s="217">
        <f>ROUND(I289*H289,2)</f>
        <v>0</v>
      </c>
      <c r="BL289" s="18" t="s">
        <v>259</v>
      </c>
      <c r="BM289" s="216" t="s">
        <v>552</v>
      </c>
    </row>
    <row r="290" spans="1:51" s="13" customFormat="1" ht="12">
      <c r="A290" s="13"/>
      <c r="B290" s="227"/>
      <c r="C290" s="228"/>
      <c r="D290" s="229" t="s">
        <v>181</v>
      </c>
      <c r="E290" s="228"/>
      <c r="F290" s="231" t="s">
        <v>553</v>
      </c>
      <c r="G290" s="228"/>
      <c r="H290" s="232">
        <v>145.75</v>
      </c>
      <c r="I290" s="233"/>
      <c r="J290" s="228"/>
      <c r="K290" s="228"/>
      <c r="L290" s="234"/>
      <c r="M290" s="235"/>
      <c r="N290" s="236"/>
      <c r="O290" s="236"/>
      <c r="P290" s="236"/>
      <c r="Q290" s="236"/>
      <c r="R290" s="236"/>
      <c r="S290" s="236"/>
      <c r="T290" s="23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8" t="s">
        <v>181</v>
      </c>
      <c r="AU290" s="238" t="s">
        <v>81</v>
      </c>
      <c r="AV290" s="13" t="s">
        <v>81</v>
      </c>
      <c r="AW290" s="13" t="s">
        <v>4</v>
      </c>
      <c r="AX290" s="13" t="s">
        <v>79</v>
      </c>
      <c r="AY290" s="238" t="s">
        <v>119</v>
      </c>
    </row>
    <row r="291" spans="1:65" s="2" customFormat="1" ht="16.5" customHeight="1">
      <c r="A291" s="39"/>
      <c r="B291" s="40"/>
      <c r="C291" s="205" t="s">
        <v>554</v>
      </c>
      <c r="D291" s="205" t="s">
        <v>122</v>
      </c>
      <c r="E291" s="206" t="s">
        <v>555</v>
      </c>
      <c r="F291" s="207" t="s">
        <v>556</v>
      </c>
      <c r="G291" s="208" t="s">
        <v>214</v>
      </c>
      <c r="H291" s="209">
        <v>14</v>
      </c>
      <c r="I291" s="210"/>
      <c r="J291" s="211">
        <f>ROUND(I291*H291,2)</f>
        <v>0</v>
      </c>
      <c r="K291" s="207" t="s">
        <v>125</v>
      </c>
      <c r="L291" s="45"/>
      <c r="M291" s="212" t="s">
        <v>19</v>
      </c>
      <c r="N291" s="213" t="s">
        <v>42</v>
      </c>
      <c r="O291" s="85"/>
      <c r="P291" s="214">
        <f>O291*H291</f>
        <v>0</v>
      </c>
      <c r="Q291" s="214">
        <v>0</v>
      </c>
      <c r="R291" s="214">
        <f>Q291*H291</f>
        <v>0</v>
      </c>
      <c r="S291" s="214">
        <v>0.08317</v>
      </c>
      <c r="T291" s="215">
        <f>S291*H291</f>
        <v>1.16438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259</v>
      </c>
      <c r="AT291" s="216" t="s">
        <v>122</v>
      </c>
      <c r="AU291" s="216" t="s">
        <v>81</v>
      </c>
      <c r="AY291" s="18" t="s">
        <v>119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79</v>
      </c>
      <c r="BK291" s="217">
        <f>ROUND(I291*H291,2)</f>
        <v>0</v>
      </c>
      <c r="BL291" s="18" t="s">
        <v>259</v>
      </c>
      <c r="BM291" s="216" t="s">
        <v>557</v>
      </c>
    </row>
    <row r="292" spans="1:47" s="2" customFormat="1" ht="12">
      <c r="A292" s="39"/>
      <c r="B292" s="40"/>
      <c r="C292" s="41"/>
      <c r="D292" s="218" t="s">
        <v>128</v>
      </c>
      <c r="E292" s="41"/>
      <c r="F292" s="219" t="s">
        <v>558</v>
      </c>
      <c r="G292" s="41"/>
      <c r="H292" s="41"/>
      <c r="I292" s="220"/>
      <c r="J292" s="41"/>
      <c r="K292" s="41"/>
      <c r="L292" s="45"/>
      <c r="M292" s="221"/>
      <c r="N292" s="222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128</v>
      </c>
      <c r="AU292" s="18" t="s">
        <v>81</v>
      </c>
    </row>
    <row r="293" spans="1:51" s="13" customFormat="1" ht="12">
      <c r="A293" s="13"/>
      <c r="B293" s="227"/>
      <c r="C293" s="228"/>
      <c r="D293" s="229" t="s">
        <v>181</v>
      </c>
      <c r="E293" s="230" t="s">
        <v>19</v>
      </c>
      <c r="F293" s="231" t="s">
        <v>559</v>
      </c>
      <c r="G293" s="228"/>
      <c r="H293" s="232">
        <v>14</v>
      </c>
      <c r="I293" s="233"/>
      <c r="J293" s="228"/>
      <c r="K293" s="228"/>
      <c r="L293" s="234"/>
      <c r="M293" s="235"/>
      <c r="N293" s="236"/>
      <c r="O293" s="236"/>
      <c r="P293" s="236"/>
      <c r="Q293" s="236"/>
      <c r="R293" s="236"/>
      <c r="S293" s="236"/>
      <c r="T293" s="23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8" t="s">
        <v>181</v>
      </c>
      <c r="AU293" s="238" t="s">
        <v>81</v>
      </c>
      <c r="AV293" s="13" t="s">
        <v>81</v>
      </c>
      <c r="AW293" s="13" t="s">
        <v>33</v>
      </c>
      <c r="AX293" s="13" t="s">
        <v>79</v>
      </c>
      <c r="AY293" s="238" t="s">
        <v>119</v>
      </c>
    </row>
    <row r="294" spans="1:65" s="2" customFormat="1" ht="24.15" customHeight="1">
      <c r="A294" s="39"/>
      <c r="B294" s="40"/>
      <c r="C294" s="205" t="s">
        <v>560</v>
      </c>
      <c r="D294" s="205" t="s">
        <v>122</v>
      </c>
      <c r="E294" s="206" t="s">
        <v>561</v>
      </c>
      <c r="F294" s="207" t="s">
        <v>562</v>
      </c>
      <c r="G294" s="208" t="s">
        <v>214</v>
      </c>
      <c r="H294" s="209">
        <v>250</v>
      </c>
      <c r="I294" s="210"/>
      <c r="J294" s="211">
        <f>ROUND(I294*H294,2)</f>
        <v>0</v>
      </c>
      <c r="K294" s="207" t="s">
        <v>125</v>
      </c>
      <c r="L294" s="45"/>
      <c r="M294" s="212" t="s">
        <v>19</v>
      </c>
      <c r="N294" s="213" t="s">
        <v>42</v>
      </c>
      <c r="O294" s="85"/>
      <c r="P294" s="214">
        <f>O294*H294</f>
        <v>0</v>
      </c>
      <c r="Q294" s="214">
        <v>0.0052</v>
      </c>
      <c r="R294" s="214">
        <f>Q294*H294</f>
        <v>1.3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259</v>
      </c>
      <c r="AT294" s="216" t="s">
        <v>122</v>
      </c>
      <c r="AU294" s="216" t="s">
        <v>81</v>
      </c>
      <c r="AY294" s="18" t="s">
        <v>119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79</v>
      </c>
      <c r="BK294" s="217">
        <f>ROUND(I294*H294,2)</f>
        <v>0</v>
      </c>
      <c r="BL294" s="18" t="s">
        <v>259</v>
      </c>
      <c r="BM294" s="216" t="s">
        <v>563</v>
      </c>
    </row>
    <row r="295" spans="1:47" s="2" customFormat="1" ht="12">
      <c r="A295" s="39"/>
      <c r="B295" s="40"/>
      <c r="C295" s="41"/>
      <c r="D295" s="218" t="s">
        <v>128</v>
      </c>
      <c r="E295" s="41"/>
      <c r="F295" s="219" t="s">
        <v>564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128</v>
      </c>
      <c r="AU295" s="18" t="s">
        <v>81</v>
      </c>
    </row>
    <row r="296" spans="1:65" s="2" customFormat="1" ht="16.5" customHeight="1">
      <c r="A296" s="39"/>
      <c r="B296" s="40"/>
      <c r="C296" s="239" t="s">
        <v>565</v>
      </c>
      <c r="D296" s="239" t="s">
        <v>283</v>
      </c>
      <c r="E296" s="240" t="s">
        <v>566</v>
      </c>
      <c r="F296" s="241" t="s">
        <v>567</v>
      </c>
      <c r="G296" s="242" t="s">
        <v>214</v>
      </c>
      <c r="H296" s="243">
        <v>275</v>
      </c>
      <c r="I296" s="244"/>
      <c r="J296" s="245">
        <f>ROUND(I296*H296,2)</f>
        <v>0</v>
      </c>
      <c r="K296" s="241" t="s">
        <v>19</v>
      </c>
      <c r="L296" s="246"/>
      <c r="M296" s="247" t="s">
        <v>19</v>
      </c>
      <c r="N296" s="248" t="s">
        <v>42</v>
      </c>
      <c r="O296" s="85"/>
      <c r="P296" s="214">
        <f>O296*H296</f>
        <v>0</v>
      </c>
      <c r="Q296" s="214">
        <v>0.0192</v>
      </c>
      <c r="R296" s="214">
        <f>Q296*H296</f>
        <v>5.279999999999999</v>
      </c>
      <c r="S296" s="214">
        <v>0</v>
      </c>
      <c r="T296" s="215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6" t="s">
        <v>355</v>
      </c>
      <c r="AT296" s="216" t="s">
        <v>283</v>
      </c>
      <c r="AU296" s="216" t="s">
        <v>81</v>
      </c>
      <c r="AY296" s="18" t="s">
        <v>119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8" t="s">
        <v>79</v>
      </c>
      <c r="BK296" s="217">
        <f>ROUND(I296*H296,2)</f>
        <v>0</v>
      </c>
      <c r="BL296" s="18" t="s">
        <v>259</v>
      </c>
      <c r="BM296" s="216" t="s">
        <v>568</v>
      </c>
    </row>
    <row r="297" spans="1:47" s="2" customFormat="1" ht="12">
      <c r="A297" s="39"/>
      <c r="B297" s="40"/>
      <c r="C297" s="41"/>
      <c r="D297" s="229" t="s">
        <v>569</v>
      </c>
      <c r="E297" s="41"/>
      <c r="F297" s="271" t="s">
        <v>570</v>
      </c>
      <c r="G297" s="41"/>
      <c r="H297" s="41"/>
      <c r="I297" s="220"/>
      <c r="J297" s="41"/>
      <c r="K297" s="41"/>
      <c r="L297" s="45"/>
      <c r="M297" s="221"/>
      <c r="N297" s="222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569</v>
      </c>
      <c r="AU297" s="18" t="s">
        <v>81</v>
      </c>
    </row>
    <row r="298" spans="1:51" s="13" customFormat="1" ht="12">
      <c r="A298" s="13"/>
      <c r="B298" s="227"/>
      <c r="C298" s="228"/>
      <c r="D298" s="229" t="s">
        <v>181</v>
      </c>
      <c r="E298" s="228"/>
      <c r="F298" s="231" t="s">
        <v>571</v>
      </c>
      <c r="G298" s="228"/>
      <c r="H298" s="232">
        <v>275</v>
      </c>
      <c r="I298" s="233"/>
      <c r="J298" s="228"/>
      <c r="K298" s="228"/>
      <c r="L298" s="234"/>
      <c r="M298" s="235"/>
      <c r="N298" s="236"/>
      <c r="O298" s="236"/>
      <c r="P298" s="236"/>
      <c r="Q298" s="236"/>
      <c r="R298" s="236"/>
      <c r="S298" s="236"/>
      <c r="T298" s="237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8" t="s">
        <v>181</v>
      </c>
      <c r="AU298" s="238" t="s">
        <v>81</v>
      </c>
      <c r="AV298" s="13" t="s">
        <v>81</v>
      </c>
      <c r="AW298" s="13" t="s">
        <v>4</v>
      </c>
      <c r="AX298" s="13" t="s">
        <v>79</v>
      </c>
      <c r="AY298" s="238" t="s">
        <v>119</v>
      </c>
    </row>
    <row r="299" spans="1:65" s="2" customFormat="1" ht="16.5" customHeight="1">
      <c r="A299" s="39"/>
      <c r="B299" s="40"/>
      <c r="C299" s="205" t="s">
        <v>572</v>
      </c>
      <c r="D299" s="205" t="s">
        <v>122</v>
      </c>
      <c r="E299" s="206" t="s">
        <v>573</v>
      </c>
      <c r="F299" s="207" t="s">
        <v>574</v>
      </c>
      <c r="G299" s="208" t="s">
        <v>278</v>
      </c>
      <c r="H299" s="209">
        <v>138.2</v>
      </c>
      <c r="I299" s="210"/>
      <c r="J299" s="211">
        <f>ROUND(I299*H299,2)</f>
        <v>0</v>
      </c>
      <c r="K299" s="207" t="s">
        <v>125</v>
      </c>
      <c r="L299" s="45"/>
      <c r="M299" s="212" t="s">
        <v>19</v>
      </c>
      <c r="N299" s="213" t="s">
        <v>42</v>
      </c>
      <c r="O299" s="85"/>
      <c r="P299" s="214">
        <f>O299*H299</f>
        <v>0</v>
      </c>
      <c r="Q299" s="214">
        <v>3E-05</v>
      </c>
      <c r="R299" s="214">
        <f>Q299*H299</f>
        <v>0.0041459999999999995</v>
      </c>
      <c r="S299" s="214">
        <v>0</v>
      </c>
      <c r="T299" s="215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16" t="s">
        <v>259</v>
      </c>
      <c r="AT299" s="216" t="s">
        <v>122</v>
      </c>
      <c r="AU299" s="216" t="s">
        <v>81</v>
      </c>
      <c r="AY299" s="18" t="s">
        <v>119</v>
      </c>
      <c r="BE299" s="217">
        <f>IF(N299="základní",J299,0)</f>
        <v>0</v>
      </c>
      <c r="BF299" s="217">
        <f>IF(N299="snížená",J299,0)</f>
        <v>0</v>
      </c>
      <c r="BG299" s="217">
        <f>IF(N299="zákl. přenesená",J299,0)</f>
        <v>0</v>
      </c>
      <c r="BH299" s="217">
        <f>IF(N299="sníž. přenesená",J299,0)</f>
        <v>0</v>
      </c>
      <c r="BI299" s="217">
        <f>IF(N299="nulová",J299,0)</f>
        <v>0</v>
      </c>
      <c r="BJ299" s="18" t="s">
        <v>79</v>
      </c>
      <c r="BK299" s="217">
        <f>ROUND(I299*H299,2)</f>
        <v>0</v>
      </c>
      <c r="BL299" s="18" t="s">
        <v>259</v>
      </c>
      <c r="BM299" s="216" t="s">
        <v>575</v>
      </c>
    </row>
    <row r="300" spans="1:47" s="2" customFormat="1" ht="12">
      <c r="A300" s="39"/>
      <c r="B300" s="40"/>
      <c r="C300" s="41"/>
      <c r="D300" s="218" t="s">
        <v>128</v>
      </c>
      <c r="E300" s="41"/>
      <c r="F300" s="219" t="s">
        <v>576</v>
      </c>
      <c r="G300" s="41"/>
      <c r="H300" s="41"/>
      <c r="I300" s="220"/>
      <c r="J300" s="41"/>
      <c r="K300" s="41"/>
      <c r="L300" s="45"/>
      <c r="M300" s="221"/>
      <c r="N300" s="22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128</v>
      </c>
      <c r="AU300" s="18" t="s">
        <v>81</v>
      </c>
    </row>
    <row r="301" spans="1:51" s="13" customFormat="1" ht="12">
      <c r="A301" s="13"/>
      <c r="B301" s="227"/>
      <c r="C301" s="228"/>
      <c r="D301" s="229" t="s">
        <v>181</v>
      </c>
      <c r="E301" s="230" t="s">
        <v>19</v>
      </c>
      <c r="F301" s="231" t="s">
        <v>360</v>
      </c>
      <c r="G301" s="228"/>
      <c r="H301" s="232">
        <v>94</v>
      </c>
      <c r="I301" s="233"/>
      <c r="J301" s="228"/>
      <c r="K301" s="228"/>
      <c r="L301" s="234"/>
      <c r="M301" s="235"/>
      <c r="N301" s="236"/>
      <c r="O301" s="236"/>
      <c r="P301" s="236"/>
      <c r="Q301" s="236"/>
      <c r="R301" s="236"/>
      <c r="S301" s="236"/>
      <c r="T301" s="23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8" t="s">
        <v>181</v>
      </c>
      <c r="AU301" s="238" t="s">
        <v>81</v>
      </c>
      <c r="AV301" s="13" t="s">
        <v>81</v>
      </c>
      <c r="AW301" s="13" t="s">
        <v>33</v>
      </c>
      <c r="AX301" s="13" t="s">
        <v>71</v>
      </c>
      <c r="AY301" s="238" t="s">
        <v>119</v>
      </c>
    </row>
    <row r="302" spans="1:51" s="13" customFormat="1" ht="12">
      <c r="A302" s="13"/>
      <c r="B302" s="227"/>
      <c r="C302" s="228"/>
      <c r="D302" s="229" t="s">
        <v>181</v>
      </c>
      <c r="E302" s="230" t="s">
        <v>19</v>
      </c>
      <c r="F302" s="231" t="s">
        <v>361</v>
      </c>
      <c r="G302" s="228"/>
      <c r="H302" s="232">
        <v>21.6</v>
      </c>
      <c r="I302" s="233"/>
      <c r="J302" s="228"/>
      <c r="K302" s="228"/>
      <c r="L302" s="234"/>
      <c r="M302" s="235"/>
      <c r="N302" s="236"/>
      <c r="O302" s="236"/>
      <c r="P302" s="236"/>
      <c r="Q302" s="236"/>
      <c r="R302" s="236"/>
      <c r="S302" s="236"/>
      <c r="T302" s="23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8" t="s">
        <v>181</v>
      </c>
      <c r="AU302" s="238" t="s">
        <v>81</v>
      </c>
      <c r="AV302" s="13" t="s">
        <v>81</v>
      </c>
      <c r="AW302" s="13" t="s">
        <v>33</v>
      </c>
      <c r="AX302" s="13" t="s">
        <v>71</v>
      </c>
      <c r="AY302" s="238" t="s">
        <v>119</v>
      </c>
    </row>
    <row r="303" spans="1:51" s="13" customFormat="1" ht="12">
      <c r="A303" s="13"/>
      <c r="B303" s="227"/>
      <c r="C303" s="228"/>
      <c r="D303" s="229" t="s">
        <v>181</v>
      </c>
      <c r="E303" s="230" t="s">
        <v>19</v>
      </c>
      <c r="F303" s="231" t="s">
        <v>362</v>
      </c>
      <c r="G303" s="228"/>
      <c r="H303" s="232">
        <v>10.6</v>
      </c>
      <c r="I303" s="233"/>
      <c r="J303" s="228"/>
      <c r="K303" s="228"/>
      <c r="L303" s="234"/>
      <c r="M303" s="235"/>
      <c r="N303" s="236"/>
      <c r="O303" s="236"/>
      <c r="P303" s="236"/>
      <c r="Q303" s="236"/>
      <c r="R303" s="236"/>
      <c r="S303" s="236"/>
      <c r="T303" s="23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8" t="s">
        <v>181</v>
      </c>
      <c r="AU303" s="238" t="s">
        <v>81</v>
      </c>
      <c r="AV303" s="13" t="s">
        <v>81</v>
      </c>
      <c r="AW303" s="13" t="s">
        <v>33</v>
      </c>
      <c r="AX303" s="13" t="s">
        <v>71</v>
      </c>
      <c r="AY303" s="238" t="s">
        <v>119</v>
      </c>
    </row>
    <row r="304" spans="1:51" s="13" customFormat="1" ht="12">
      <c r="A304" s="13"/>
      <c r="B304" s="227"/>
      <c r="C304" s="228"/>
      <c r="D304" s="229" t="s">
        <v>181</v>
      </c>
      <c r="E304" s="230" t="s">
        <v>19</v>
      </c>
      <c r="F304" s="231" t="s">
        <v>363</v>
      </c>
      <c r="G304" s="228"/>
      <c r="H304" s="232">
        <v>12</v>
      </c>
      <c r="I304" s="233"/>
      <c r="J304" s="228"/>
      <c r="K304" s="228"/>
      <c r="L304" s="234"/>
      <c r="M304" s="235"/>
      <c r="N304" s="236"/>
      <c r="O304" s="236"/>
      <c r="P304" s="236"/>
      <c r="Q304" s="236"/>
      <c r="R304" s="236"/>
      <c r="S304" s="236"/>
      <c r="T304" s="23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8" t="s">
        <v>181</v>
      </c>
      <c r="AU304" s="238" t="s">
        <v>81</v>
      </c>
      <c r="AV304" s="13" t="s">
        <v>81</v>
      </c>
      <c r="AW304" s="13" t="s">
        <v>33</v>
      </c>
      <c r="AX304" s="13" t="s">
        <v>71</v>
      </c>
      <c r="AY304" s="238" t="s">
        <v>119</v>
      </c>
    </row>
    <row r="305" spans="1:51" s="14" customFormat="1" ht="12">
      <c r="A305" s="14"/>
      <c r="B305" s="249"/>
      <c r="C305" s="250"/>
      <c r="D305" s="229" t="s">
        <v>181</v>
      </c>
      <c r="E305" s="251" t="s">
        <v>19</v>
      </c>
      <c r="F305" s="252" t="s">
        <v>306</v>
      </c>
      <c r="G305" s="250"/>
      <c r="H305" s="253">
        <v>138.2</v>
      </c>
      <c r="I305" s="254"/>
      <c r="J305" s="250"/>
      <c r="K305" s="250"/>
      <c r="L305" s="255"/>
      <c r="M305" s="256"/>
      <c r="N305" s="257"/>
      <c r="O305" s="257"/>
      <c r="P305" s="257"/>
      <c r="Q305" s="257"/>
      <c r="R305" s="257"/>
      <c r="S305" s="257"/>
      <c r="T305" s="25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9" t="s">
        <v>181</v>
      </c>
      <c r="AU305" s="259" t="s">
        <v>81</v>
      </c>
      <c r="AV305" s="14" t="s">
        <v>143</v>
      </c>
      <c r="AW305" s="14" t="s">
        <v>33</v>
      </c>
      <c r="AX305" s="14" t="s">
        <v>79</v>
      </c>
      <c r="AY305" s="259" t="s">
        <v>119</v>
      </c>
    </row>
    <row r="306" spans="1:65" s="2" customFormat="1" ht="16.5" customHeight="1">
      <c r="A306" s="39"/>
      <c r="B306" s="40"/>
      <c r="C306" s="205" t="s">
        <v>577</v>
      </c>
      <c r="D306" s="205" t="s">
        <v>122</v>
      </c>
      <c r="E306" s="206" t="s">
        <v>578</v>
      </c>
      <c r="F306" s="207" t="s">
        <v>579</v>
      </c>
      <c r="G306" s="208" t="s">
        <v>214</v>
      </c>
      <c r="H306" s="209">
        <v>147.839</v>
      </c>
      <c r="I306" s="210"/>
      <c r="J306" s="211">
        <f>ROUND(I306*H306,2)</f>
        <v>0</v>
      </c>
      <c r="K306" s="207" t="s">
        <v>125</v>
      </c>
      <c r="L306" s="45"/>
      <c r="M306" s="212" t="s">
        <v>19</v>
      </c>
      <c r="N306" s="213" t="s">
        <v>42</v>
      </c>
      <c r="O306" s="85"/>
      <c r="P306" s="214">
        <f>O306*H306</f>
        <v>0</v>
      </c>
      <c r="Q306" s="214">
        <v>0</v>
      </c>
      <c r="R306" s="214">
        <f>Q306*H306</f>
        <v>0</v>
      </c>
      <c r="S306" s="214">
        <v>0</v>
      </c>
      <c r="T306" s="215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6" t="s">
        <v>259</v>
      </c>
      <c r="AT306" s="216" t="s">
        <v>122</v>
      </c>
      <c r="AU306" s="216" t="s">
        <v>81</v>
      </c>
      <c r="AY306" s="18" t="s">
        <v>119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8" t="s">
        <v>79</v>
      </c>
      <c r="BK306" s="217">
        <f>ROUND(I306*H306,2)</f>
        <v>0</v>
      </c>
      <c r="BL306" s="18" t="s">
        <v>259</v>
      </c>
      <c r="BM306" s="216" t="s">
        <v>580</v>
      </c>
    </row>
    <row r="307" spans="1:47" s="2" customFormat="1" ht="12">
      <c r="A307" s="39"/>
      <c r="B307" s="40"/>
      <c r="C307" s="41"/>
      <c r="D307" s="218" t="s">
        <v>128</v>
      </c>
      <c r="E307" s="41"/>
      <c r="F307" s="219" t="s">
        <v>581</v>
      </c>
      <c r="G307" s="41"/>
      <c r="H307" s="41"/>
      <c r="I307" s="220"/>
      <c r="J307" s="41"/>
      <c r="K307" s="41"/>
      <c r="L307" s="45"/>
      <c r="M307" s="221"/>
      <c r="N307" s="222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128</v>
      </c>
      <c r="AU307" s="18" t="s">
        <v>81</v>
      </c>
    </row>
    <row r="308" spans="1:51" s="13" customFormat="1" ht="12">
      <c r="A308" s="13"/>
      <c r="B308" s="227"/>
      <c r="C308" s="228"/>
      <c r="D308" s="229" t="s">
        <v>181</v>
      </c>
      <c r="E308" s="230" t="s">
        <v>19</v>
      </c>
      <c r="F308" s="231" t="s">
        <v>582</v>
      </c>
      <c r="G308" s="228"/>
      <c r="H308" s="232">
        <v>147.839</v>
      </c>
      <c r="I308" s="233"/>
      <c r="J308" s="228"/>
      <c r="K308" s="228"/>
      <c r="L308" s="234"/>
      <c r="M308" s="235"/>
      <c r="N308" s="236"/>
      <c r="O308" s="236"/>
      <c r="P308" s="236"/>
      <c r="Q308" s="236"/>
      <c r="R308" s="236"/>
      <c r="S308" s="236"/>
      <c r="T308" s="23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8" t="s">
        <v>181</v>
      </c>
      <c r="AU308" s="238" t="s">
        <v>81</v>
      </c>
      <c r="AV308" s="13" t="s">
        <v>81</v>
      </c>
      <c r="AW308" s="13" t="s">
        <v>33</v>
      </c>
      <c r="AX308" s="13" t="s">
        <v>79</v>
      </c>
      <c r="AY308" s="238" t="s">
        <v>119</v>
      </c>
    </row>
    <row r="309" spans="1:65" s="2" customFormat="1" ht="16.5" customHeight="1">
      <c r="A309" s="39"/>
      <c r="B309" s="40"/>
      <c r="C309" s="205" t="s">
        <v>583</v>
      </c>
      <c r="D309" s="205" t="s">
        <v>122</v>
      </c>
      <c r="E309" s="206" t="s">
        <v>584</v>
      </c>
      <c r="F309" s="207" t="s">
        <v>585</v>
      </c>
      <c r="G309" s="208" t="s">
        <v>214</v>
      </c>
      <c r="H309" s="209">
        <v>250</v>
      </c>
      <c r="I309" s="210"/>
      <c r="J309" s="211">
        <f>ROUND(I309*H309,2)</f>
        <v>0</v>
      </c>
      <c r="K309" s="207" t="s">
        <v>125</v>
      </c>
      <c r="L309" s="45"/>
      <c r="M309" s="212" t="s">
        <v>19</v>
      </c>
      <c r="N309" s="213" t="s">
        <v>42</v>
      </c>
      <c r="O309" s="85"/>
      <c r="P309" s="214">
        <f>O309*H309</f>
        <v>0</v>
      </c>
      <c r="Q309" s="214">
        <v>5E-05</v>
      </c>
      <c r="R309" s="214">
        <f>Q309*H309</f>
        <v>0.0125</v>
      </c>
      <c r="S309" s="214">
        <v>0</v>
      </c>
      <c r="T309" s="215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16" t="s">
        <v>259</v>
      </c>
      <c r="AT309" s="216" t="s">
        <v>122</v>
      </c>
      <c r="AU309" s="216" t="s">
        <v>81</v>
      </c>
      <c r="AY309" s="18" t="s">
        <v>119</v>
      </c>
      <c r="BE309" s="217">
        <f>IF(N309="základní",J309,0)</f>
        <v>0</v>
      </c>
      <c r="BF309" s="217">
        <f>IF(N309="snížená",J309,0)</f>
        <v>0</v>
      </c>
      <c r="BG309" s="217">
        <f>IF(N309="zákl. přenesená",J309,0)</f>
        <v>0</v>
      </c>
      <c r="BH309" s="217">
        <f>IF(N309="sníž. přenesená",J309,0)</f>
        <v>0</v>
      </c>
      <c r="BI309" s="217">
        <f>IF(N309="nulová",J309,0)</f>
        <v>0</v>
      </c>
      <c r="BJ309" s="18" t="s">
        <v>79</v>
      </c>
      <c r="BK309" s="217">
        <f>ROUND(I309*H309,2)</f>
        <v>0</v>
      </c>
      <c r="BL309" s="18" t="s">
        <v>259</v>
      </c>
      <c r="BM309" s="216" t="s">
        <v>586</v>
      </c>
    </row>
    <row r="310" spans="1:47" s="2" customFormat="1" ht="12">
      <c r="A310" s="39"/>
      <c r="B310" s="40"/>
      <c r="C310" s="41"/>
      <c r="D310" s="218" t="s">
        <v>128</v>
      </c>
      <c r="E310" s="41"/>
      <c r="F310" s="219" t="s">
        <v>587</v>
      </c>
      <c r="G310" s="41"/>
      <c r="H310" s="41"/>
      <c r="I310" s="220"/>
      <c r="J310" s="41"/>
      <c r="K310" s="41"/>
      <c r="L310" s="45"/>
      <c r="M310" s="221"/>
      <c r="N310" s="222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128</v>
      </c>
      <c r="AU310" s="18" t="s">
        <v>81</v>
      </c>
    </row>
    <row r="311" spans="1:65" s="2" customFormat="1" ht="24.15" customHeight="1">
      <c r="A311" s="39"/>
      <c r="B311" s="40"/>
      <c r="C311" s="205" t="s">
        <v>588</v>
      </c>
      <c r="D311" s="205" t="s">
        <v>122</v>
      </c>
      <c r="E311" s="206" t="s">
        <v>589</v>
      </c>
      <c r="F311" s="207" t="s">
        <v>590</v>
      </c>
      <c r="G311" s="208" t="s">
        <v>203</v>
      </c>
      <c r="H311" s="209">
        <v>7.903</v>
      </c>
      <c r="I311" s="210"/>
      <c r="J311" s="211">
        <f>ROUND(I311*H311,2)</f>
        <v>0</v>
      </c>
      <c r="K311" s="207" t="s">
        <v>125</v>
      </c>
      <c r="L311" s="45"/>
      <c r="M311" s="212" t="s">
        <v>19</v>
      </c>
      <c r="N311" s="213" t="s">
        <v>42</v>
      </c>
      <c r="O311" s="85"/>
      <c r="P311" s="214">
        <f>O311*H311</f>
        <v>0</v>
      </c>
      <c r="Q311" s="214">
        <v>0</v>
      </c>
      <c r="R311" s="214">
        <f>Q311*H311</f>
        <v>0</v>
      </c>
      <c r="S311" s="214">
        <v>0</v>
      </c>
      <c r="T311" s="215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6" t="s">
        <v>259</v>
      </c>
      <c r="AT311" s="216" t="s">
        <v>122</v>
      </c>
      <c r="AU311" s="216" t="s">
        <v>81</v>
      </c>
      <c r="AY311" s="18" t="s">
        <v>119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8" t="s">
        <v>79</v>
      </c>
      <c r="BK311" s="217">
        <f>ROUND(I311*H311,2)</f>
        <v>0</v>
      </c>
      <c r="BL311" s="18" t="s">
        <v>259</v>
      </c>
      <c r="BM311" s="216" t="s">
        <v>591</v>
      </c>
    </row>
    <row r="312" spans="1:47" s="2" customFormat="1" ht="12">
      <c r="A312" s="39"/>
      <c r="B312" s="40"/>
      <c r="C312" s="41"/>
      <c r="D312" s="218" t="s">
        <v>128</v>
      </c>
      <c r="E312" s="41"/>
      <c r="F312" s="219" t="s">
        <v>592</v>
      </c>
      <c r="G312" s="41"/>
      <c r="H312" s="41"/>
      <c r="I312" s="220"/>
      <c r="J312" s="41"/>
      <c r="K312" s="41"/>
      <c r="L312" s="45"/>
      <c r="M312" s="221"/>
      <c r="N312" s="222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128</v>
      </c>
      <c r="AU312" s="18" t="s">
        <v>81</v>
      </c>
    </row>
    <row r="313" spans="1:65" s="2" customFormat="1" ht="24.15" customHeight="1">
      <c r="A313" s="39"/>
      <c r="B313" s="40"/>
      <c r="C313" s="205" t="s">
        <v>593</v>
      </c>
      <c r="D313" s="205" t="s">
        <v>122</v>
      </c>
      <c r="E313" s="206" t="s">
        <v>594</v>
      </c>
      <c r="F313" s="207" t="s">
        <v>595</v>
      </c>
      <c r="G313" s="208" t="s">
        <v>203</v>
      </c>
      <c r="H313" s="209">
        <v>7.903</v>
      </c>
      <c r="I313" s="210"/>
      <c r="J313" s="211">
        <f>ROUND(I313*H313,2)</f>
        <v>0</v>
      </c>
      <c r="K313" s="207" t="s">
        <v>125</v>
      </c>
      <c r="L313" s="45"/>
      <c r="M313" s="212" t="s">
        <v>19</v>
      </c>
      <c r="N313" s="213" t="s">
        <v>42</v>
      </c>
      <c r="O313" s="85"/>
      <c r="P313" s="214">
        <f>O313*H313</f>
        <v>0</v>
      </c>
      <c r="Q313" s="214">
        <v>0</v>
      </c>
      <c r="R313" s="214">
        <f>Q313*H313</f>
        <v>0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259</v>
      </c>
      <c r="AT313" s="216" t="s">
        <v>122</v>
      </c>
      <c r="AU313" s="216" t="s">
        <v>81</v>
      </c>
      <c r="AY313" s="18" t="s">
        <v>119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79</v>
      </c>
      <c r="BK313" s="217">
        <f>ROUND(I313*H313,2)</f>
        <v>0</v>
      </c>
      <c r="BL313" s="18" t="s">
        <v>259</v>
      </c>
      <c r="BM313" s="216" t="s">
        <v>596</v>
      </c>
    </row>
    <row r="314" spans="1:47" s="2" customFormat="1" ht="12">
      <c r="A314" s="39"/>
      <c r="B314" s="40"/>
      <c r="C314" s="41"/>
      <c r="D314" s="218" t="s">
        <v>128</v>
      </c>
      <c r="E314" s="41"/>
      <c r="F314" s="219" t="s">
        <v>597</v>
      </c>
      <c r="G314" s="41"/>
      <c r="H314" s="41"/>
      <c r="I314" s="220"/>
      <c r="J314" s="41"/>
      <c r="K314" s="41"/>
      <c r="L314" s="45"/>
      <c r="M314" s="221"/>
      <c r="N314" s="222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128</v>
      </c>
      <c r="AU314" s="18" t="s">
        <v>81</v>
      </c>
    </row>
    <row r="315" spans="1:63" s="12" customFormat="1" ht="22.8" customHeight="1">
      <c r="A315" s="12"/>
      <c r="B315" s="189"/>
      <c r="C315" s="190"/>
      <c r="D315" s="191" t="s">
        <v>70</v>
      </c>
      <c r="E315" s="203" t="s">
        <v>598</v>
      </c>
      <c r="F315" s="203" t="s">
        <v>599</v>
      </c>
      <c r="G315" s="190"/>
      <c r="H315" s="190"/>
      <c r="I315" s="193"/>
      <c r="J315" s="204">
        <f>BK315</f>
        <v>0</v>
      </c>
      <c r="K315" s="190"/>
      <c r="L315" s="195"/>
      <c r="M315" s="196"/>
      <c r="N315" s="197"/>
      <c r="O315" s="197"/>
      <c r="P315" s="198">
        <f>SUM(P316:P325)</f>
        <v>0</v>
      </c>
      <c r="Q315" s="197"/>
      <c r="R315" s="198">
        <f>SUM(R316:R325)</f>
        <v>0.000275</v>
      </c>
      <c r="S315" s="197"/>
      <c r="T315" s="199">
        <f>SUM(T316:T325)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0" t="s">
        <v>81</v>
      </c>
      <c r="AT315" s="201" t="s">
        <v>70</v>
      </c>
      <c r="AU315" s="201" t="s">
        <v>79</v>
      </c>
      <c r="AY315" s="200" t="s">
        <v>119</v>
      </c>
      <c r="BK315" s="202">
        <f>SUM(BK316:BK325)</f>
        <v>0</v>
      </c>
    </row>
    <row r="316" spans="1:65" s="2" customFormat="1" ht="24.15" customHeight="1">
      <c r="A316" s="39"/>
      <c r="B316" s="40"/>
      <c r="C316" s="205" t="s">
        <v>600</v>
      </c>
      <c r="D316" s="205" t="s">
        <v>122</v>
      </c>
      <c r="E316" s="206" t="s">
        <v>601</v>
      </c>
      <c r="F316" s="207" t="s">
        <v>602</v>
      </c>
      <c r="G316" s="208" t="s">
        <v>214</v>
      </c>
      <c r="H316" s="209">
        <v>0.5</v>
      </c>
      <c r="I316" s="210"/>
      <c r="J316" s="211">
        <f>ROUND(I316*H316,2)</f>
        <v>0</v>
      </c>
      <c r="K316" s="207" t="s">
        <v>125</v>
      </c>
      <c r="L316" s="45"/>
      <c r="M316" s="212" t="s">
        <v>19</v>
      </c>
      <c r="N316" s="213" t="s">
        <v>42</v>
      </c>
      <c r="O316" s="85"/>
      <c r="P316" s="214">
        <f>O316*H316</f>
        <v>0</v>
      </c>
      <c r="Q316" s="214">
        <v>8E-05</v>
      </c>
      <c r="R316" s="214">
        <f>Q316*H316</f>
        <v>4E-05</v>
      </c>
      <c r="S316" s="214">
        <v>0</v>
      </c>
      <c r="T316" s="215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6" t="s">
        <v>259</v>
      </c>
      <c r="AT316" s="216" t="s">
        <v>122</v>
      </c>
      <c r="AU316" s="216" t="s">
        <v>81</v>
      </c>
      <c r="AY316" s="18" t="s">
        <v>119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18" t="s">
        <v>79</v>
      </c>
      <c r="BK316" s="217">
        <f>ROUND(I316*H316,2)</f>
        <v>0</v>
      </c>
      <c r="BL316" s="18" t="s">
        <v>259</v>
      </c>
      <c r="BM316" s="216" t="s">
        <v>603</v>
      </c>
    </row>
    <row r="317" spans="1:47" s="2" customFormat="1" ht="12">
      <c r="A317" s="39"/>
      <c r="B317" s="40"/>
      <c r="C317" s="41"/>
      <c r="D317" s="218" t="s">
        <v>128</v>
      </c>
      <c r="E317" s="41"/>
      <c r="F317" s="219" t="s">
        <v>604</v>
      </c>
      <c r="G317" s="41"/>
      <c r="H317" s="41"/>
      <c r="I317" s="220"/>
      <c r="J317" s="41"/>
      <c r="K317" s="41"/>
      <c r="L317" s="45"/>
      <c r="M317" s="221"/>
      <c r="N317" s="222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128</v>
      </c>
      <c r="AU317" s="18" t="s">
        <v>81</v>
      </c>
    </row>
    <row r="318" spans="1:51" s="13" customFormat="1" ht="12">
      <c r="A318" s="13"/>
      <c r="B318" s="227"/>
      <c r="C318" s="228"/>
      <c r="D318" s="229" t="s">
        <v>181</v>
      </c>
      <c r="E318" s="230" t="s">
        <v>19</v>
      </c>
      <c r="F318" s="231" t="s">
        <v>605</v>
      </c>
      <c r="G318" s="228"/>
      <c r="H318" s="232">
        <v>0.5</v>
      </c>
      <c r="I318" s="233"/>
      <c r="J318" s="228"/>
      <c r="K318" s="228"/>
      <c r="L318" s="234"/>
      <c r="M318" s="235"/>
      <c r="N318" s="236"/>
      <c r="O318" s="236"/>
      <c r="P318" s="236"/>
      <c r="Q318" s="236"/>
      <c r="R318" s="236"/>
      <c r="S318" s="236"/>
      <c r="T318" s="23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8" t="s">
        <v>181</v>
      </c>
      <c r="AU318" s="238" t="s">
        <v>81</v>
      </c>
      <c r="AV318" s="13" t="s">
        <v>81</v>
      </c>
      <c r="AW318" s="13" t="s">
        <v>33</v>
      </c>
      <c r="AX318" s="13" t="s">
        <v>79</v>
      </c>
      <c r="AY318" s="238" t="s">
        <v>119</v>
      </c>
    </row>
    <row r="319" spans="1:65" s="2" customFormat="1" ht="16.5" customHeight="1">
      <c r="A319" s="39"/>
      <c r="B319" s="40"/>
      <c r="C319" s="205" t="s">
        <v>606</v>
      </c>
      <c r="D319" s="205" t="s">
        <v>122</v>
      </c>
      <c r="E319" s="206" t="s">
        <v>607</v>
      </c>
      <c r="F319" s="207" t="s">
        <v>608</v>
      </c>
      <c r="G319" s="208" t="s">
        <v>214</v>
      </c>
      <c r="H319" s="209">
        <v>0.5</v>
      </c>
      <c r="I319" s="210"/>
      <c r="J319" s="211">
        <f>ROUND(I319*H319,2)</f>
        <v>0</v>
      </c>
      <c r="K319" s="207" t="s">
        <v>125</v>
      </c>
      <c r="L319" s="45"/>
      <c r="M319" s="212" t="s">
        <v>19</v>
      </c>
      <c r="N319" s="213" t="s">
        <v>42</v>
      </c>
      <c r="O319" s="85"/>
      <c r="P319" s="214">
        <f>O319*H319</f>
        <v>0</v>
      </c>
      <c r="Q319" s="214">
        <v>0.00013</v>
      </c>
      <c r="R319" s="214">
        <f>Q319*H319</f>
        <v>6.5E-05</v>
      </c>
      <c r="S319" s="214">
        <v>0</v>
      </c>
      <c r="T319" s="21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6" t="s">
        <v>259</v>
      </c>
      <c r="AT319" s="216" t="s">
        <v>122</v>
      </c>
      <c r="AU319" s="216" t="s">
        <v>81</v>
      </c>
      <c r="AY319" s="18" t="s">
        <v>119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8" t="s">
        <v>79</v>
      </c>
      <c r="BK319" s="217">
        <f>ROUND(I319*H319,2)</f>
        <v>0</v>
      </c>
      <c r="BL319" s="18" t="s">
        <v>259</v>
      </c>
      <c r="BM319" s="216" t="s">
        <v>609</v>
      </c>
    </row>
    <row r="320" spans="1:47" s="2" customFormat="1" ht="12">
      <c r="A320" s="39"/>
      <c r="B320" s="40"/>
      <c r="C320" s="41"/>
      <c r="D320" s="218" t="s">
        <v>128</v>
      </c>
      <c r="E320" s="41"/>
      <c r="F320" s="219" t="s">
        <v>610</v>
      </c>
      <c r="G320" s="41"/>
      <c r="H320" s="41"/>
      <c r="I320" s="220"/>
      <c r="J320" s="41"/>
      <c r="K320" s="41"/>
      <c r="L320" s="45"/>
      <c r="M320" s="221"/>
      <c r="N320" s="222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128</v>
      </c>
      <c r="AU320" s="18" t="s">
        <v>81</v>
      </c>
    </row>
    <row r="321" spans="1:65" s="2" customFormat="1" ht="16.5" customHeight="1">
      <c r="A321" s="39"/>
      <c r="B321" s="40"/>
      <c r="C321" s="205" t="s">
        <v>611</v>
      </c>
      <c r="D321" s="205" t="s">
        <v>122</v>
      </c>
      <c r="E321" s="206" t="s">
        <v>612</v>
      </c>
      <c r="F321" s="207" t="s">
        <v>613</v>
      </c>
      <c r="G321" s="208" t="s">
        <v>214</v>
      </c>
      <c r="H321" s="209">
        <v>1</v>
      </c>
      <c r="I321" s="210"/>
      <c r="J321" s="211">
        <f>ROUND(I321*H321,2)</f>
        <v>0</v>
      </c>
      <c r="K321" s="207" t="s">
        <v>125</v>
      </c>
      <c r="L321" s="45"/>
      <c r="M321" s="212" t="s">
        <v>19</v>
      </c>
      <c r="N321" s="213" t="s">
        <v>42</v>
      </c>
      <c r="O321" s="85"/>
      <c r="P321" s="214">
        <f>O321*H321</f>
        <v>0</v>
      </c>
      <c r="Q321" s="214">
        <v>0.00017</v>
      </c>
      <c r="R321" s="214">
        <f>Q321*H321</f>
        <v>0.00017</v>
      </c>
      <c r="S321" s="214">
        <v>0</v>
      </c>
      <c r="T321" s="215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6" t="s">
        <v>259</v>
      </c>
      <c r="AT321" s="216" t="s">
        <v>122</v>
      </c>
      <c r="AU321" s="216" t="s">
        <v>81</v>
      </c>
      <c r="AY321" s="18" t="s">
        <v>119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8" t="s">
        <v>79</v>
      </c>
      <c r="BK321" s="217">
        <f>ROUND(I321*H321,2)</f>
        <v>0</v>
      </c>
      <c r="BL321" s="18" t="s">
        <v>259</v>
      </c>
      <c r="BM321" s="216" t="s">
        <v>614</v>
      </c>
    </row>
    <row r="322" spans="1:47" s="2" customFormat="1" ht="12">
      <c r="A322" s="39"/>
      <c r="B322" s="40"/>
      <c r="C322" s="41"/>
      <c r="D322" s="218" t="s">
        <v>128</v>
      </c>
      <c r="E322" s="41"/>
      <c r="F322" s="219" t="s">
        <v>615</v>
      </c>
      <c r="G322" s="41"/>
      <c r="H322" s="41"/>
      <c r="I322" s="220"/>
      <c r="J322" s="41"/>
      <c r="K322" s="41"/>
      <c r="L322" s="45"/>
      <c r="M322" s="221"/>
      <c r="N322" s="222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128</v>
      </c>
      <c r="AU322" s="18" t="s">
        <v>81</v>
      </c>
    </row>
    <row r="323" spans="1:65" s="2" customFormat="1" ht="24.15" customHeight="1">
      <c r="A323" s="39"/>
      <c r="B323" s="40"/>
      <c r="C323" s="205" t="s">
        <v>616</v>
      </c>
      <c r="D323" s="205" t="s">
        <v>122</v>
      </c>
      <c r="E323" s="206" t="s">
        <v>617</v>
      </c>
      <c r="F323" s="207" t="s">
        <v>618</v>
      </c>
      <c r="G323" s="208" t="s">
        <v>214</v>
      </c>
      <c r="H323" s="209">
        <v>2</v>
      </c>
      <c r="I323" s="210"/>
      <c r="J323" s="211">
        <f>ROUND(I323*H323,2)</f>
        <v>0</v>
      </c>
      <c r="K323" s="207" t="s">
        <v>125</v>
      </c>
      <c r="L323" s="45"/>
      <c r="M323" s="212" t="s">
        <v>19</v>
      </c>
      <c r="N323" s="213" t="s">
        <v>42</v>
      </c>
      <c r="O323" s="85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259</v>
      </c>
      <c r="AT323" s="216" t="s">
        <v>122</v>
      </c>
      <c r="AU323" s="216" t="s">
        <v>81</v>
      </c>
      <c r="AY323" s="18" t="s">
        <v>119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79</v>
      </c>
      <c r="BK323" s="217">
        <f>ROUND(I323*H323,2)</f>
        <v>0</v>
      </c>
      <c r="BL323" s="18" t="s">
        <v>259</v>
      </c>
      <c r="BM323" s="216" t="s">
        <v>619</v>
      </c>
    </row>
    <row r="324" spans="1:47" s="2" customFormat="1" ht="12">
      <c r="A324" s="39"/>
      <c r="B324" s="40"/>
      <c r="C324" s="41"/>
      <c r="D324" s="218" t="s">
        <v>128</v>
      </c>
      <c r="E324" s="41"/>
      <c r="F324" s="219" t="s">
        <v>620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128</v>
      </c>
      <c r="AU324" s="18" t="s">
        <v>81</v>
      </c>
    </row>
    <row r="325" spans="1:51" s="13" customFormat="1" ht="12">
      <c r="A325" s="13"/>
      <c r="B325" s="227"/>
      <c r="C325" s="228"/>
      <c r="D325" s="229" t="s">
        <v>181</v>
      </c>
      <c r="E325" s="230" t="s">
        <v>19</v>
      </c>
      <c r="F325" s="231" t="s">
        <v>621</v>
      </c>
      <c r="G325" s="228"/>
      <c r="H325" s="232">
        <v>2</v>
      </c>
      <c r="I325" s="233"/>
      <c r="J325" s="228"/>
      <c r="K325" s="228"/>
      <c r="L325" s="234"/>
      <c r="M325" s="272"/>
      <c r="N325" s="273"/>
      <c r="O325" s="273"/>
      <c r="P325" s="273"/>
      <c r="Q325" s="273"/>
      <c r="R325" s="273"/>
      <c r="S325" s="273"/>
      <c r="T325" s="27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8" t="s">
        <v>181</v>
      </c>
      <c r="AU325" s="238" t="s">
        <v>81</v>
      </c>
      <c r="AV325" s="13" t="s">
        <v>81</v>
      </c>
      <c r="AW325" s="13" t="s">
        <v>33</v>
      </c>
      <c r="AX325" s="13" t="s">
        <v>79</v>
      </c>
      <c r="AY325" s="238" t="s">
        <v>119</v>
      </c>
    </row>
    <row r="326" spans="1:31" s="2" customFormat="1" ht="6.95" customHeight="1">
      <c r="A326" s="39"/>
      <c r="B326" s="60"/>
      <c r="C326" s="61"/>
      <c r="D326" s="61"/>
      <c r="E326" s="61"/>
      <c r="F326" s="61"/>
      <c r="G326" s="61"/>
      <c r="H326" s="61"/>
      <c r="I326" s="61"/>
      <c r="J326" s="61"/>
      <c r="K326" s="61"/>
      <c r="L326" s="45"/>
      <c r="M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</row>
  </sheetData>
  <sheetProtection password="CC35" sheet="1" objects="1" scenarios="1" formatColumns="0" formatRows="0" autoFilter="0"/>
  <autoFilter ref="C91:K325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3_02/139751101"/>
    <hyperlink ref="F99" r:id="rId2" display="https://podminky.urs.cz/item/CS_URS_2023_02/162211311"/>
    <hyperlink ref="F102" r:id="rId3" display="https://podminky.urs.cz/item/CS_URS_2023_02/162211319"/>
    <hyperlink ref="F105" r:id="rId4" display="https://podminky.urs.cz/item/CS_URS_2023_02/162751117"/>
    <hyperlink ref="F108" r:id="rId5" display="https://podminky.urs.cz/item/CS_URS_2023_02/162751119"/>
    <hyperlink ref="F111" r:id="rId6" display="https://podminky.urs.cz/item/CS_URS_2023_02/171201231"/>
    <hyperlink ref="F115" r:id="rId7" display="https://podminky.urs.cz/item/CS_URS_2023_02/171251201"/>
    <hyperlink ref="F118" r:id="rId8" display="https://podminky.urs.cz/item/CS_URS_2023_02/181911102"/>
    <hyperlink ref="F122" r:id="rId9" display="https://podminky.urs.cz/item/CS_URS_2023_02/271532213"/>
    <hyperlink ref="F125" r:id="rId10" display="https://podminky.urs.cz/item/CS_URS_2023_02/273321411"/>
    <hyperlink ref="F128" r:id="rId11" display="https://podminky.urs.cz/item/CS_URS_2023_02/273362021"/>
    <hyperlink ref="F131" r:id="rId12" display="https://podminky.urs.cz/item/CS_URS_2023_02/279321346"/>
    <hyperlink ref="F134" r:id="rId13" display="https://podminky.urs.cz/item/CS_URS_2023_02/279351311"/>
    <hyperlink ref="F137" r:id="rId14" display="https://podminky.urs.cz/item/CS_URS_2023_02/279351312"/>
    <hyperlink ref="F139" r:id="rId15" display="https://podminky.urs.cz/item/CS_URS_2023_02/279362021"/>
    <hyperlink ref="F145" r:id="rId16" display="https://podminky.urs.cz/item/CS_URS_2023_02/411354271"/>
    <hyperlink ref="F147" r:id="rId17" display="https://podminky.urs.cz/item/CS_URS_2023_02/430321515"/>
    <hyperlink ref="F150" r:id="rId18" display="https://podminky.urs.cz/item/CS_URS_2023_02/434191423"/>
    <hyperlink ref="F155" r:id="rId19" display="https://podminky.urs.cz/item/CS_URS_2023_02/434351141"/>
    <hyperlink ref="F158" r:id="rId20" display="https://podminky.urs.cz/item/CS_URS_2023_02/434351142"/>
    <hyperlink ref="F161" r:id="rId21" display="https://podminky.urs.cz/item/CS_URS_2023_02/619991011"/>
    <hyperlink ref="F166" r:id="rId22" display="https://podminky.urs.cz/item/CS_URS_2023_02/631311125"/>
    <hyperlink ref="F172" r:id="rId23" display="https://podminky.urs.cz/item/CS_URS_2023_02/631311135"/>
    <hyperlink ref="F175" r:id="rId24" display="https://podminky.urs.cz/item/CS_URS_2023_02/631319012"/>
    <hyperlink ref="F177" r:id="rId25" display="https://podminky.urs.cz/item/CS_URS_2023_02/631319013"/>
    <hyperlink ref="F179" r:id="rId26" display="https://podminky.urs.cz/item/CS_URS_2023_02/631319173"/>
    <hyperlink ref="F181" r:id="rId27" display="https://podminky.urs.cz/item/CS_URS_2023_02/631319175"/>
    <hyperlink ref="F183" r:id="rId28" display="https://podminky.urs.cz/item/CS_URS_2023_02/631362021"/>
    <hyperlink ref="F188" r:id="rId29" display="https://podminky.urs.cz/item/CS_URS_2023_02/632450124"/>
    <hyperlink ref="F193" r:id="rId30" display="https://podminky.urs.cz/item/CS_URS_2023_02/634112113"/>
    <hyperlink ref="F200" r:id="rId31" display="https://podminky.urs.cz/item/CS_URS_2023_02/634663111"/>
    <hyperlink ref="F203" r:id="rId32" display="https://podminky.urs.cz/item/CS_URS_2023_02/634911123"/>
    <hyperlink ref="F207" r:id="rId33" display="https://podminky.urs.cz/item/CS_URS_2023_02/952901114"/>
    <hyperlink ref="F209" r:id="rId34" display="https://podminky.urs.cz/item/CS_URS_2023_02/963023612"/>
    <hyperlink ref="F212" r:id="rId35" display="https://podminky.urs.cz/item/CS_URS_2023_02/965041341"/>
    <hyperlink ref="F215" r:id="rId36" display="https://podminky.urs.cz/item/CS_URS_2023_02/977151116"/>
    <hyperlink ref="F218" r:id="rId37" display="https://podminky.urs.cz/item/CS_URS_2023_02/977151216"/>
    <hyperlink ref="F221" r:id="rId38" display="https://podminky.urs.cz/item/CS_URS_2023_02/985111232"/>
    <hyperlink ref="F226" r:id="rId39" display="https://podminky.urs.cz/item/CS_URS_2023_02/985111291"/>
    <hyperlink ref="F228" r:id="rId40" display="https://podminky.urs.cz/item/CS_URS_2023_02/985111292"/>
    <hyperlink ref="F230" r:id="rId41" display="https://podminky.urs.cz/item/CS_URS_2023_02/985131311"/>
    <hyperlink ref="F233" r:id="rId42" display="https://podminky.urs.cz/item/CS_URS_2023_02/985139112"/>
    <hyperlink ref="F236" r:id="rId43" display="https://podminky.urs.cz/item/CS_URS_2023_02/997013211"/>
    <hyperlink ref="F238" r:id="rId44" display="https://podminky.urs.cz/item/CS_URS_2023_02/997013501"/>
    <hyperlink ref="F240" r:id="rId45" display="https://podminky.urs.cz/item/CS_URS_2023_02/997013509"/>
    <hyperlink ref="F243" r:id="rId46" display="https://podminky.urs.cz/item/CS_URS_2023_02/997013861"/>
    <hyperlink ref="F246" r:id="rId47" display="https://podminky.urs.cz/item/CS_URS_2023_02/997013863"/>
    <hyperlink ref="F249" r:id="rId48" display="https://podminky.urs.cz/item/CS_URS_2023_02/997013867"/>
    <hyperlink ref="F253" r:id="rId49" display="https://podminky.urs.cz/item/CS_URS_2023_02/998018001"/>
    <hyperlink ref="F257" r:id="rId50" display="https://podminky.urs.cz/item/CS_URS_2023_02/711211133"/>
    <hyperlink ref="F260" r:id="rId51" display="https://podminky.urs.cz/item/CS_URS_2023_02/998711101"/>
    <hyperlink ref="F262" r:id="rId52" display="https://podminky.urs.cz/item/CS_URS_2023_02/998711181"/>
    <hyperlink ref="F265" r:id="rId53" display="https://podminky.urs.cz/item/CS_URS_2023_02/751398021"/>
    <hyperlink ref="F268" r:id="rId54" display="https://podminky.urs.cz/item/CS_URS_2023_02/751510041"/>
    <hyperlink ref="F271" r:id="rId55" display="https://podminky.urs.cz/item/CS_URS_2023_02/998751101"/>
    <hyperlink ref="F273" r:id="rId56" display="https://podminky.urs.cz/item/CS_URS_2023_02/998751181"/>
    <hyperlink ref="F276" r:id="rId57" display="https://podminky.urs.cz/item/CS_URS_2023_02/771111011"/>
    <hyperlink ref="F279" r:id="rId58" display="https://podminky.urs.cz/item/CS_URS_2023_02/771121011"/>
    <hyperlink ref="F284" r:id="rId59" display="https://podminky.urs.cz/item/CS_URS_2023_02/771151011"/>
    <hyperlink ref="F287" r:id="rId60" display="https://podminky.urs.cz/item/CS_URS_2023_02/771161011"/>
    <hyperlink ref="F292" r:id="rId61" display="https://podminky.urs.cz/item/CS_URS_2023_02/771571810"/>
    <hyperlink ref="F295" r:id="rId62" display="https://podminky.urs.cz/item/CS_URS_2023_02/771574436"/>
    <hyperlink ref="F300" r:id="rId63" display="https://podminky.urs.cz/item/CS_URS_2023_02/771591115"/>
    <hyperlink ref="F307" r:id="rId64" display="https://podminky.urs.cz/item/CS_URS_2023_02/771591191"/>
    <hyperlink ref="F310" r:id="rId65" display="https://podminky.urs.cz/item/CS_URS_2023_02/771592011"/>
    <hyperlink ref="F312" r:id="rId66" display="https://podminky.urs.cz/item/CS_URS_2023_02/998771101"/>
    <hyperlink ref="F314" r:id="rId67" display="https://podminky.urs.cz/item/CS_URS_2023_02/998771181"/>
    <hyperlink ref="F317" r:id="rId68" display="https://podminky.urs.cz/item/CS_URS_2023_02/783401311"/>
    <hyperlink ref="F320" r:id="rId69" display="https://podminky.urs.cz/item/CS_URS_2023_02/783444101"/>
    <hyperlink ref="F322" r:id="rId70" display="https://podminky.urs.cz/item/CS_URS_2023_02/783447101"/>
    <hyperlink ref="F324" r:id="rId71" display="https://podminky.urs.cz/item/CS_URS_2023_02/7834910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  <c r="AZ2" s="275" t="s">
        <v>622</v>
      </c>
      <c r="BA2" s="275" t="s">
        <v>623</v>
      </c>
      <c r="BB2" s="275" t="s">
        <v>19</v>
      </c>
      <c r="BC2" s="275" t="s">
        <v>624</v>
      </c>
      <c r="BD2" s="275" t="s">
        <v>136</v>
      </c>
    </row>
    <row r="3" spans="2:5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  <c r="AZ3" s="275" t="s">
        <v>625</v>
      </c>
      <c r="BA3" s="275" t="s">
        <v>626</v>
      </c>
      <c r="BB3" s="275" t="s">
        <v>19</v>
      </c>
      <c r="BC3" s="275" t="s">
        <v>627</v>
      </c>
      <c r="BD3" s="275" t="s">
        <v>136</v>
      </c>
    </row>
    <row r="4" spans="2:56" s="1" customFormat="1" ht="24.95" customHeight="1">
      <c r="B4" s="21"/>
      <c r="D4" s="131" t="s">
        <v>91</v>
      </c>
      <c r="L4" s="21"/>
      <c r="M4" s="132" t="s">
        <v>10</v>
      </c>
      <c r="AT4" s="18" t="s">
        <v>4</v>
      </c>
      <c r="AZ4" s="275" t="s">
        <v>628</v>
      </c>
      <c r="BA4" s="275" t="s">
        <v>629</v>
      </c>
      <c r="BB4" s="275" t="s">
        <v>19</v>
      </c>
      <c r="BC4" s="275" t="s">
        <v>331</v>
      </c>
      <c r="BD4" s="275" t="s">
        <v>136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zakázky'!K6</f>
        <v>Nová podlaha a podhled ochozů v objektu Červeného kostela v ulici T.G. Masaryka ve Varnsdorfu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630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zakázky'!AN8</f>
        <v>10. 9. 2023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zakázky'!AN13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zakázky'!E14</f>
        <v>Vyplň údaj</v>
      </c>
      <c r="F18" s="137"/>
      <c r="G18" s="137"/>
      <c r="H18" s="137"/>
      <c r="I18" s="133" t="s">
        <v>28</v>
      </c>
      <c r="J18" s="34" t="str">
        <f>'Rekapitulace zakázky'!AN14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19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32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32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ROUND(J88,2)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ROUND((SUM(BE88:BE235)),2)</f>
        <v>0</v>
      </c>
      <c r="G33" s="39"/>
      <c r="H33" s="39"/>
      <c r="I33" s="149">
        <v>0.21</v>
      </c>
      <c r="J33" s="148">
        <f>ROUND(((SUM(BE88:BE235))*I33),2)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ROUND((SUM(BF88:BF235)),2)</f>
        <v>0</v>
      </c>
      <c r="G34" s="39"/>
      <c r="H34" s="39"/>
      <c r="I34" s="149">
        <v>0.15</v>
      </c>
      <c r="J34" s="148">
        <f>ROUND(((SUM(BF88:BF235))*I34),2)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ROUND((SUM(BG88:BG235)),2)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ROUND((SUM(BH88:BH235)),2)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ROUND((SUM(BI88:BI235)),2)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Nová podlaha a podhled ochozů v objektu Červeného kostela v ulici T.G. Masaryka ve Varnsdorfu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2 - Podhledy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st.p.č.k. 1657, k.ú. Varnsdorf</v>
      </c>
      <c r="G52" s="41"/>
      <c r="H52" s="41"/>
      <c r="I52" s="33" t="s">
        <v>23</v>
      </c>
      <c r="J52" s="73" t="str">
        <f>IF(J12="","",J12)</f>
        <v>10. 9. 2023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Varnsdorf</v>
      </c>
      <c r="G54" s="41"/>
      <c r="H54" s="41"/>
      <c r="I54" s="33" t="s">
        <v>31</v>
      </c>
      <c r="J54" s="37" t="str">
        <f>E21</f>
        <v>Pavel Hruška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Pavel Hruška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95</v>
      </c>
      <c r="D57" s="163"/>
      <c r="E57" s="163"/>
      <c r="F57" s="163"/>
      <c r="G57" s="163"/>
      <c r="H57" s="163"/>
      <c r="I57" s="163"/>
      <c r="J57" s="164" t="s">
        <v>96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J88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pans="1:31" s="9" customFormat="1" ht="24.95" customHeight="1">
      <c r="A60" s="9"/>
      <c r="B60" s="166"/>
      <c r="C60" s="167"/>
      <c r="D60" s="168" t="s">
        <v>160</v>
      </c>
      <c r="E60" s="169"/>
      <c r="F60" s="169"/>
      <c r="G60" s="169"/>
      <c r="H60" s="169"/>
      <c r="I60" s="169"/>
      <c r="J60" s="170">
        <f>J89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164</v>
      </c>
      <c r="E61" s="175"/>
      <c r="F61" s="175"/>
      <c r="G61" s="175"/>
      <c r="H61" s="175"/>
      <c r="I61" s="175"/>
      <c r="J61" s="176">
        <f>J90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165</v>
      </c>
      <c r="E62" s="175"/>
      <c r="F62" s="175"/>
      <c r="G62" s="175"/>
      <c r="H62" s="175"/>
      <c r="I62" s="175"/>
      <c r="J62" s="176">
        <f>J157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166</v>
      </c>
      <c r="E63" s="175"/>
      <c r="F63" s="175"/>
      <c r="G63" s="175"/>
      <c r="H63" s="175"/>
      <c r="I63" s="175"/>
      <c r="J63" s="176">
        <f>J176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167</v>
      </c>
      <c r="E64" s="175"/>
      <c r="F64" s="175"/>
      <c r="G64" s="175"/>
      <c r="H64" s="175"/>
      <c r="I64" s="175"/>
      <c r="J64" s="176">
        <f>J186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6"/>
      <c r="C65" s="167"/>
      <c r="D65" s="168" t="s">
        <v>168</v>
      </c>
      <c r="E65" s="169"/>
      <c r="F65" s="169"/>
      <c r="G65" s="169"/>
      <c r="H65" s="169"/>
      <c r="I65" s="169"/>
      <c r="J65" s="170">
        <f>J189</f>
        <v>0</v>
      </c>
      <c r="K65" s="167"/>
      <c r="L65" s="17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2"/>
      <c r="C66" s="173"/>
      <c r="D66" s="174" t="s">
        <v>631</v>
      </c>
      <c r="E66" s="175"/>
      <c r="F66" s="175"/>
      <c r="G66" s="175"/>
      <c r="H66" s="175"/>
      <c r="I66" s="175"/>
      <c r="J66" s="176">
        <f>J190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172</v>
      </c>
      <c r="E67" s="175"/>
      <c r="F67" s="175"/>
      <c r="G67" s="175"/>
      <c r="H67" s="175"/>
      <c r="I67" s="175"/>
      <c r="J67" s="176">
        <f>J210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632</v>
      </c>
      <c r="E68" s="175"/>
      <c r="F68" s="175"/>
      <c r="G68" s="175"/>
      <c r="H68" s="175"/>
      <c r="I68" s="175"/>
      <c r="J68" s="176">
        <f>J220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6.95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pans="1:31" s="2" customFormat="1" ht="6.95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24.95" customHeight="1">
      <c r="A75" s="39"/>
      <c r="B75" s="40"/>
      <c r="C75" s="24" t="s">
        <v>103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6.5" customHeight="1">
      <c r="A78" s="39"/>
      <c r="B78" s="40"/>
      <c r="C78" s="41"/>
      <c r="D78" s="41"/>
      <c r="E78" s="161" t="str">
        <f>E7</f>
        <v>Nová podlaha a podhled ochozů v objektu Červeného kostela v ulici T.G. Masaryka ve Varnsdorfu</v>
      </c>
      <c r="F78" s="33"/>
      <c r="G78" s="33"/>
      <c r="H78" s="33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92</v>
      </c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E9</f>
        <v>SO 2 - Podhledy</v>
      </c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F12</f>
        <v>st.p.č.k. 1657, k.ú. Varnsdorf</v>
      </c>
      <c r="G82" s="41"/>
      <c r="H82" s="41"/>
      <c r="I82" s="33" t="s">
        <v>23</v>
      </c>
      <c r="J82" s="73" t="str">
        <f>IF(J12="","",J12)</f>
        <v>10. 9. 2023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E15</f>
        <v>Město Varnsdorf</v>
      </c>
      <c r="G84" s="41"/>
      <c r="H84" s="41"/>
      <c r="I84" s="33" t="s">
        <v>31</v>
      </c>
      <c r="J84" s="37" t="str">
        <f>E21</f>
        <v>Pavel Hruška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29</v>
      </c>
      <c r="D85" s="41"/>
      <c r="E85" s="41"/>
      <c r="F85" s="28" t="str">
        <f>IF(E18="","",E18)</f>
        <v>Vyplň údaj</v>
      </c>
      <c r="G85" s="41"/>
      <c r="H85" s="41"/>
      <c r="I85" s="33" t="s">
        <v>34</v>
      </c>
      <c r="J85" s="37" t="str">
        <f>E24</f>
        <v>Pavel Hruška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78"/>
      <c r="B87" s="179"/>
      <c r="C87" s="180" t="s">
        <v>104</v>
      </c>
      <c r="D87" s="181" t="s">
        <v>56</v>
      </c>
      <c r="E87" s="181" t="s">
        <v>52</v>
      </c>
      <c r="F87" s="181" t="s">
        <v>53</v>
      </c>
      <c r="G87" s="181" t="s">
        <v>105</v>
      </c>
      <c r="H87" s="181" t="s">
        <v>106</v>
      </c>
      <c r="I87" s="181" t="s">
        <v>107</v>
      </c>
      <c r="J87" s="181" t="s">
        <v>96</v>
      </c>
      <c r="K87" s="182" t="s">
        <v>108</v>
      </c>
      <c r="L87" s="183"/>
      <c r="M87" s="93" t="s">
        <v>19</v>
      </c>
      <c r="N87" s="94" t="s">
        <v>41</v>
      </c>
      <c r="O87" s="94" t="s">
        <v>109</v>
      </c>
      <c r="P87" s="94" t="s">
        <v>110</v>
      </c>
      <c r="Q87" s="94" t="s">
        <v>111</v>
      </c>
      <c r="R87" s="94" t="s">
        <v>112</v>
      </c>
      <c r="S87" s="94" t="s">
        <v>113</v>
      </c>
      <c r="T87" s="95" t="s">
        <v>114</v>
      </c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</row>
    <row r="88" spans="1:63" s="2" customFormat="1" ht="22.8" customHeight="1">
      <c r="A88" s="39"/>
      <c r="B88" s="40"/>
      <c r="C88" s="100" t="s">
        <v>115</v>
      </c>
      <c r="D88" s="41"/>
      <c r="E88" s="41"/>
      <c r="F88" s="41"/>
      <c r="G88" s="41"/>
      <c r="H88" s="41"/>
      <c r="I88" s="41"/>
      <c r="J88" s="184">
        <f>BK88</f>
        <v>0</v>
      </c>
      <c r="K88" s="41"/>
      <c r="L88" s="45"/>
      <c r="M88" s="96"/>
      <c r="N88" s="185"/>
      <c r="O88" s="97"/>
      <c r="P88" s="186">
        <f>P89+P189</f>
        <v>0</v>
      </c>
      <c r="Q88" s="97"/>
      <c r="R88" s="186">
        <f>R89+R189</f>
        <v>12.14998692</v>
      </c>
      <c r="S88" s="97"/>
      <c r="T88" s="187">
        <f>T89+T189</f>
        <v>0.96991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70</v>
      </c>
      <c r="AU88" s="18" t="s">
        <v>97</v>
      </c>
      <c r="BK88" s="188">
        <f>BK89+BK189</f>
        <v>0</v>
      </c>
    </row>
    <row r="89" spans="1:63" s="12" customFormat="1" ht="25.9" customHeight="1">
      <c r="A89" s="12"/>
      <c r="B89" s="189"/>
      <c r="C89" s="190"/>
      <c r="D89" s="191" t="s">
        <v>70</v>
      </c>
      <c r="E89" s="192" t="s">
        <v>173</v>
      </c>
      <c r="F89" s="192" t="s">
        <v>174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P90+P157+P176+P186</f>
        <v>0</v>
      </c>
      <c r="Q89" s="197"/>
      <c r="R89" s="198">
        <f>R90+R157+R176+R186</f>
        <v>10.79118709</v>
      </c>
      <c r="S89" s="197"/>
      <c r="T89" s="199">
        <f>T90+T157+T176+T186</f>
        <v>0.96991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79</v>
      </c>
      <c r="AT89" s="201" t="s">
        <v>70</v>
      </c>
      <c r="AU89" s="201" t="s">
        <v>71</v>
      </c>
      <c r="AY89" s="200" t="s">
        <v>119</v>
      </c>
      <c r="BK89" s="202">
        <f>BK90+BK157+BK176+BK186</f>
        <v>0</v>
      </c>
    </row>
    <row r="90" spans="1:63" s="12" customFormat="1" ht="22.8" customHeight="1">
      <c r="A90" s="12"/>
      <c r="B90" s="189"/>
      <c r="C90" s="190"/>
      <c r="D90" s="191" t="s">
        <v>70</v>
      </c>
      <c r="E90" s="203" t="s">
        <v>154</v>
      </c>
      <c r="F90" s="203" t="s">
        <v>298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SUM(P91:P156)</f>
        <v>0</v>
      </c>
      <c r="Q90" s="197"/>
      <c r="R90" s="198">
        <f>SUM(R91:R156)</f>
        <v>10.76184778</v>
      </c>
      <c r="S90" s="197"/>
      <c r="T90" s="199">
        <f>SUM(T91:T156)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79</v>
      </c>
      <c r="AT90" s="201" t="s">
        <v>70</v>
      </c>
      <c r="AU90" s="201" t="s">
        <v>79</v>
      </c>
      <c r="AY90" s="200" t="s">
        <v>119</v>
      </c>
      <c r="BK90" s="202">
        <f>SUM(BK91:BK156)</f>
        <v>0</v>
      </c>
    </row>
    <row r="91" spans="1:65" s="2" customFormat="1" ht="21.75" customHeight="1">
      <c r="A91" s="39"/>
      <c r="B91" s="40"/>
      <c r="C91" s="205" t="s">
        <v>79</v>
      </c>
      <c r="D91" s="205" t="s">
        <v>122</v>
      </c>
      <c r="E91" s="206" t="s">
        <v>633</v>
      </c>
      <c r="F91" s="207" t="s">
        <v>634</v>
      </c>
      <c r="G91" s="208" t="s">
        <v>214</v>
      </c>
      <c r="H91" s="209">
        <v>85.626</v>
      </c>
      <c r="I91" s="210"/>
      <c r="J91" s="211">
        <f>ROUND(I91*H91,2)</f>
        <v>0</v>
      </c>
      <c r="K91" s="207" t="s">
        <v>125</v>
      </c>
      <c r="L91" s="45"/>
      <c r="M91" s="212" t="s">
        <v>19</v>
      </c>
      <c r="N91" s="213" t="s">
        <v>42</v>
      </c>
      <c r="O91" s="85"/>
      <c r="P91" s="214">
        <f>O91*H91</f>
        <v>0</v>
      </c>
      <c r="Q91" s="214">
        <v>0.0065</v>
      </c>
      <c r="R91" s="214">
        <f>Q91*H91</f>
        <v>0.556569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143</v>
      </c>
      <c r="AT91" s="216" t="s">
        <v>122</v>
      </c>
      <c r="AU91" s="216" t="s">
        <v>81</v>
      </c>
      <c r="AY91" s="18" t="s">
        <v>119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143</v>
      </c>
      <c r="BM91" s="216" t="s">
        <v>635</v>
      </c>
    </row>
    <row r="92" spans="1:47" s="2" customFormat="1" ht="12">
      <c r="A92" s="39"/>
      <c r="B92" s="40"/>
      <c r="C92" s="41"/>
      <c r="D92" s="218" t="s">
        <v>128</v>
      </c>
      <c r="E92" s="41"/>
      <c r="F92" s="219" t="s">
        <v>636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128</v>
      </c>
      <c r="AU92" s="18" t="s">
        <v>81</v>
      </c>
    </row>
    <row r="93" spans="1:51" s="13" customFormat="1" ht="12">
      <c r="A93" s="13"/>
      <c r="B93" s="227"/>
      <c r="C93" s="228"/>
      <c r="D93" s="229" t="s">
        <v>181</v>
      </c>
      <c r="E93" s="230" t="s">
        <v>19</v>
      </c>
      <c r="F93" s="231" t="s">
        <v>622</v>
      </c>
      <c r="G93" s="228"/>
      <c r="H93" s="232">
        <v>85.626</v>
      </c>
      <c r="I93" s="233"/>
      <c r="J93" s="228"/>
      <c r="K93" s="228"/>
      <c r="L93" s="234"/>
      <c r="M93" s="235"/>
      <c r="N93" s="236"/>
      <c r="O93" s="236"/>
      <c r="P93" s="236"/>
      <c r="Q93" s="236"/>
      <c r="R93" s="236"/>
      <c r="S93" s="236"/>
      <c r="T93" s="237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8" t="s">
        <v>181</v>
      </c>
      <c r="AU93" s="238" t="s">
        <v>81</v>
      </c>
      <c r="AV93" s="13" t="s">
        <v>81</v>
      </c>
      <c r="AW93" s="13" t="s">
        <v>33</v>
      </c>
      <c r="AX93" s="13" t="s">
        <v>79</v>
      </c>
      <c r="AY93" s="238" t="s">
        <v>119</v>
      </c>
    </row>
    <row r="94" spans="1:65" s="2" customFormat="1" ht="24.15" customHeight="1">
      <c r="A94" s="39"/>
      <c r="B94" s="40"/>
      <c r="C94" s="205" t="s">
        <v>81</v>
      </c>
      <c r="D94" s="205" t="s">
        <v>122</v>
      </c>
      <c r="E94" s="206" t="s">
        <v>637</v>
      </c>
      <c r="F94" s="207" t="s">
        <v>638</v>
      </c>
      <c r="G94" s="208" t="s">
        <v>214</v>
      </c>
      <c r="H94" s="209">
        <v>85.626</v>
      </c>
      <c r="I94" s="210"/>
      <c r="J94" s="211">
        <f>ROUND(I94*H94,2)</f>
        <v>0</v>
      </c>
      <c r="K94" s="207" t="s">
        <v>125</v>
      </c>
      <c r="L94" s="45"/>
      <c r="M94" s="212" t="s">
        <v>19</v>
      </c>
      <c r="N94" s="213" t="s">
        <v>42</v>
      </c>
      <c r="O94" s="85"/>
      <c r="P94" s="214">
        <f>O94*H94</f>
        <v>0</v>
      </c>
      <c r="Q94" s="214">
        <v>0.00094</v>
      </c>
      <c r="R94" s="214">
        <f>Q94*H94</f>
        <v>0.08048844000000001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143</v>
      </c>
      <c r="AT94" s="216" t="s">
        <v>122</v>
      </c>
      <c r="AU94" s="216" t="s">
        <v>81</v>
      </c>
      <c r="AY94" s="18" t="s">
        <v>119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143</v>
      </c>
      <c r="BM94" s="216" t="s">
        <v>639</v>
      </c>
    </row>
    <row r="95" spans="1:47" s="2" customFormat="1" ht="12">
      <c r="A95" s="39"/>
      <c r="B95" s="40"/>
      <c r="C95" s="41"/>
      <c r="D95" s="218" t="s">
        <v>128</v>
      </c>
      <c r="E95" s="41"/>
      <c r="F95" s="219" t="s">
        <v>640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128</v>
      </c>
      <c r="AU95" s="18" t="s">
        <v>81</v>
      </c>
    </row>
    <row r="96" spans="1:51" s="13" customFormat="1" ht="12">
      <c r="A96" s="13"/>
      <c r="B96" s="227"/>
      <c r="C96" s="228"/>
      <c r="D96" s="229" t="s">
        <v>181</v>
      </c>
      <c r="E96" s="230" t="s">
        <v>19</v>
      </c>
      <c r="F96" s="231" t="s">
        <v>622</v>
      </c>
      <c r="G96" s="228"/>
      <c r="H96" s="232">
        <v>85.626</v>
      </c>
      <c r="I96" s="233"/>
      <c r="J96" s="228"/>
      <c r="K96" s="228"/>
      <c r="L96" s="234"/>
      <c r="M96" s="235"/>
      <c r="N96" s="236"/>
      <c r="O96" s="236"/>
      <c r="P96" s="236"/>
      <c r="Q96" s="236"/>
      <c r="R96" s="236"/>
      <c r="S96" s="236"/>
      <c r="T96" s="23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8" t="s">
        <v>181</v>
      </c>
      <c r="AU96" s="238" t="s">
        <v>81</v>
      </c>
      <c r="AV96" s="13" t="s">
        <v>81</v>
      </c>
      <c r="AW96" s="13" t="s">
        <v>33</v>
      </c>
      <c r="AX96" s="13" t="s">
        <v>79</v>
      </c>
      <c r="AY96" s="238" t="s">
        <v>119</v>
      </c>
    </row>
    <row r="97" spans="1:65" s="2" customFormat="1" ht="16.5" customHeight="1">
      <c r="A97" s="39"/>
      <c r="B97" s="40"/>
      <c r="C97" s="205" t="s">
        <v>136</v>
      </c>
      <c r="D97" s="205" t="s">
        <v>122</v>
      </c>
      <c r="E97" s="206" t="s">
        <v>641</v>
      </c>
      <c r="F97" s="207" t="s">
        <v>642</v>
      </c>
      <c r="G97" s="208" t="s">
        <v>214</v>
      </c>
      <c r="H97" s="209">
        <v>85.626</v>
      </c>
      <c r="I97" s="210"/>
      <c r="J97" s="211">
        <f>ROUND(I97*H97,2)</f>
        <v>0</v>
      </c>
      <c r="K97" s="207" t="s">
        <v>125</v>
      </c>
      <c r="L97" s="45"/>
      <c r="M97" s="212" t="s">
        <v>19</v>
      </c>
      <c r="N97" s="213" t="s">
        <v>42</v>
      </c>
      <c r="O97" s="85"/>
      <c r="P97" s="214">
        <f>O97*H97</f>
        <v>0</v>
      </c>
      <c r="Q97" s="214">
        <v>0.00069</v>
      </c>
      <c r="R97" s="214">
        <f>Q97*H97</f>
        <v>0.05908194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143</v>
      </c>
      <c r="AT97" s="216" t="s">
        <v>122</v>
      </c>
      <c r="AU97" s="216" t="s">
        <v>81</v>
      </c>
      <c r="AY97" s="18" t="s">
        <v>119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143</v>
      </c>
      <c r="BM97" s="216" t="s">
        <v>643</v>
      </c>
    </row>
    <row r="98" spans="1:47" s="2" customFormat="1" ht="12">
      <c r="A98" s="39"/>
      <c r="B98" s="40"/>
      <c r="C98" s="41"/>
      <c r="D98" s="218" t="s">
        <v>128</v>
      </c>
      <c r="E98" s="41"/>
      <c r="F98" s="219" t="s">
        <v>644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128</v>
      </c>
      <c r="AU98" s="18" t="s">
        <v>81</v>
      </c>
    </row>
    <row r="99" spans="1:51" s="13" customFormat="1" ht="12">
      <c r="A99" s="13"/>
      <c r="B99" s="227"/>
      <c r="C99" s="228"/>
      <c r="D99" s="229" t="s">
        <v>181</v>
      </c>
      <c r="E99" s="230" t="s">
        <v>19</v>
      </c>
      <c r="F99" s="231" t="s">
        <v>622</v>
      </c>
      <c r="G99" s="228"/>
      <c r="H99" s="232">
        <v>85.626</v>
      </c>
      <c r="I99" s="233"/>
      <c r="J99" s="228"/>
      <c r="K99" s="228"/>
      <c r="L99" s="234"/>
      <c r="M99" s="235"/>
      <c r="N99" s="236"/>
      <c r="O99" s="236"/>
      <c r="P99" s="236"/>
      <c r="Q99" s="236"/>
      <c r="R99" s="236"/>
      <c r="S99" s="236"/>
      <c r="T99" s="23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8" t="s">
        <v>181</v>
      </c>
      <c r="AU99" s="238" t="s">
        <v>81</v>
      </c>
      <c r="AV99" s="13" t="s">
        <v>81</v>
      </c>
      <c r="AW99" s="13" t="s">
        <v>33</v>
      </c>
      <c r="AX99" s="13" t="s">
        <v>79</v>
      </c>
      <c r="AY99" s="238" t="s">
        <v>119</v>
      </c>
    </row>
    <row r="100" spans="1:65" s="2" customFormat="1" ht="24.15" customHeight="1">
      <c r="A100" s="39"/>
      <c r="B100" s="40"/>
      <c r="C100" s="205" t="s">
        <v>143</v>
      </c>
      <c r="D100" s="205" t="s">
        <v>122</v>
      </c>
      <c r="E100" s="206" t="s">
        <v>645</v>
      </c>
      <c r="F100" s="207" t="s">
        <v>646</v>
      </c>
      <c r="G100" s="208" t="s">
        <v>214</v>
      </c>
      <c r="H100" s="209">
        <v>85.626</v>
      </c>
      <c r="I100" s="210"/>
      <c r="J100" s="211">
        <f>ROUND(I100*H100,2)</f>
        <v>0</v>
      </c>
      <c r="K100" s="207" t="s">
        <v>125</v>
      </c>
      <c r="L100" s="45"/>
      <c r="M100" s="212" t="s">
        <v>19</v>
      </c>
      <c r="N100" s="213" t="s">
        <v>42</v>
      </c>
      <c r="O100" s="85"/>
      <c r="P100" s="214">
        <f>O100*H100</f>
        <v>0</v>
      </c>
      <c r="Q100" s="214">
        <v>0.0147</v>
      </c>
      <c r="R100" s="214">
        <f>Q100*H100</f>
        <v>1.2587022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143</v>
      </c>
      <c r="AT100" s="216" t="s">
        <v>122</v>
      </c>
      <c r="AU100" s="216" t="s">
        <v>81</v>
      </c>
      <c r="AY100" s="18" t="s">
        <v>119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79</v>
      </c>
      <c r="BK100" s="217">
        <f>ROUND(I100*H100,2)</f>
        <v>0</v>
      </c>
      <c r="BL100" s="18" t="s">
        <v>143</v>
      </c>
      <c r="BM100" s="216" t="s">
        <v>647</v>
      </c>
    </row>
    <row r="101" spans="1:47" s="2" customFormat="1" ht="12">
      <c r="A101" s="39"/>
      <c r="B101" s="40"/>
      <c r="C101" s="41"/>
      <c r="D101" s="218" t="s">
        <v>128</v>
      </c>
      <c r="E101" s="41"/>
      <c r="F101" s="219" t="s">
        <v>648</v>
      </c>
      <c r="G101" s="41"/>
      <c r="H101" s="41"/>
      <c r="I101" s="220"/>
      <c r="J101" s="41"/>
      <c r="K101" s="41"/>
      <c r="L101" s="45"/>
      <c r="M101" s="221"/>
      <c r="N101" s="222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128</v>
      </c>
      <c r="AU101" s="18" t="s">
        <v>81</v>
      </c>
    </row>
    <row r="102" spans="1:51" s="13" customFormat="1" ht="12">
      <c r="A102" s="13"/>
      <c r="B102" s="227"/>
      <c r="C102" s="228"/>
      <c r="D102" s="229" t="s">
        <v>181</v>
      </c>
      <c r="E102" s="230" t="s">
        <v>19</v>
      </c>
      <c r="F102" s="231" t="s">
        <v>622</v>
      </c>
      <c r="G102" s="228"/>
      <c r="H102" s="232">
        <v>85.626</v>
      </c>
      <c r="I102" s="233"/>
      <c r="J102" s="228"/>
      <c r="K102" s="228"/>
      <c r="L102" s="234"/>
      <c r="M102" s="235"/>
      <c r="N102" s="236"/>
      <c r="O102" s="236"/>
      <c r="P102" s="236"/>
      <c r="Q102" s="236"/>
      <c r="R102" s="236"/>
      <c r="S102" s="236"/>
      <c r="T102" s="237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8" t="s">
        <v>181</v>
      </c>
      <c r="AU102" s="238" t="s">
        <v>81</v>
      </c>
      <c r="AV102" s="13" t="s">
        <v>81</v>
      </c>
      <c r="AW102" s="13" t="s">
        <v>33</v>
      </c>
      <c r="AX102" s="13" t="s">
        <v>79</v>
      </c>
      <c r="AY102" s="238" t="s">
        <v>119</v>
      </c>
    </row>
    <row r="103" spans="1:65" s="2" customFormat="1" ht="21.75" customHeight="1">
      <c r="A103" s="39"/>
      <c r="B103" s="40"/>
      <c r="C103" s="205" t="s">
        <v>118</v>
      </c>
      <c r="D103" s="205" t="s">
        <v>122</v>
      </c>
      <c r="E103" s="206" t="s">
        <v>649</v>
      </c>
      <c r="F103" s="207" t="s">
        <v>650</v>
      </c>
      <c r="G103" s="208" t="s">
        <v>214</v>
      </c>
      <c r="H103" s="209">
        <v>113.626</v>
      </c>
      <c r="I103" s="210"/>
      <c r="J103" s="211">
        <f>ROUND(I103*H103,2)</f>
        <v>0</v>
      </c>
      <c r="K103" s="207" t="s">
        <v>125</v>
      </c>
      <c r="L103" s="45"/>
      <c r="M103" s="212" t="s">
        <v>19</v>
      </c>
      <c r="N103" s="213" t="s">
        <v>42</v>
      </c>
      <c r="O103" s="85"/>
      <c r="P103" s="214">
        <f>O103*H103</f>
        <v>0</v>
      </c>
      <c r="Q103" s="214">
        <v>0.004</v>
      </c>
      <c r="R103" s="214">
        <f>Q103*H103</f>
        <v>0.454504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143</v>
      </c>
      <c r="AT103" s="216" t="s">
        <v>122</v>
      </c>
      <c r="AU103" s="216" t="s">
        <v>81</v>
      </c>
      <c r="AY103" s="18" t="s">
        <v>119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143</v>
      </c>
      <c r="BM103" s="216" t="s">
        <v>651</v>
      </c>
    </row>
    <row r="104" spans="1:47" s="2" customFormat="1" ht="12">
      <c r="A104" s="39"/>
      <c r="B104" s="40"/>
      <c r="C104" s="41"/>
      <c r="D104" s="218" t="s">
        <v>128</v>
      </c>
      <c r="E104" s="41"/>
      <c r="F104" s="219" t="s">
        <v>652</v>
      </c>
      <c r="G104" s="41"/>
      <c r="H104" s="41"/>
      <c r="I104" s="220"/>
      <c r="J104" s="41"/>
      <c r="K104" s="41"/>
      <c r="L104" s="45"/>
      <c r="M104" s="221"/>
      <c r="N104" s="222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128</v>
      </c>
      <c r="AU104" s="18" t="s">
        <v>81</v>
      </c>
    </row>
    <row r="105" spans="1:51" s="13" customFormat="1" ht="12">
      <c r="A105" s="13"/>
      <c r="B105" s="227"/>
      <c r="C105" s="228"/>
      <c r="D105" s="229" t="s">
        <v>181</v>
      </c>
      <c r="E105" s="230" t="s">
        <v>19</v>
      </c>
      <c r="F105" s="231" t="s">
        <v>653</v>
      </c>
      <c r="G105" s="228"/>
      <c r="H105" s="232">
        <v>113.626</v>
      </c>
      <c r="I105" s="233"/>
      <c r="J105" s="228"/>
      <c r="K105" s="228"/>
      <c r="L105" s="234"/>
      <c r="M105" s="235"/>
      <c r="N105" s="236"/>
      <c r="O105" s="236"/>
      <c r="P105" s="236"/>
      <c r="Q105" s="236"/>
      <c r="R105" s="236"/>
      <c r="S105" s="236"/>
      <c r="T105" s="23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8" t="s">
        <v>181</v>
      </c>
      <c r="AU105" s="238" t="s">
        <v>81</v>
      </c>
      <c r="AV105" s="13" t="s">
        <v>81</v>
      </c>
      <c r="AW105" s="13" t="s">
        <v>33</v>
      </c>
      <c r="AX105" s="13" t="s">
        <v>79</v>
      </c>
      <c r="AY105" s="238" t="s">
        <v>119</v>
      </c>
    </row>
    <row r="106" spans="1:65" s="2" customFormat="1" ht="24.15" customHeight="1">
      <c r="A106" s="39"/>
      <c r="B106" s="40"/>
      <c r="C106" s="205" t="s">
        <v>154</v>
      </c>
      <c r="D106" s="205" t="s">
        <v>122</v>
      </c>
      <c r="E106" s="206" t="s">
        <v>654</v>
      </c>
      <c r="F106" s="207" t="s">
        <v>655</v>
      </c>
      <c r="G106" s="208" t="s">
        <v>214</v>
      </c>
      <c r="H106" s="209">
        <v>171.252</v>
      </c>
      <c r="I106" s="210"/>
      <c r="J106" s="211">
        <f>ROUND(I106*H106,2)</f>
        <v>0</v>
      </c>
      <c r="K106" s="207" t="s">
        <v>125</v>
      </c>
      <c r="L106" s="45"/>
      <c r="M106" s="212" t="s">
        <v>19</v>
      </c>
      <c r="N106" s="213" t="s">
        <v>42</v>
      </c>
      <c r="O106" s="85"/>
      <c r="P106" s="214">
        <f>O106*H106</f>
        <v>0</v>
      </c>
      <c r="Q106" s="214">
        <v>0.00735</v>
      </c>
      <c r="R106" s="214">
        <f>Q106*H106</f>
        <v>1.2587022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143</v>
      </c>
      <c r="AT106" s="216" t="s">
        <v>122</v>
      </c>
      <c r="AU106" s="216" t="s">
        <v>81</v>
      </c>
      <c r="AY106" s="18" t="s">
        <v>119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79</v>
      </c>
      <c r="BK106" s="217">
        <f>ROUND(I106*H106,2)</f>
        <v>0</v>
      </c>
      <c r="BL106" s="18" t="s">
        <v>143</v>
      </c>
      <c r="BM106" s="216" t="s">
        <v>656</v>
      </c>
    </row>
    <row r="107" spans="1:47" s="2" customFormat="1" ht="12">
      <c r="A107" s="39"/>
      <c r="B107" s="40"/>
      <c r="C107" s="41"/>
      <c r="D107" s="218" t="s">
        <v>128</v>
      </c>
      <c r="E107" s="41"/>
      <c r="F107" s="219" t="s">
        <v>657</v>
      </c>
      <c r="G107" s="41"/>
      <c r="H107" s="41"/>
      <c r="I107" s="220"/>
      <c r="J107" s="41"/>
      <c r="K107" s="41"/>
      <c r="L107" s="45"/>
      <c r="M107" s="221"/>
      <c r="N107" s="222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128</v>
      </c>
      <c r="AU107" s="18" t="s">
        <v>81</v>
      </c>
    </row>
    <row r="108" spans="1:51" s="13" customFormat="1" ht="12">
      <c r="A108" s="13"/>
      <c r="B108" s="227"/>
      <c r="C108" s="228"/>
      <c r="D108" s="229" t="s">
        <v>181</v>
      </c>
      <c r="E108" s="230" t="s">
        <v>19</v>
      </c>
      <c r="F108" s="231" t="s">
        <v>622</v>
      </c>
      <c r="G108" s="228"/>
      <c r="H108" s="232">
        <v>85.626</v>
      </c>
      <c r="I108" s="233"/>
      <c r="J108" s="228"/>
      <c r="K108" s="228"/>
      <c r="L108" s="234"/>
      <c r="M108" s="235"/>
      <c r="N108" s="236"/>
      <c r="O108" s="236"/>
      <c r="P108" s="236"/>
      <c r="Q108" s="236"/>
      <c r="R108" s="236"/>
      <c r="S108" s="236"/>
      <c r="T108" s="23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8" t="s">
        <v>181</v>
      </c>
      <c r="AU108" s="238" t="s">
        <v>81</v>
      </c>
      <c r="AV108" s="13" t="s">
        <v>81</v>
      </c>
      <c r="AW108" s="13" t="s">
        <v>33</v>
      </c>
      <c r="AX108" s="13" t="s">
        <v>79</v>
      </c>
      <c r="AY108" s="238" t="s">
        <v>119</v>
      </c>
    </row>
    <row r="109" spans="1:51" s="13" customFormat="1" ht="12">
      <c r="A109" s="13"/>
      <c r="B109" s="227"/>
      <c r="C109" s="228"/>
      <c r="D109" s="229" t="s">
        <v>181</v>
      </c>
      <c r="E109" s="228"/>
      <c r="F109" s="231" t="s">
        <v>658</v>
      </c>
      <c r="G109" s="228"/>
      <c r="H109" s="232">
        <v>171.252</v>
      </c>
      <c r="I109" s="233"/>
      <c r="J109" s="228"/>
      <c r="K109" s="228"/>
      <c r="L109" s="234"/>
      <c r="M109" s="235"/>
      <c r="N109" s="236"/>
      <c r="O109" s="236"/>
      <c r="P109" s="236"/>
      <c r="Q109" s="236"/>
      <c r="R109" s="236"/>
      <c r="S109" s="236"/>
      <c r="T109" s="23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8" t="s">
        <v>181</v>
      </c>
      <c r="AU109" s="238" t="s">
        <v>81</v>
      </c>
      <c r="AV109" s="13" t="s">
        <v>81</v>
      </c>
      <c r="AW109" s="13" t="s">
        <v>4</v>
      </c>
      <c r="AX109" s="13" t="s">
        <v>79</v>
      </c>
      <c r="AY109" s="238" t="s">
        <v>119</v>
      </c>
    </row>
    <row r="110" spans="1:65" s="2" customFormat="1" ht="16.5" customHeight="1">
      <c r="A110" s="39"/>
      <c r="B110" s="40"/>
      <c r="C110" s="205" t="s">
        <v>206</v>
      </c>
      <c r="D110" s="205" t="s">
        <v>122</v>
      </c>
      <c r="E110" s="206" t="s">
        <v>659</v>
      </c>
      <c r="F110" s="207" t="s">
        <v>660</v>
      </c>
      <c r="G110" s="208" t="s">
        <v>214</v>
      </c>
      <c r="H110" s="209">
        <v>2.5</v>
      </c>
      <c r="I110" s="210"/>
      <c r="J110" s="211">
        <f>ROUND(I110*H110,2)</f>
        <v>0</v>
      </c>
      <c r="K110" s="207" t="s">
        <v>125</v>
      </c>
      <c r="L110" s="45"/>
      <c r="M110" s="212" t="s">
        <v>19</v>
      </c>
      <c r="N110" s="213" t="s">
        <v>42</v>
      </c>
      <c r="O110" s="85"/>
      <c r="P110" s="214">
        <f>O110*H110</f>
        <v>0</v>
      </c>
      <c r="Q110" s="214">
        <v>0.04063</v>
      </c>
      <c r="R110" s="214">
        <f>Q110*H110</f>
        <v>0.101575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143</v>
      </c>
      <c r="AT110" s="216" t="s">
        <v>122</v>
      </c>
      <c r="AU110" s="216" t="s">
        <v>81</v>
      </c>
      <c r="AY110" s="18" t="s">
        <v>119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143</v>
      </c>
      <c r="BM110" s="216" t="s">
        <v>661</v>
      </c>
    </row>
    <row r="111" spans="1:47" s="2" customFormat="1" ht="12">
      <c r="A111" s="39"/>
      <c r="B111" s="40"/>
      <c r="C111" s="41"/>
      <c r="D111" s="218" t="s">
        <v>128</v>
      </c>
      <c r="E111" s="41"/>
      <c r="F111" s="219" t="s">
        <v>662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128</v>
      </c>
      <c r="AU111" s="18" t="s">
        <v>81</v>
      </c>
    </row>
    <row r="112" spans="1:51" s="13" customFormat="1" ht="12">
      <c r="A112" s="13"/>
      <c r="B112" s="227"/>
      <c r="C112" s="228"/>
      <c r="D112" s="229" t="s">
        <v>181</v>
      </c>
      <c r="E112" s="230" t="s">
        <v>19</v>
      </c>
      <c r="F112" s="231" t="s">
        <v>663</v>
      </c>
      <c r="G112" s="228"/>
      <c r="H112" s="232">
        <v>2.5</v>
      </c>
      <c r="I112" s="233"/>
      <c r="J112" s="228"/>
      <c r="K112" s="228"/>
      <c r="L112" s="234"/>
      <c r="M112" s="235"/>
      <c r="N112" s="236"/>
      <c r="O112" s="236"/>
      <c r="P112" s="236"/>
      <c r="Q112" s="236"/>
      <c r="R112" s="236"/>
      <c r="S112" s="236"/>
      <c r="T112" s="23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8" t="s">
        <v>181</v>
      </c>
      <c r="AU112" s="238" t="s">
        <v>81</v>
      </c>
      <c r="AV112" s="13" t="s">
        <v>81</v>
      </c>
      <c r="AW112" s="13" t="s">
        <v>33</v>
      </c>
      <c r="AX112" s="13" t="s">
        <v>79</v>
      </c>
      <c r="AY112" s="238" t="s">
        <v>119</v>
      </c>
    </row>
    <row r="113" spans="1:65" s="2" customFormat="1" ht="16.5" customHeight="1">
      <c r="A113" s="39"/>
      <c r="B113" s="40"/>
      <c r="C113" s="205" t="s">
        <v>211</v>
      </c>
      <c r="D113" s="205" t="s">
        <v>122</v>
      </c>
      <c r="E113" s="206" t="s">
        <v>664</v>
      </c>
      <c r="F113" s="207" t="s">
        <v>665</v>
      </c>
      <c r="G113" s="208" t="s">
        <v>500</v>
      </c>
      <c r="H113" s="209">
        <v>10</v>
      </c>
      <c r="I113" s="210"/>
      <c r="J113" s="211">
        <f>ROUND(I113*H113,2)</f>
        <v>0</v>
      </c>
      <c r="K113" s="207" t="s">
        <v>125</v>
      </c>
      <c r="L113" s="45"/>
      <c r="M113" s="212" t="s">
        <v>19</v>
      </c>
      <c r="N113" s="213" t="s">
        <v>42</v>
      </c>
      <c r="O113" s="85"/>
      <c r="P113" s="214">
        <f>O113*H113</f>
        <v>0</v>
      </c>
      <c r="Q113" s="214">
        <v>0.0036</v>
      </c>
      <c r="R113" s="214">
        <f>Q113*H113</f>
        <v>0.036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143</v>
      </c>
      <c r="AT113" s="216" t="s">
        <v>122</v>
      </c>
      <c r="AU113" s="216" t="s">
        <v>81</v>
      </c>
      <c r="AY113" s="18" t="s">
        <v>119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79</v>
      </c>
      <c r="BK113" s="217">
        <f>ROUND(I113*H113,2)</f>
        <v>0</v>
      </c>
      <c r="BL113" s="18" t="s">
        <v>143</v>
      </c>
      <c r="BM113" s="216" t="s">
        <v>666</v>
      </c>
    </row>
    <row r="114" spans="1:47" s="2" customFormat="1" ht="12">
      <c r="A114" s="39"/>
      <c r="B114" s="40"/>
      <c r="C114" s="41"/>
      <c r="D114" s="218" t="s">
        <v>128</v>
      </c>
      <c r="E114" s="41"/>
      <c r="F114" s="219" t="s">
        <v>667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128</v>
      </c>
      <c r="AU114" s="18" t="s">
        <v>81</v>
      </c>
    </row>
    <row r="115" spans="1:51" s="13" customFormat="1" ht="12">
      <c r="A115" s="13"/>
      <c r="B115" s="227"/>
      <c r="C115" s="228"/>
      <c r="D115" s="229" t="s">
        <v>181</v>
      </c>
      <c r="E115" s="230" t="s">
        <v>19</v>
      </c>
      <c r="F115" s="231" t="s">
        <v>668</v>
      </c>
      <c r="G115" s="228"/>
      <c r="H115" s="232">
        <v>10</v>
      </c>
      <c r="I115" s="233"/>
      <c r="J115" s="228"/>
      <c r="K115" s="228"/>
      <c r="L115" s="234"/>
      <c r="M115" s="235"/>
      <c r="N115" s="236"/>
      <c r="O115" s="236"/>
      <c r="P115" s="236"/>
      <c r="Q115" s="236"/>
      <c r="R115" s="236"/>
      <c r="S115" s="236"/>
      <c r="T115" s="237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8" t="s">
        <v>181</v>
      </c>
      <c r="AU115" s="238" t="s">
        <v>81</v>
      </c>
      <c r="AV115" s="13" t="s">
        <v>81</v>
      </c>
      <c r="AW115" s="13" t="s">
        <v>33</v>
      </c>
      <c r="AX115" s="13" t="s">
        <v>79</v>
      </c>
      <c r="AY115" s="238" t="s">
        <v>119</v>
      </c>
    </row>
    <row r="116" spans="1:65" s="2" customFormat="1" ht="16.5" customHeight="1">
      <c r="A116" s="39"/>
      <c r="B116" s="40"/>
      <c r="C116" s="205" t="s">
        <v>219</v>
      </c>
      <c r="D116" s="205" t="s">
        <v>122</v>
      </c>
      <c r="E116" s="206" t="s">
        <v>669</v>
      </c>
      <c r="F116" s="207" t="s">
        <v>670</v>
      </c>
      <c r="G116" s="208" t="s">
        <v>214</v>
      </c>
      <c r="H116" s="209">
        <v>7</v>
      </c>
      <c r="I116" s="210"/>
      <c r="J116" s="211">
        <f>ROUND(I116*H116,2)</f>
        <v>0</v>
      </c>
      <c r="K116" s="207" t="s">
        <v>125</v>
      </c>
      <c r="L116" s="45"/>
      <c r="M116" s="212" t="s">
        <v>19</v>
      </c>
      <c r="N116" s="213" t="s">
        <v>42</v>
      </c>
      <c r="O116" s="85"/>
      <c r="P116" s="214">
        <f>O116*H116</f>
        <v>0</v>
      </c>
      <c r="Q116" s="214">
        <v>0.04063</v>
      </c>
      <c r="R116" s="214">
        <f>Q116*H116</f>
        <v>0.28441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143</v>
      </c>
      <c r="AT116" s="216" t="s">
        <v>122</v>
      </c>
      <c r="AU116" s="216" t="s">
        <v>81</v>
      </c>
      <c r="AY116" s="18" t="s">
        <v>119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143</v>
      </c>
      <c r="BM116" s="216" t="s">
        <v>671</v>
      </c>
    </row>
    <row r="117" spans="1:47" s="2" customFormat="1" ht="12">
      <c r="A117" s="39"/>
      <c r="B117" s="40"/>
      <c r="C117" s="41"/>
      <c r="D117" s="218" t="s">
        <v>128</v>
      </c>
      <c r="E117" s="41"/>
      <c r="F117" s="219" t="s">
        <v>672</v>
      </c>
      <c r="G117" s="41"/>
      <c r="H117" s="41"/>
      <c r="I117" s="220"/>
      <c r="J117" s="41"/>
      <c r="K117" s="41"/>
      <c r="L117" s="45"/>
      <c r="M117" s="221"/>
      <c r="N117" s="222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128</v>
      </c>
      <c r="AU117" s="18" t="s">
        <v>81</v>
      </c>
    </row>
    <row r="118" spans="1:51" s="13" customFormat="1" ht="12">
      <c r="A118" s="13"/>
      <c r="B118" s="227"/>
      <c r="C118" s="228"/>
      <c r="D118" s="229" t="s">
        <v>181</v>
      </c>
      <c r="E118" s="230" t="s">
        <v>19</v>
      </c>
      <c r="F118" s="231" t="s">
        <v>673</v>
      </c>
      <c r="G118" s="228"/>
      <c r="H118" s="232">
        <v>7</v>
      </c>
      <c r="I118" s="233"/>
      <c r="J118" s="228"/>
      <c r="K118" s="228"/>
      <c r="L118" s="234"/>
      <c r="M118" s="235"/>
      <c r="N118" s="236"/>
      <c r="O118" s="236"/>
      <c r="P118" s="236"/>
      <c r="Q118" s="236"/>
      <c r="R118" s="236"/>
      <c r="S118" s="236"/>
      <c r="T118" s="23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8" t="s">
        <v>181</v>
      </c>
      <c r="AU118" s="238" t="s">
        <v>81</v>
      </c>
      <c r="AV118" s="13" t="s">
        <v>81</v>
      </c>
      <c r="AW118" s="13" t="s">
        <v>33</v>
      </c>
      <c r="AX118" s="13" t="s">
        <v>79</v>
      </c>
      <c r="AY118" s="238" t="s">
        <v>119</v>
      </c>
    </row>
    <row r="119" spans="1:65" s="2" customFormat="1" ht="16.5" customHeight="1">
      <c r="A119" s="39"/>
      <c r="B119" s="40"/>
      <c r="C119" s="205" t="s">
        <v>225</v>
      </c>
      <c r="D119" s="205" t="s">
        <v>122</v>
      </c>
      <c r="E119" s="206" t="s">
        <v>674</v>
      </c>
      <c r="F119" s="207" t="s">
        <v>675</v>
      </c>
      <c r="G119" s="208" t="s">
        <v>214</v>
      </c>
      <c r="H119" s="209">
        <v>2.5</v>
      </c>
      <c r="I119" s="210"/>
      <c r="J119" s="211">
        <f>ROUND(I119*H119,2)</f>
        <v>0</v>
      </c>
      <c r="K119" s="207" t="s">
        <v>125</v>
      </c>
      <c r="L119" s="45"/>
      <c r="M119" s="212" t="s">
        <v>19</v>
      </c>
      <c r="N119" s="213" t="s">
        <v>42</v>
      </c>
      <c r="O119" s="85"/>
      <c r="P119" s="214">
        <f>O119*H119</f>
        <v>0</v>
      </c>
      <c r="Q119" s="214">
        <v>0.04063</v>
      </c>
      <c r="R119" s="214">
        <f>Q119*H119</f>
        <v>0.101575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143</v>
      </c>
      <c r="AT119" s="216" t="s">
        <v>122</v>
      </c>
      <c r="AU119" s="216" t="s">
        <v>81</v>
      </c>
      <c r="AY119" s="18" t="s">
        <v>119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79</v>
      </c>
      <c r="BK119" s="217">
        <f>ROUND(I119*H119,2)</f>
        <v>0</v>
      </c>
      <c r="BL119" s="18" t="s">
        <v>143</v>
      </c>
      <c r="BM119" s="216" t="s">
        <v>676</v>
      </c>
    </row>
    <row r="120" spans="1:47" s="2" customFormat="1" ht="12">
      <c r="A120" s="39"/>
      <c r="B120" s="40"/>
      <c r="C120" s="41"/>
      <c r="D120" s="218" t="s">
        <v>128</v>
      </c>
      <c r="E120" s="41"/>
      <c r="F120" s="219" t="s">
        <v>677</v>
      </c>
      <c r="G120" s="41"/>
      <c r="H120" s="41"/>
      <c r="I120" s="220"/>
      <c r="J120" s="41"/>
      <c r="K120" s="41"/>
      <c r="L120" s="45"/>
      <c r="M120" s="221"/>
      <c r="N120" s="222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128</v>
      </c>
      <c r="AU120" s="18" t="s">
        <v>81</v>
      </c>
    </row>
    <row r="121" spans="1:51" s="13" customFormat="1" ht="12">
      <c r="A121" s="13"/>
      <c r="B121" s="227"/>
      <c r="C121" s="228"/>
      <c r="D121" s="229" t="s">
        <v>181</v>
      </c>
      <c r="E121" s="230" t="s">
        <v>19</v>
      </c>
      <c r="F121" s="231" t="s">
        <v>678</v>
      </c>
      <c r="G121" s="228"/>
      <c r="H121" s="232">
        <v>2.5</v>
      </c>
      <c r="I121" s="233"/>
      <c r="J121" s="228"/>
      <c r="K121" s="228"/>
      <c r="L121" s="234"/>
      <c r="M121" s="235"/>
      <c r="N121" s="236"/>
      <c r="O121" s="236"/>
      <c r="P121" s="236"/>
      <c r="Q121" s="236"/>
      <c r="R121" s="236"/>
      <c r="S121" s="236"/>
      <c r="T121" s="237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8" t="s">
        <v>181</v>
      </c>
      <c r="AU121" s="238" t="s">
        <v>81</v>
      </c>
      <c r="AV121" s="13" t="s">
        <v>81</v>
      </c>
      <c r="AW121" s="13" t="s">
        <v>33</v>
      </c>
      <c r="AX121" s="13" t="s">
        <v>79</v>
      </c>
      <c r="AY121" s="238" t="s">
        <v>119</v>
      </c>
    </row>
    <row r="122" spans="1:65" s="2" customFormat="1" ht="16.5" customHeight="1">
      <c r="A122" s="39"/>
      <c r="B122" s="40"/>
      <c r="C122" s="205" t="s">
        <v>230</v>
      </c>
      <c r="D122" s="205" t="s">
        <v>122</v>
      </c>
      <c r="E122" s="206" t="s">
        <v>679</v>
      </c>
      <c r="F122" s="207" t="s">
        <v>680</v>
      </c>
      <c r="G122" s="208" t="s">
        <v>500</v>
      </c>
      <c r="H122" s="209">
        <v>30</v>
      </c>
      <c r="I122" s="210"/>
      <c r="J122" s="211">
        <f>ROUND(I122*H122,2)</f>
        <v>0</v>
      </c>
      <c r="K122" s="207" t="s">
        <v>125</v>
      </c>
      <c r="L122" s="45"/>
      <c r="M122" s="212" t="s">
        <v>19</v>
      </c>
      <c r="N122" s="213" t="s">
        <v>42</v>
      </c>
      <c r="O122" s="85"/>
      <c r="P122" s="214">
        <f>O122*H122</f>
        <v>0</v>
      </c>
      <c r="Q122" s="214">
        <v>0.00366</v>
      </c>
      <c r="R122" s="214">
        <f>Q122*H122</f>
        <v>0.10980000000000001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143</v>
      </c>
      <c r="AT122" s="216" t="s">
        <v>122</v>
      </c>
      <c r="AU122" s="216" t="s">
        <v>81</v>
      </c>
      <c r="AY122" s="18" t="s">
        <v>119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79</v>
      </c>
      <c r="BK122" s="217">
        <f>ROUND(I122*H122,2)</f>
        <v>0</v>
      </c>
      <c r="BL122" s="18" t="s">
        <v>143</v>
      </c>
      <c r="BM122" s="216" t="s">
        <v>681</v>
      </c>
    </row>
    <row r="123" spans="1:47" s="2" customFormat="1" ht="12">
      <c r="A123" s="39"/>
      <c r="B123" s="40"/>
      <c r="C123" s="41"/>
      <c r="D123" s="218" t="s">
        <v>128</v>
      </c>
      <c r="E123" s="41"/>
      <c r="F123" s="219" t="s">
        <v>682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128</v>
      </c>
      <c r="AU123" s="18" t="s">
        <v>81</v>
      </c>
    </row>
    <row r="124" spans="1:51" s="13" customFormat="1" ht="12">
      <c r="A124" s="13"/>
      <c r="B124" s="227"/>
      <c r="C124" s="228"/>
      <c r="D124" s="229" t="s">
        <v>181</v>
      </c>
      <c r="E124" s="230" t="s">
        <v>19</v>
      </c>
      <c r="F124" s="231" t="s">
        <v>683</v>
      </c>
      <c r="G124" s="228"/>
      <c r="H124" s="232">
        <v>30</v>
      </c>
      <c r="I124" s="233"/>
      <c r="J124" s="228"/>
      <c r="K124" s="228"/>
      <c r="L124" s="234"/>
      <c r="M124" s="235"/>
      <c r="N124" s="236"/>
      <c r="O124" s="236"/>
      <c r="P124" s="236"/>
      <c r="Q124" s="236"/>
      <c r="R124" s="236"/>
      <c r="S124" s="236"/>
      <c r="T124" s="23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8" t="s">
        <v>181</v>
      </c>
      <c r="AU124" s="238" t="s">
        <v>81</v>
      </c>
      <c r="AV124" s="13" t="s">
        <v>81</v>
      </c>
      <c r="AW124" s="13" t="s">
        <v>33</v>
      </c>
      <c r="AX124" s="13" t="s">
        <v>79</v>
      </c>
      <c r="AY124" s="238" t="s">
        <v>119</v>
      </c>
    </row>
    <row r="125" spans="1:65" s="2" customFormat="1" ht="21.75" customHeight="1">
      <c r="A125" s="39"/>
      <c r="B125" s="40"/>
      <c r="C125" s="205" t="s">
        <v>236</v>
      </c>
      <c r="D125" s="205" t="s">
        <v>122</v>
      </c>
      <c r="E125" s="206" t="s">
        <v>684</v>
      </c>
      <c r="F125" s="207" t="s">
        <v>685</v>
      </c>
      <c r="G125" s="208" t="s">
        <v>500</v>
      </c>
      <c r="H125" s="209">
        <v>1</v>
      </c>
      <c r="I125" s="210"/>
      <c r="J125" s="211">
        <f>ROUND(I125*H125,2)</f>
        <v>0</v>
      </c>
      <c r="K125" s="207" t="s">
        <v>125</v>
      </c>
      <c r="L125" s="45"/>
      <c r="M125" s="212" t="s">
        <v>19</v>
      </c>
      <c r="N125" s="213" t="s">
        <v>42</v>
      </c>
      <c r="O125" s="85"/>
      <c r="P125" s="214">
        <f>O125*H125</f>
        <v>0</v>
      </c>
      <c r="Q125" s="214">
        <v>0.01</v>
      </c>
      <c r="R125" s="214">
        <f>Q125*H125</f>
        <v>0.01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143</v>
      </c>
      <c r="AT125" s="216" t="s">
        <v>122</v>
      </c>
      <c r="AU125" s="216" t="s">
        <v>81</v>
      </c>
      <c r="AY125" s="18" t="s">
        <v>119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79</v>
      </c>
      <c r="BK125" s="217">
        <f>ROUND(I125*H125,2)</f>
        <v>0</v>
      </c>
      <c r="BL125" s="18" t="s">
        <v>143</v>
      </c>
      <c r="BM125" s="216" t="s">
        <v>686</v>
      </c>
    </row>
    <row r="126" spans="1:47" s="2" customFormat="1" ht="12">
      <c r="A126" s="39"/>
      <c r="B126" s="40"/>
      <c r="C126" s="41"/>
      <c r="D126" s="218" t="s">
        <v>128</v>
      </c>
      <c r="E126" s="41"/>
      <c r="F126" s="219" t="s">
        <v>687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128</v>
      </c>
      <c r="AU126" s="18" t="s">
        <v>81</v>
      </c>
    </row>
    <row r="127" spans="1:51" s="13" customFormat="1" ht="12">
      <c r="A127" s="13"/>
      <c r="B127" s="227"/>
      <c r="C127" s="228"/>
      <c r="D127" s="229" t="s">
        <v>181</v>
      </c>
      <c r="E127" s="230" t="s">
        <v>19</v>
      </c>
      <c r="F127" s="231" t="s">
        <v>688</v>
      </c>
      <c r="G127" s="228"/>
      <c r="H127" s="232">
        <v>1</v>
      </c>
      <c r="I127" s="233"/>
      <c r="J127" s="228"/>
      <c r="K127" s="228"/>
      <c r="L127" s="234"/>
      <c r="M127" s="235"/>
      <c r="N127" s="236"/>
      <c r="O127" s="236"/>
      <c r="P127" s="236"/>
      <c r="Q127" s="236"/>
      <c r="R127" s="236"/>
      <c r="S127" s="236"/>
      <c r="T127" s="23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8" t="s">
        <v>181</v>
      </c>
      <c r="AU127" s="238" t="s">
        <v>81</v>
      </c>
      <c r="AV127" s="13" t="s">
        <v>81</v>
      </c>
      <c r="AW127" s="13" t="s">
        <v>33</v>
      </c>
      <c r="AX127" s="13" t="s">
        <v>79</v>
      </c>
      <c r="AY127" s="238" t="s">
        <v>119</v>
      </c>
    </row>
    <row r="128" spans="1:65" s="2" customFormat="1" ht="21.75" customHeight="1">
      <c r="A128" s="39"/>
      <c r="B128" s="40"/>
      <c r="C128" s="205" t="s">
        <v>242</v>
      </c>
      <c r="D128" s="205" t="s">
        <v>122</v>
      </c>
      <c r="E128" s="206" t="s">
        <v>689</v>
      </c>
      <c r="F128" s="207" t="s">
        <v>690</v>
      </c>
      <c r="G128" s="208" t="s">
        <v>500</v>
      </c>
      <c r="H128" s="209">
        <v>1</v>
      </c>
      <c r="I128" s="210"/>
      <c r="J128" s="211">
        <f>ROUND(I128*H128,2)</f>
        <v>0</v>
      </c>
      <c r="K128" s="207" t="s">
        <v>125</v>
      </c>
      <c r="L128" s="45"/>
      <c r="M128" s="212" t="s">
        <v>19</v>
      </c>
      <c r="N128" s="213" t="s">
        <v>42</v>
      </c>
      <c r="O128" s="85"/>
      <c r="P128" s="214">
        <f>O128*H128</f>
        <v>0</v>
      </c>
      <c r="Q128" s="214">
        <v>0.0406</v>
      </c>
      <c r="R128" s="214">
        <f>Q128*H128</f>
        <v>0.0406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143</v>
      </c>
      <c r="AT128" s="216" t="s">
        <v>122</v>
      </c>
      <c r="AU128" s="216" t="s">
        <v>81</v>
      </c>
      <c r="AY128" s="18" t="s">
        <v>119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79</v>
      </c>
      <c r="BK128" s="217">
        <f>ROUND(I128*H128,2)</f>
        <v>0</v>
      </c>
      <c r="BL128" s="18" t="s">
        <v>143</v>
      </c>
      <c r="BM128" s="216" t="s">
        <v>691</v>
      </c>
    </row>
    <row r="129" spans="1:47" s="2" customFormat="1" ht="12">
      <c r="A129" s="39"/>
      <c r="B129" s="40"/>
      <c r="C129" s="41"/>
      <c r="D129" s="218" t="s">
        <v>128</v>
      </c>
      <c r="E129" s="41"/>
      <c r="F129" s="219" t="s">
        <v>692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128</v>
      </c>
      <c r="AU129" s="18" t="s">
        <v>81</v>
      </c>
    </row>
    <row r="130" spans="1:51" s="13" customFormat="1" ht="12">
      <c r="A130" s="13"/>
      <c r="B130" s="227"/>
      <c r="C130" s="228"/>
      <c r="D130" s="229" t="s">
        <v>181</v>
      </c>
      <c r="E130" s="230" t="s">
        <v>19</v>
      </c>
      <c r="F130" s="231" t="s">
        <v>688</v>
      </c>
      <c r="G130" s="228"/>
      <c r="H130" s="232">
        <v>1</v>
      </c>
      <c r="I130" s="233"/>
      <c r="J130" s="228"/>
      <c r="K130" s="228"/>
      <c r="L130" s="234"/>
      <c r="M130" s="235"/>
      <c r="N130" s="236"/>
      <c r="O130" s="236"/>
      <c r="P130" s="236"/>
      <c r="Q130" s="236"/>
      <c r="R130" s="236"/>
      <c r="S130" s="236"/>
      <c r="T130" s="23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8" t="s">
        <v>181</v>
      </c>
      <c r="AU130" s="238" t="s">
        <v>81</v>
      </c>
      <c r="AV130" s="13" t="s">
        <v>81</v>
      </c>
      <c r="AW130" s="13" t="s">
        <v>33</v>
      </c>
      <c r="AX130" s="13" t="s">
        <v>79</v>
      </c>
      <c r="AY130" s="238" t="s">
        <v>119</v>
      </c>
    </row>
    <row r="131" spans="1:65" s="2" customFormat="1" ht="24.15" customHeight="1">
      <c r="A131" s="39"/>
      <c r="B131" s="40"/>
      <c r="C131" s="205" t="s">
        <v>248</v>
      </c>
      <c r="D131" s="205" t="s">
        <v>122</v>
      </c>
      <c r="E131" s="206" t="s">
        <v>693</v>
      </c>
      <c r="F131" s="207" t="s">
        <v>694</v>
      </c>
      <c r="G131" s="208" t="s">
        <v>214</v>
      </c>
      <c r="H131" s="209">
        <v>21.085</v>
      </c>
      <c r="I131" s="210"/>
      <c r="J131" s="211">
        <f>ROUND(I131*H131,2)</f>
        <v>0</v>
      </c>
      <c r="K131" s="207" t="s">
        <v>695</v>
      </c>
      <c r="L131" s="45"/>
      <c r="M131" s="212" t="s">
        <v>19</v>
      </c>
      <c r="N131" s="213" t="s">
        <v>42</v>
      </c>
      <c r="O131" s="85"/>
      <c r="P131" s="214">
        <f>O131*H131</f>
        <v>0</v>
      </c>
      <c r="Q131" s="214">
        <v>0.038</v>
      </c>
      <c r="R131" s="214">
        <f>Q131*H131</f>
        <v>0.80123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143</v>
      </c>
      <c r="AT131" s="216" t="s">
        <v>122</v>
      </c>
      <c r="AU131" s="216" t="s">
        <v>81</v>
      </c>
      <c r="AY131" s="18" t="s">
        <v>119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79</v>
      </c>
      <c r="BK131" s="217">
        <f>ROUND(I131*H131,2)</f>
        <v>0</v>
      </c>
      <c r="BL131" s="18" t="s">
        <v>143</v>
      </c>
      <c r="BM131" s="216" t="s">
        <v>696</v>
      </c>
    </row>
    <row r="132" spans="1:47" s="2" customFormat="1" ht="12">
      <c r="A132" s="39"/>
      <c r="B132" s="40"/>
      <c r="C132" s="41"/>
      <c r="D132" s="218" t="s">
        <v>128</v>
      </c>
      <c r="E132" s="41"/>
      <c r="F132" s="219" t="s">
        <v>697</v>
      </c>
      <c r="G132" s="41"/>
      <c r="H132" s="41"/>
      <c r="I132" s="220"/>
      <c r="J132" s="41"/>
      <c r="K132" s="41"/>
      <c r="L132" s="45"/>
      <c r="M132" s="221"/>
      <c r="N132" s="222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128</v>
      </c>
      <c r="AU132" s="18" t="s">
        <v>81</v>
      </c>
    </row>
    <row r="133" spans="1:47" s="2" customFormat="1" ht="12">
      <c r="A133" s="39"/>
      <c r="B133" s="40"/>
      <c r="C133" s="41"/>
      <c r="D133" s="229" t="s">
        <v>569</v>
      </c>
      <c r="E133" s="41"/>
      <c r="F133" s="271" t="s">
        <v>698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569</v>
      </c>
      <c r="AU133" s="18" t="s">
        <v>81</v>
      </c>
    </row>
    <row r="134" spans="1:51" s="13" customFormat="1" ht="12">
      <c r="A134" s="13"/>
      <c r="B134" s="227"/>
      <c r="C134" s="228"/>
      <c r="D134" s="229" t="s">
        <v>181</v>
      </c>
      <c r="E134" s="230" t="s">
        <v>19</v>
      </c>
      <c r="F134" s="231" t="s">
        <v>625</v>
      </c>
      <c r="G134" s="228"/>
      <c r="H134" s="232">
        <v>21.085</v>
      </c>
      <c r="I134" s="233"/>
      <c r="J134" s="228"/>
      <c r="K134" s="228"/>
      <c r="L134" s="234"/>
      <c r="M134" s="235"/>
      <c r="N134" s="236"/>
      <c r="O134" s="236"/>
      <c r="P134" s="236"/>
      <c r="Q134" s="236"/>
      <c r="R134" s="236"/>
      <c r="S134" s="236"/>
      <c r="T134" s="23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8" t="s">
        <v>181</v>
      </c>
      <c r="AU134" s="238" t="s">
        <v>81</v>
      </c>
      <c r="AV134" s="13" t="s">
        <v>81</v>
      </c>
      <c r="AW134" s="13" t="s">
        <v>33</v>
      </c>
      <c r="AX134" s="13" t="s">
        <v>79</v>
      </c>
      <c r="AY134" s="238" t="s">
        <v>119</v>
      </c>
    </row>
    <row r="135" spans="1:65" s="2" customFormat="1" ht="33" customHeight="1">
      <c r="A135" s="39"/>
      <c r="B135" s="40"/>
      <c r="C135" s="205" t="s">
        <v>8</v>
      </c>
      <c r="D135" s="205" t="s">
        <v>122</v>
      </c>
      <c r="E135" s="206" t="s">
        <v>699</v>
      </c>
      <c r="F135" s="207" t="s">
        <v>700</v>
      </c>
      <c r="G135" s="208" t="s">
        <v>214</v>
      </c>
      <c r="H135" s="209">
        <v>21.085</v>
      </c>
      <c r="I135" s="210"/>
      <c r="J135" s="211">
        <f>ROUND(I135*H135,2)</f>
        <v>0</v>
      </c>
      <c r="K135" s="207" t="s">
        <v>19</v>
      </c>
      <c r="L135" s="45"/>
      <c r="M135" s="212" t="s">
        <v>19</v>
      </c>
      <c r="N135" s="213" t="s">
        <v>42</v>
      </c>
      <c r="O135" s="85"/>
      <c r="P135" s="214">
        <f>O135*H135</f>
        <v>0</v>
      </c>
      <c r="Q135" s="214">
        <v>0.038</v>
      </c>
      <c r="R135" s="214">
        <f>Q135*H135</f>
        <v>0.80123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143</v>
      </c>
      <c r="AT135" s="216" t="s">
        <v>122</v>
      </c>
      <c r="AU135" s="216" t="s">
        <v>81</v>
      </c>
      <c r="AY135" s="18" t="s">
        <v>119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79</v>
      </c>
      <c r="BK135" s="217">
        <f>ROUND(I135*H135,2)</f>
        <v>0</v>
      </c>
      <c r="BL135" s="18" t="s">
        <v>143</v>
      </c>
      <c r="BM135" s="216" t="s">
        <v>701</v>
      </c>
    </row>
    <row r="136" spans="1:47" s="2" customFormat="1" ht="12">
      <c r="A136" s="39"/>
      <c r="B136" s="40"/>
      <c r="C136" s="41"/>
      <c r="D136" s="229" t="s">
        <v>569</v>
      </c>
      <c r="E136" s="41"/>
      <c r="F136" s="271" t="s">
        <v>702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569</v>
      </c>
      <c r="AU136" s="18" t="s">
        <v>81</v>
      </c>
    </row>
    <row r="137" spans="1:51" s="13" customFormat="1" ht="12">
      <c r="A137" s="13"/>
      <c r="B137" s="227"/>
      <c r="C137" s="228"/>
      <c r="D137" s="229" t="s">
        <v>181</v>
      </c>
      <c r="E137" s="230" t="s">
        <v>19</v>
      </c>
      <c r="F137" s="231" t="s">
        <v>625</v>
      </c>
      <c r="G137" s="228"/>
      <c r="H137" s="232">
        <v>21.085</v>
      </c>
      <c r="I137" s="233"/>
      <c r="J137" s="228"/>
      <c r="K137" s="228"/>
      <c r="L137" s="234"/>
      <c r="M137" s="235"/>
      <c r="N137" s="236"/>
      <c r="O137" s="236"/>
      <c r="P137" s="236"/>
      <c r="Q137" s="236"/>
      <c r="R137" s="236"/>
      <c r="S137" s="236"/>
      <c r="T137" s="237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8" t="s">
        <v>181</v>
      </c>
      <c r="AU137" s="238" t="s">
        <v>81</v>
      </c>
      <c r="AV137" s="13" t="s">
        <v>81</v>
      </c>
      <c r="AW137" s="13" t="s">
        <v>33</v>
      </c>
      <c r="AX137" s="13" t="s">
        <v>79</v>
      </c>
      <c r="AY137" s="238" t="s">
        <v>119</v>
      </c>
    </row>
    <row r="138" spans="1:65" s="2" customFormat="1" ht="44.25" customHeight="1">
      <c r="A138" s="39"/>
      <c r="B138" s="40"/>
      <c r="C138" s="205" t="s">
        <v>259</v>
      </c>
      <c r="D138" s="205" t="s">
        <v>122</v>
      </c>
      <c r="E138" s="206" t="s">
        <v>703</v>
      </c>
      <c r="F138" s="207" t="s">
        <v>704</v>
      </c>
      <c r="G138" s="208" t="s">
        <v>214</v>
      </c>
      <c r="H138" s="209">
        <v>84.34</v>
      </c>
      <c r="I138" s="210"/>
      <c r="J138" s="211">
        <f>ROUND(I138*H138,2)</f>
        <v>0</v>
      </c>
      <c r="K138" s="207" t="s">
        <v>19</v>
      </c>
      <c r="L138" s="45"/>
      <c r="M138" s="212" t="s">
        <v>19</v>
      </c>
      <c r="N138" s="213" t="s">
        <v>42</v>
      </c>
      <c r="O138" s="85"/>
      <c r="P138" s="214">
        <f>O138*H138</f>
        <v>0</v>
      </c>
      <c r="Q138" s="214">
        <v>0.038</v>
      </c>
      <c r="R138" s="214">
        <f>Q138*H138</f>
        <v>3.20492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143</v>
      </c>
      <c r="AT138" s="216" t="s">
        <v>122</v>
      </c>
      <c r="AU138" s="216" t="s">
        <v>81</v>
      </c>
      <c r="AY138" s="18" t="s">
        <v>119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79</v>
      </c>
      <c r="BK138" s="217">
        <f>ROUND(I138*H138,2)</f>
        <v>0</v>
      </c>
      <c r="BL138" s="18" t="s">
        <v>143</v>
      </c>
      <c r="BM138" s="216" t="s">
        <v>705</v>
      </c>
    </row>
    <row r="139" spans="1:47" s="2" customFormat="1" ht="12">
      <c r="A139" s="39"/>
      <c r="B139" s="40"/>
      <c r="C139" s="41"/>
      <c r="D139" s="229" t="s">
        <v>569</v>
      </c>
      <c r="E139" s="41"/>
      <c r="F139" s="271" t="s">
        <v>702</v>
      </c>
      <c r="G139" s="41"/>
      <c r="H139" s="41"/>
      <c r="I139" s="220"/>
      <c r="J139" s="41"/>
      <c r="K139" s="41"/>
      <c r="L139" s="45"/>
      <c r="M139" s="221"/>
      <c r="N139" s="222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569</v>
      </c>
      <c r="AU139" s="18" t="s">
        <v>81</v>
      </c>
    </row>
    <row r="140" spans="1:51" s="13" customFormat="1" ht="12">
      <c r="A140" s="13"/>
      <c r="B140" s="227"/>
      <c r="C140" s="228"/>
      <c r="D140" s="229" t="s">
        <v>181</v>
      </c>
      <c r="E140" s="230" t="s">
        <v>19</v>
      </c>
      <c r="F140" s="231" t="s">
        <v>625</v>
      </c>
      <c r="G140" s="228"/>
      <c r="H140" s="232">
        <v>21.085</v>
      </c>
      <c r="I140" s="233"/>
      <c r="J140" s="228"/>
      <c r="K140" s="228"/>
      <c r="L140" s="234"/>
      <c r="M140" s="235"/>
      <c r="N140" s="236"/>
      <c r="O140" s="236"/>
      <c r="P140" s="236"/>
      <c r="Q140" s="236"/>
      <c r="R140" s="236"/>
      <c r="S140" s="236"/>
      <c r="T140" s="23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8" t="s">
        <v>181</v>
      </c>
      <c r="AU140" s="238" t="s">
        <v>81</v>
      </c>
      <c r="AV140" s="13" t="s">
        <v>81</v>
      </c>
      <c r="AW140" s="13" t="s">
        <v>33</v>
      </c>
      <c r="AX140" s="13" t="s">
        <v>79</v>
      </c>
      <c r="AY140" s="238" t="s">
        <v>119</v>
      </c>
    </row>
    <row r="141" spans="1:51" s="13" customFormat="1" ht="12">
      <c r="A141" s="13"/>
      <c r="B141" s="227"/>
      <c r="C141" s="228"/>
      <c r="D141" s="229" t="s">
        <v>181</v>
      </c>
      <c r="E141" s="228"/>
      <c r="F141" s="231" t="s">
        <v>706</v>
      </c>
      <c r="G141" s="228"/>
      <c r="H141" s="232">
        <v>84.34</v>
      </c>
      <c r="I141" s="233"/>
      <c r="J141" s="228"/>
      <c r="K141" s="228"/>
      <c r="L141" s="234"/>
      <c r="M141" s="235"/>
      <c r="N141" s="236"/>
      <c r="O141" s="236"/>
      <c r="P141" s="236"/>
      <c r="Q141" s="236"/>
      <c r="R141" s="236"/>
      <c r="S141" s="236"/>
      <c r="T141" s="23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8" t="s">
        <v>181</v>
      </c>
      <c r="AU141" s="238" t="s">
        <v>81</v>
      </c>
      <c r="AV141" s="13" t="s">
        <v>81</v>
      </c>
      <c r="AW141" s="13" t="s">
        <v>4</v>
      </c>
      <c r="AX141" s="13" t="s">
        <v>79</v>
      </c>
      <c r="AY141" s="238" t="s">
        <v>119</v>
      </c>
    </row>
    <row r="142" spans="1:65" s="2" customFormat="1" ht="16.5" customHeight="1">
      <c r="A142" s="39"/>
      <c r="B142" s="40"/>
      <c r="C142" s="205" t="s">
        <v>264</v>
      </c>
      <c r="D142" s="205" t="s">
        <v>122</v>
      </c>
      <c r="E142" s="206" t="s">
        <v>707</v>
      </c>
      <c r="F142" s="207" t="s">
        <v>708</v>
      </c>
      <c r="G142" s="208" t="s">
        <v>214</v>
      </c>
      <c r="H142" s="209">
        <v>21.085</v>
      </c>
      <c r="I142" s="210"/>
      <c r="J142" s="211">
        <f>ROUND(I142*H142,2)</f>
        <v>0</v>
      </c>
      <c r="K142" s="207" t="s">
        <v>19</v>
      </c>
      <c r="L142" s="45"/>
      <c r="M142" s="212" t="s">
        <v>19</v>
      </c>
      <c r="N142" s="213" t="s">
        <v>42</v>
      </c>
      <c r="O142" s="85"/>
      <c r="P142" s="214">
        <f>O142*H142</f>
        <v>0</v>
      </c>
      <c r="Q142" s="214">
        <v>0.038</v>
      </c>
      <c r="R142" s="214">
        <f>Q142*H142</f>
        <v>0.80123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143</v>
      </c>
      <c r="AT142" s="216" t="s">
        <v>122</v>
      </c>
      <c r="AU142" s="216" t="s">
        <v>81</v>
      </c>
      <c r="AY142" s="18" t="s">
        <v>119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79</v>
      </c>
      <c r="BK142" s="217">
        <f>ROUND(I142*H142,2)</f>
        <v>0</v>
      </c>
      <c r="BL142" s="18" t="s">
        <v>143</v>
      </c>
      <c r="BM142" s="216" t="s">
        <v>709</v>
      </c>
    </row>
    <row r="143" spans="1:47" s="2" customFormat="1" ht="12">
      <c r="A143" s="39"/>
      <c r="B143" s="40"/>
      <c r="C143" s="41"/>
      <c r="D143" s="229" t="s">
        <v>569</v>
      </c>
      <c r="E143" s="41"/>
      <c r="F143" s="271" t="s">
        <v>710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569</v>
      </c>
      <c r="AU143" s="18" t="s">
        <v>81</v>
      </c>
    </row>
    <row r="144" spans="1:51" s="13" customFormat="1" ht="12">
      <c r="A144" s="13"/>
      <c r="B144" s="227"/>
      <c r="C144" s="228"/>
      <c r="D144" s="229" t="s">
        <v>181</v>
      </c>
      <c r="E144" s="230" t="s">
        <v>19</v>
      </c>
      <c r="F144" s="231" t="s">
        <v>625</v>
      </c>
      <c r="G144" s="228"/>
      <c r="H144" s="232">
        <v>21.085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8" t="s">
        <v>181</v>
      </c>
      <c r="AU144" s="238" t="s">
        <v>81</v>
      </c>
      <c r="AV144" s="13" t="s">
        <v>81</v>
      </c>
      <c r="AW144" s="13" t="s">
        <v>33</v>
      </c>
      <c r="AX144" s="13" t="s">
        <v>79</v>
      </c>
      <c r="AY144" s="238" t="s">
        <v>119</v>
      </c>
    </row>
    <row r="145" spans="1:65" s="2" customFormat="1" ht="24.15" customHeight="1">
      <c r="A145" s="39"/>
      <c r="B145" s="40"/>
      <c r="C145" s="205" t="s">
        <v>269</v>
      </c>
      <c r="D145" s="205" t="s">
        <v>122</v>
      </c>
      <c r="E145" s="206" t="s">
        <v>711</v>
      </c>
      <c r="F145" s="207" t="s">
        <v>712</v>
      </c>
      <c r="G145" s="208" t="s">
        <v>214</v>
      </c>
      <c r="H145" s="209">
        <v>21.085</v>
      </c>
      <c r="I145" s="210"/>
      <c r="J145" s="211">
        <f>ROUND(I145*H145,2)</f>
        <v>0</v>
      </c>
      <c r="K145" s="207" t="s">
        <v>19</v>
      </c>
      <c r="L145" s="45"/>
      <c r="M145" s="212" t="s">
        <v>19</v>
      </c>
      <c r="N145" s="213" t="s">
        <v>42</v>
      </c>
      <c r="O145" s="85"/>
      <c r="P145" s="214">
        <f>O145*H145</f>
        <v>0</v>
      </c>
      <c r="Q145" s="214">
        <v>0.038</v>
      </c>
      <c r="R145" s="214">
        <f>Q145*H145</f>
        <v>0.80123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143</v>
      </c>
      <c r="AT145" s="216" t="s">
        <v>122</v>
      </c>
      <c r="AU145" s="216" t="s">
        <v>81</v>
      </c>
      <c r="AY145" s="18" t="s">
        <v>119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79</v>
      </c>
      <c r="BK145" s="217">
        <f>ROUND(I145*H145,2)</f>
        <v>0</v>
      </c>
      <c r="BL145" s="18" t="s">
        <v>143</v>
      </c>
      <c r="BM145" s="216" t="s">
        <v>713</v>
      </c>
    </row>
    <row r="146" spans="1:47" s="2" customFormat="1" ht="12">
      <c r="A146" s="39"/>
      <c r="B146" s="40"/>
      <c r="C146" s="41"/>
      <c r="D146" s="229" t="s">
        <v>569</v>
      </c>
      <c r="E146" s="41"/>
      <c r="F146" s="271" t="s">
        <v>714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569</v>
      </c>
      <c r="AU146" s="18" t="s">
        <v>81</v>
      </c>
    </row>
    <row r="147" spans="1:51" s="13" customFormat="1" ht="12">
      <c r="A147" s="13"/>
      <c r="B147" s="227"/>
      <c r="C147" s="228"/>
      <c r="D147" s="229" t="s">
        <v>181</v>
      </c>
      <c r="E147" s="230" t="s">
        <v>19</v>
      </c>
      <c r="F147" s="231" t="s">
        <v>625</v>
      </c>
      <c r="G147" s="228"/>
      <c r="H147" s="232">
        <v>21.085</v>
      </c>
      <c r="I147" s="233"/>
      <c r="J147" s="228"/>
      <c r="K147" s="228"/>
      <c r="L147" s="234"/>
      <c r="M147" s="235"/>
      <c r="N147" s="236"/>
      <c r="O147" s="236"/>
      <c r="P147" s="236"/>
      <c r="Q147" s="236"/>
      <c r="R147" s="236"/>
      <c r="S147" s="236"/>
      <c r="T147" s="237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8" t="s">
        <v>181</v>
      </c>
      <c r="AU147" s="238" t="s">
        <v>81</v>
      </c>
      <c r="AV147" s="13" t="s">
        <v>81</v>
      </c>
      <c r="AW147" s="13" t="s">
        <v>33</v>
      </c>
      <c r="AX147" s="13" t="s">
        <v>79</v>
      </c>
      <c r="AY147" s="238" t="s">
        <v>119</v>
      </c>
    </row>
    <row r="148" spans="1:65" s="2" customFormat="1" ht="21.75" customHeight="1">
      <c r="A148" s="39"/>
      <c r="B148" s="40"/>
      <c r="C148" s="205" t="s">
        <v>275</v>
      </c>
      <c r="D148" s="205" t="s">
        <v>122</v>
      </c>
      <c r="E148" s="206" t="s">
        <v>715</v>
      </c>
      <c r="F148" s="207" t="s">
        <v>716</v>
      </c>
      <c r="G148" s="208" t="s">
        <v>214</v>
      </c>
      <c r="H148" s="209">
        <v>150</v>
      </c>
      <c r="I148" s="210"/>
      <c r="J148" s="211">
        <f>ROUND(I148*H148,2)</f>
        <v>0</v>
      </c>
      <c r="K148" s="207" t="s">
        <v>125</v>
      </c>
      <c r="L148" s="45"/>
      <c r="M148" s="212" t="s">
        <v>19</v>
      </c>
      <c r="N148" s="213" t="s">
        <v>42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143</v>
      </c>
      <c r="AT148" s="216" t="s">
        <v>122</v>
      </c>
      <c r="AU148" s="216" t="s">
        <v>81</v>
      </c>
      <c r="AY148" s="18" t="s">
        <v>119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79</v>
      </c>
      <c r="BK148" s="217">
        <f>ROUND(I148*H148,2)</f>
        <v>0</v>
      </c>
      <c r="BL148" s="18" t="s">
        <v>143</v>
      </c>
      <c r="BM148" s="216" t="s">
        <v>717</v>
      </c>
    </row>
    <row r="149" spans="1:47" s="2" customFormat="1" ht="12">
      <c r="A149" s="39"/>
      <c r="B149" s="40"/>
      <c r="C149" s="41"/>
      <c r="D149" s="218" t="s">
        <v>128</v>
      </c>
      <c r="E149" s="41"/>
      <c r="F149" s="219" t="s">
        <v>718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128</v>
      </c>
      <c r="AU149" s="18" t="s">
        <v>81</v>
      </c>
    </row>
    <row r="150" spans="1:51" s="13" customFormat="1" ht="12">
      <c r="A150" s="13"/>
      <c r="B150" s="227"/>
      <c r="C150" s="228"/>
      <c r="D150" s="229" t="s">
        <v>181</v>
      </c>
      <c r="E150" s="230" t="s">
        <v>19</v>
      </c>
      <c r="F150" s="231" t="s">
        <v>719</v>
      </c>
      <c r="G150" s="228"/>
      <c r="H150" s="232">
        <v>150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8" t="s">
        <v>181</v>
      </c>
      <c r="AU150" s="238" t="s">
        <v>81</v>
      </c>
      <c r="AV150" s="13" t="s">
        <v>81</v>
      </c>
      <c r="AW150" s="13" t="s">
        <v>33</v>
      </c>
      <c r="AX150" s="13" t="s">
        <v>79</v>
      </c>
      <c r="AY150" s="238" t="s">
        <v>119</v>
      </c>
    </row>
    <row r="151" spans="1:65" s="2" customFormat="1" ht="24.15" customHeight="1">
      <c r="A151" s="39"/>
      <c r="B151" s="40"/>
      <c r="C151" s="205" t="s">
        <v>282</v>
      </c>
      <c r="D151" s="205" t="s">
        <v>122</v>
      </c>
      <c r="E151" s="206" t="s">
        <v>300</v>
      </c>
      <c r="F151" s="207" t="s">
        <v>301</v>
      </c>
      <c r="G151" s="208" t="s">
        <v>214</v>
      </c>
      <c r="H151" s="209">
        <v>150</v>
      </c>
      <c r="I151" s="210"/>
      <c r="J151" s="211">
        <f>ROUND(I151*H151,2)</f>
        <v>0</v>
      </c>
      <c r="K151" s="207" t="s">
        <v>125</v>
      </c>
      <c r="L151" s="45"/>
      <c r="M151" s="212" t="s">
        <v>19</v>
      </c>
      <c r="N151" s="213" t="s">
        <v>42</v>
      </c>
      <c r="O151" s="85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143</v>
      </c>
      <c r="AT151" s="216" t="s">
        <v>122</v>
      </c>
      <c r="AU151" s="216" t="s">
        <v>81</v>
      </c>
      <c r="AY151" s="18" t="s">
        <v>119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79</v>
      </c>
      <c r="BK151" s="217">
        <f>ROUND(I151*H151,2)</f>
        <v>0</v>
      </c>
      <c r="BL151" s="18" t="s">
        <v>143</v>
      </c>
      <c r="BM151" s="216" t="s">
        <v>720</v>
      </c>
    </row>
    <row r="152" spans="1:47" s="2" customFormat="1" ht="12">
      <c r="A152" s="39"/>
      <c r="B152" s="40"/>
      <c r="C152" s="41"/>
      <c r="D152" s="218" t="s">
        <v>128</v>
      </c>
      <c r="E152" s="41"/>
      <c r="F152" s="219" t="s">
        <v>303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128</v>
      </c>
      <c r="AU152" s="18" t="s">
        <v>81</v>
      </c>
    </row>
    <row r="153" spans="1:51" s="13" customFormat="1" ht="12">
      <c r="A153" s="13"/>
      <c r="B153" s="227"/>
      <c r="C153" s="228"/>
      <c r="D153" s="229" t="s">
        <v>181</v>
      </c>
      <c r="E153" s="230" t="s">
        <v>19</v>
      </c>
      <c r="F153" s="231" t="s">
        <v>721</v>
      </c>
      <c r="G153" s="228"/>
      <c r="H153" s="232">
        <v>150</v>
      </c>
      <c r="I153" s="233"/>
      <c r="J153" s="228"/>
      <c r="K153" s="228"/>
      <c r="L153" s="234"/>
      <c r="M153" s="235"/>
      <c r="N153" s="236"/>
      <c r="O153" s="236"/>
      <c r="P153" s="236"/>
      <c r="Q153" s="236"/>
      <c r="R153" s="236"/>
      <c r="S153" s="236"/>
      <c r="T153" s="23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8" t="s">
        <v>181</v>
      </c>
      <c r="AU153" s="238" t="s">
        <v>81</v>
      </c>
      <c r="AV153" s="13" t="s">
        <v>81</v>
      </c>
      <c r="AW153" s="13" t="s">
        <v>33</v>
      </c>
      <c r="AX153" s="13" t="s">
        <v>79</v>
      </c>
      <c r="AY153" s="238" t="s">
        <v>119</v>
      </c>
    </row>
    <row r="154" spans="1:65" s="2" customFormat="1" ht="21.75" customHeight="1">
      <c r="A154" s="39"/>
      <c r="B154" s="40"/>
      <c r="C154" s="205" t="s">
        <v>7</v>
      </c>
      <c r="D154" s="205" t="s">
        <v>122</v>
      </c>
      <c r="E154" s="206" t="s">
        <v>722</v>
      </c>
      <c r="F154" s="207" t="s">
        <v>723</v>
      </c>
      <c r="G154" s="208" t="s">
        <v>214</v>
      </c>
      <c r="H154" s="209">
        <v>85.626</v>
      </c>
      <c r="I154" s="210"/>
      <c r="J154" s="211">
        <f>ROUND(I154*H154,2)</f>
        <v>0</v>
      </c>
      <c r="K154" s="207" t="s">
        <v>125</v>
      </c>
      <c r="L154" s="45"/>
      <c r="M154" s="212" t="s">
        <v>19</v>
      </c>
      <c r="N154" s="213" t="s">
        <v>42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143</v>
      </c>
      <c r="AT154" s="216" t="s">
        <v>122</v>
      </c>
      <c r="AU154" s="216" t="s">
        <v>81</v>
      </c>
      <c r="AY154" s="18" t="s">
        <v>119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79</v>
      </c>
      <c r="BK154" s="217">
        <f>ROUND(I154*H154,2)</f>
        <v>0</v>
      </c>
      <c r="BL154" s="18" t="s">
        <v>143</v>
      </c>
      <c r="BM154" s="216" t="s">
        <v>724</v>
      </c>
    </row>
    <row r="155" spans="1:47" s="2" customFormat="1" ht="12">
      <c r="A155" s="39"/>
      <c r="B155" s="40"/>
      <c r="C155" s="41"/>
      <c r="D155" s="218" t="s">
        <v>128</v>
      </c>
      <c r="E155" s="41"/>
      <c r="F155" s="219" t="s">
        <v>725</v>
      </c>
      <c r="G155" s="41"/>
      <c r="H155" s="41"/>
      <c r="I155" s="220"/>
      <c r="J155" s="41"/>
      <c r="K155" s="41"/>
      <c r="L155" s="45"/>
      <c r="M155" s="221"/>
      <c r="N155" s="222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128</v>
      </c>
      <c r="AU155" s="18" t="s">
        <v>81</v>
      </c>
    </row>
    <row r="156" spans="1:51" s="13" customFormat="1" ht="12">
      <c r="A156" s="13"/>
      <c r="B156" s="227"/>
      <c r="C156" s="228"/>
      <c r="D156" s="229" t="s">
        <v>181</v>
      </c>
      <c r="E156" s="230" t="s">
        <v>19</v>
      </c>
      <c r="F156" s="231" t="s">
        <v>622</v>
      </c>
      <c r="G156" s="228"/>
      <c r="H156" s="232">
        <v>85.626</v>
      </c>
      <c r="I156" s="233"/>
      <c r="J156" s="228"/>
      <c r="K156" s="228"/>
      <c r="L156" s="234"/>
      <c r="M156" s="235"/>
      <c r="N156" s="236"/>
      <c r="O156" s="236"/>
      <c r="P156" s="236"/>
      <c r="Q156" s="236"/>
      <c r="R156" s="236"/>
      <c r="S156" s="236"/>
      <c r="T156" s="23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8" t="s">
        <v>181</v>
      </c>
      <c r="AU156" s="238" t="s">
        <v>81</v>
      </c>
      <c r="AV156" s="13" t="s">
        <v>81</v>
      </c>
      <c r="AW156" s="13" t="s">
        <v>33</v>
      </c>
      <c r="AX156" s="13" t="s">
        <v>79</v>
      </c>
      <c r="AY156" s="238" t="s">
        <v>119</v>
      </c>
    </row>
    <row r="157" spans="1:63" s="12" customFormat="1" ht="22.8" customHeight="1">
      <c r="A157" s="12"/>
      <c r="B157" s="189"/>
      <c r="C157" s="190"/>
      <c r="D157" s="191" t="s">
        <v>70</v>
      </c>
      <c r="E157" s="203" t="s">
        <v>219</v>
      </c>
      <c r="F157" s="203" t="s">
        <v>375</v>
      </c>
      <c r="G157" s="190"/>
      <c r="H157" s="190"/>
      <c r="I157" s="193"/>
      <c r="J157" s="204">
        <f>BK157</f>
        <v>0</v>
      </c>
      <c r="K157" s="190"/>
      <c r="L157" s="195"/>
      <c r="M157" s="196"/>
      <c r="N157" s="197"/>
      <c r="O157" s="197"/>
      <c r="P157" s="198">
        <f>SUM(P158:P175)</f>
        <v>0</v>
      </c>
      <c r="Q157" s="197"/>
      <c r="R157" s="198">
        <f>SUM(R158:R175)</f>
        <v>0.029339310000000004</v>
      </c>
      <c r="S157" s="197"/>
      <c r="T157" s="199">
        <f>SUM(T158:T175)</f>
        <v>0.96991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0" t="s">
        <v>79</v>
      </c>
      <c r="AT157" s="201" t="s">
        <v>70</v>
      </c>
      <c r="AU157" s="201" t="s">
        <v>79</v>
      </c>
      <c r="AY157" s="200" t="s">
        <v>119</v>
      </c>
      <c r="BK157" s="202">
        <f>SUM(BK158:BK175)</f>
        <v>0</v>
      </c>
    </row>
    <row r="158" spans="1:65" s="2" customFormat="1" ht="24.15" customHeight="1">
      <c r="A158" s="39"/>
      <c r="B158" s="40"/>
      <c r="C158" s="205" t="s">
        <v>293</v>
      </c>
      <c r="D158" s="205" t="s">
        <v>122</v>
      </c>
      <c r="E158" s="206" t="s">
        <v>726</v>
      </c>
      <c r="F158" s="207" t="s">
        <v>727</v>
      </c>
      <c r="G158" s="208" t="s">
        <v>500</v>
      </c>
      <c r="H158" s="209">
        <v>1</v>
      </c>
      <c r="I158" s="210"/>
      <c r="J158" s="211">
        <f>ROUND(I158*H158,2)</f>
        <v>0</v>
      </c>
      <c r="K158" s="207" t="s">
        <v>125</v>
      </c>
      <c r="L158" s="45"/>
      <c r="M158" s="212" t="s">
        <v>19</v>
      </c>
      <c r="N158" s="213" t="s">
        <v>42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143</v>
      </c>
      <c r="AT158" s="216" t="s">
        <v>122</v>
      </c>
      <c r="AU158" s="216" t="s">
        <v>81</v>
      </c>
      <c r="AY158" s="18" t="s">
        <v>119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79</v>
      </c>
      <c r="BK158" s="217">
        <f>ROUND(I158*H158,2)</f>
        <v>0</v>
      </c>
      <c r="BL158" s="18" t="s">
        <v>143</v>
      </c>
      <c r="BM158" s="216" t="s">
        <v>728</v>
      </c>
    </row>
    <row r="159" spans="1:47" s="2" customFormat="1" ht="12">
      <c r="A159" s="39"/>
      <c r="B159" s="40"/>
      <c r="C159" s="41"/>
      <c r="D159" s="218" t="s">
        <v>128</v>
      </c>
      <c r="E159" s="41"/>
      <c r="F159" s="219" t="s">
        <v>729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128</v>
      </c>
      <c r="AU159" s="18" t="s">
        <v>81</v>
      </c>
    </row>
    <row r="160" spans="1:65" s="2" customFormat="1" ht="33" customHeight="1">
      <c r="A160" s="39"/>
      <c r="B160" s="40"/>
      <c r="C160" s="205" t="s">
        <v>299</v>
      </c>
      <c r="D160" s="205" t="s">
        <v>122</v>
      </c>
      <c r="E160" s="206" t="s">
        <v>730</v>
      </c>
      <c r="F160" s="207" t="s">
        <v>731</v>
      </c>
      <c r="G160" s="208" t="s">
        <v>500</v>
      </c>
      <c r="H160" s="209">
        <v>15</v>
      </c>
      <c r="I160" s="210"/>
      <c r="J160" s="211">
        <f>ROUND(I160*H160,2)</f>
        <v>0</v>
      </c>
      <c r="K160" s="207" t="s">
        <v>125</v>
      </c>
      <c r="L160" s="45"/>
      <c r="M160" s="212" t="s">
        <v>19</v>
      </c>
      <c r="N160" s="213" t="s">
        <v>42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143</v>
      </c>
      <c r="AT160" s="216" t="s">
        <v>122</v>
      </c>
      <c r="AU160" s="216" t="s">
        <v>81</v>
      </c>
      <c r="AY160" s="18" t="s">
        <v>119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79</v>
      </c>
      <c r="BK160" s="217">
        <f>ROUND(I160*H160,2)</f>
        <v>0</v>
      </c>
      <c r="BL160" s="18" t="s">
        <v>143</v>
      </c>
      <c r="BM160" s="216" t="s">
        <v>732</v>
      </c>
    </row>
    <row r="161" spans="1:47" s="2" customFormat="1" ht="12">
      <c r="A161" s="39"/>
      <c r="B161" s="40"/>
      <c r="C161" s="41"/>
      <c r="D161" s="218" t="s">
        <v>128</v>
      </c>
      <c r="E161" s="41"/>
      <c r="F161" s="219" t="s">
        <v>733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128</v>
      </c>
      <c r="AU161" s="18" t="s">
        <v>81</v>
      </c>
    </row>
    <row r="162" spans="1:51" s="13" customFormat="1" ht="12">
      <c r="A162" s="13"/>
      <c r="B162" s="227"/>
      <c r="C162" s="228"/>
      <c r="D162" s="229" t="s">
        <v>181</v>
      </c>
      <c r="E162" s="228"/>
      <c r="F162" s="231" t="s">
        <v>734</v>
      </c>
      <c r="G162" s="228"/>
      <c r="H162" s="232">
        <v>15</v>
      </c>
      <c r="I162" s="233"/>
      <c r="J162" s="228"/>
      <c r="K162" s="228"/>
      <c r="L162" s="234"/>
      <c r="M162" s="235"/>
      <c r="N162" s="236"/>
      <c r="O162" s="236"/>
      <c r="P162" s="236"/>
      <c r="Q162" s="236"/>
      <c r="R162" s="236"/>
      <c r="S162" s="236"/>
      <c r="T162" s="23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8" t="s">
        <v>181</v>
      </c>
      <c r="AU162" s="238" t="s">
        <v>81</v>
      </c>
      <c r="AV162" s="13" t="s">
        <v>81</v>
      </c>
      <c r="AW162" s="13" t="s">
        <v>4</v>
      </c>
      <c r="AX162" s="13" t="s">
        <v>79</v>
      </c>
      <c r="AY162" s="238" t="s">
        <v>119</v>
      </c>
    </row>
    <row r="163" spans="1:65" s="2" customFormat="1" ht="24.15" customHeight="1">
      <c r="A163" s="39"/>
      <c r="B163" s="40"/>
      <c r="C163" s="205" t="s">
        <v>307</v>
      </c>
      <c r="D163" s="205" t="s">
        <v>122</v>
      </c>
      <c r="E163" s="206" t="s">
        <v>735</v>
      </c>
      <c r="F163" s="207" t="s">
        <v>736</v>
      </c>
      <c r="G163" s="208" t="s">
        <v>500</v>
      </c>
      <c r="H163" s="209">
        <v>1</v>
      </c>
      <c r="I163" s="210"/>
      <c r="J163" s="211">
        <f>ROUND(I163*H163,2)</f>
        <v>0</v>
      </c>
      <c r="K163" s="207" t="s">
        <v>125</v>
      </c>
      <c r="L163" s="45"/>
      <c r="M163" s="212" t="s">
        <v>19</v>
      </c>
      <c r="N163" s="213" t="s">
        <v>42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143</v>
      </c>
      <c r="AT163" s="216" t="s">
        <v>122</v>
      </c>
      <c r="AU163" s="216" t="s">
        <v>81</v>
      </c>
      <c r="AY163" s="18" t="s">
        <v>119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79</v>
      </c>
      <c r="BK163" s="217">
        <f>ROUND(I163*H163,2)</f>
        <v>0</v>
      </c>
      <c r="BL163" s="18" t="s">
        <v>143</v>
      </c>
      <c r="BM163" s="216" t="s">
        <v>737</v>
      </c>
    </row>
    <row r="164" spans="1:47" s="2" customFormat="1" ht="12">
      <c r="A164" s="39"/>
      <c r="B164" s="40"/>
      <c r="C164" s="41"/>
      <c r="D164" s="218" t="s">
        <v>128</v>
      </c>
      <c r="E164" s="41"/>
      <c r="F164" s="219" t="s">
        <v>738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128</v>
      </c>
      <c r="AU164" s="18" t="s">
        <v>81</v>
      </c>
    </row>
    <row r="165" spans="1:65" s="2" customFormat="1" ht="24.15" customHeight="1">
      <c r="A165" s="39"/>
      <c r="B165" s="40"/>
      <c r="C165" s="205" t="s">
        <v>315</v>
      </c>
      <c r="D165" s="205" t="s">
        <v>122</v>
      </c>
      <c r="E165" s="206" t="s">
        <v>739</v>
      </c>
      <c r="F165" s="207" t="s">
        <v>740</v>
      </c>
      <c r="G165" s="208" t="s">
        <v>214</v>
      </c>
      <c r="H165" s="209">
        <v>139.711</v>
      </c>
      <c r="I165" s="210"/>
      <c r="J165" s="211">
        <f>ROUND(I165*H165,2)</f>
        <v>0</v>
      </c>
      <c r="K165" s="207" t="s">
        <v>125</v>
      </c>
      <c r="L165" s="45"/>
      <c r="M165" s="212" t="s">
        <v>19</v>
      </c>
      <c r="N165" s="213" t="s">
        <v>42</v>
      </c>
      <c r="O165" s="85"/>
      <c r="P165" s="214">
        <f>O165*H165</f>
        <v>0</v>
      </c>
      <c r="Q165" s="214">
        <v>0.00021</v>
      </c>
      <c r="R165" s="214">
        <f>Q165*H165</f>
        <v>0.029339310000000004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143</v>
      </c>
      <c r="AT165" s="216" t="s">
        <v>122</v>
      </c>
      <c r="AU165" s="216" t="s">
        <v>81</v>
      </c>
      <c r="AY165" s="18" t="s">
        <v>119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79</v>
      </c>
      <c r="BK165" s="217">
        <f>ROUND(I165*H165,2)</f>
        <v>0</v>
      </c>
      <c r="BL165" s="18" t="s">
        <v>143</v>
      </c>
      <c r="BM165" s="216" t="s">
        <v>741</v>
      </c>
    </row>
    <row r="166" spans="1:47" s="2" customFormat="1" ht="12">
      <c r="A166" s="39"/>
      <c r="B166" s="40"/>
      <c r="C166" s="41"/>
      <c r="D166" s="218" t="s">
        <v>128</v>
      </c>
      <c r="E166" s="41"/>
      <c r="F166" s="219" t="s">
        <v>742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128</v>
      </c>
      <c r="AU166" s="18" t="s">
        <v>81</v>
      </c>
    </row>
    <row r="167" spans="1:51" s="13" customFormat="1" ht="12">
      <c r="A167" s="13"/>
      <c r="B167" s="227"/>
      <c r="C167" s="228"/>
      <c r="D167" s="229" t="s">
        <v>181</v>
      </c>
      <c r="E167" s="230" t="s">
        <v>19</v>
      </c>
      <c r="F167" s="231" t="s">
        <v>743</v>
      </c>
      <c r="G167" s="228"/>
      <c r="H167" s="232">
        <v>134.711</v>
      </c>
      <c r="I167" s="233"/>
      <c r="J167" s="228"/>
      <c r="K167" s="228"/>
      <c r="L167" s="234"/>
      <c r="M167" s="235"/>
      <c r="N167" s="236"/>
      <c r="O167" s="236"/>
      <c r="P167" s="236"/>
      <c r="Q167" s="236"/>
      <c r="R167" s="236"/>
      <c r="S167" s="236"/>
      <c r="T167" s="23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8" t="s">
        <v>181</v>
      </c>
      <c r="AU167" s="238" t="s">
        <v>81</v>
      </c>
      <c r="AV167" s="13" t="s">
        <v>81</v>
      </c>
      <c r="AW167" s="13" t="s">
        <v>33</v>
      </c>
      <c r="AX167" s="13" t="s">
        <v>71</v>
      </c>
      <c r="AY167" s="238" t="s">
        <v>119</v>
      </c>
    </row>
    <row r="168" spans="1:51" s="13" customFormat="1" ht="12">
      <c r="A168" s="13"/>
      <c r="B168" s="227"/>
      <c r="C168" s="228"/>
      <c r="D168" s="229" t="s">
        <v>181</v>
      </c>
      <c r="E168" s="230" t="s">
        <v>19</v>
      </c>
      <c r="F168" s="231" t="s">
        <v>744</v>
      </c>
      <c r="G168" s="228"/>
      <c r="H168" s="232">
        <v>5</v>
      </c>
      <c r="I168" s="233"/>
      <c r="J168" s="228"/>
      <c r="K168" s="228"/>
      <c r="L168" s="234"/>
      <c r="M168" s="235"/>
      <c r="N168" s="236"/>
      <c r="O168" s="236"/>
      <c r="P168" s="236"/>
      <c r="Q168" s="236"/>
      <c r="R168" s="236"/>
      <c r="S168" s="236"/>
      <c r="T168" s="23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8" t="s">
        <v>181</v>
      </c>
      <c r="AU168" s="238" t="s">
        <v>81</v>
      </c>
      <c r="AV168" s="13" t="s">
        <v>81</v>
      </c>
      <c r="AW168" s="13" t="s">
        <v>33</v>
      </c>
      <c r="AX168" s="13" t="s">
        <v>71</v>
      </c>
      <c r="AY168" s="238" t="s">
        <v>119</v>
      </c>
    </row>
    <row r="169" spans="1:51" s="14" customFormat="1" ht="12">
      <c r="A169" s="14"/>
      <c r="B169" s="249"/>
      <c r="C169" s="250"/>
      <c r="D169" s="229" t="s">
        <v>181</v>
      </c>
      <c r="E169" s="251" t="s">
        <v>19</v>
      </c>
      <c r="F169" s="252" t="s">
        <v>306</v>
      </c>
      <c r="G169" s="250"/>
      <c r="H169" s="253">
        <v>139.711</v>
      </c>
      <c r="I169" s="254"/>
      <c r="J169" s="250"/>
      <c r="K169" s="250"/>
      <c r="L169" s="255"/>
      <c r="M169" s="256"/>
      <c r="N169" s="257"/>
      <c r="O169" s="257"/>
      <c r="P169" s="257"/>
      <c r="Q169" s="257"/>
      <c r="R169" s="257"/>
      <c r="S169" s="257"/>
      <c r="T169" s="25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9" t="s">
        <v>181</v>
      </c>
      <c r="AU169" s="259" t="s">
        <v>81</v>
      </c>
      <c r="AV169" s="14" t="s">
        <v>143</v>
      </c>
      <c r="AW169" s="14" t="s">
        <v>33</v>
      </c>
      <c r="AX169" s="14" t="s">
        <v>79</v>
      </c>
      <c r="AY169" s="259" t="s">
        <v>119</v>
      </c>
    </row>
    <row r="170" spans="1:65" s="2" customFormat="1" ht="24.15" customHeight="1">
      <c r="A170" s="39"/>
      <c r="B170" s="40"/>
      <c r="C170" s="205" t="s">
        <v>321</v>
      </c>
      <c r="D170" s="205" t="s">
        <v>122</v>
      </c>
      <c r="E170" s="206" t="s">
        <v>745</v>
      </c>
      <c r="F170" s="207" t="s">
        <v>746</v>
      </c>
      <c r="G170" s="208" t="s">
        <v>214</v>
      </c>
      <c r="H170" s="209">
        <v>21.085</v>
      </c>
      <c r="I170" s="210"/>
      <c r="J170" s="211">
        <f>ROUND(I170*H170,2)</f>
        <v>0</v>
      </c>
      <c r="K170" s="207" t="s">
        <v>125</v>
      </c>
      <c r="L170" s="45"/>
      <c r="M170" s="212" t="s">
        <v>19</v>
      </c>
      <c r="N170" s="213" t="s">
        <v>42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0.046</v>
      </c>
      <c r="T170" s="215">
        <f>S170*H170</f>
        <v>0.96991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143</v>
      </c>
      <c r="AT170" s="216" t="s">
        <v>122</v>
      </c>
      <c r="AU170" s="216" t="s">
        <v>81</v>
      </c>
      <c r="AY170" s="18" t="s">
        <v>119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79</v>
      </c>
      <c r="BK170" s="217">
        <f>ROUND(I170*H170,2)</f>
        <v>0</v>
      </c>
      <c r="BL170" s="18" t="s">
        <v>143</v>
      </c>
      <c r="BM170" s="216" t="s">
        <v>747</v>
      </c>
    </row>
    <row r="171" spans="1:47" s="2" customFormat="1" ht="12">
      <c r="A171" s="39"/>
      <c r="B171" s="40"/>
      <c r="C171" s="41"/>
      <c r="D171" s="218" t="s">
        <v>128</v>
      </c>
      <c r="E171" s="41"/>
      <c r="F171" s="219" t="s">
        <v>748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128</v>
      </c>
      <c r="AU171" s="18" t="s">
        <v>81</v>
      </c>
    </row>
    <row r="172" spans="1:51" s="13" customFormat="1" ht="12">
      <c r="A172" s="13"/>
      <c r="B172" s="227"/>
      <c r="C172" s="228"/>
      <c r="D172" s="229" t="s">
        <v>181</v>
      </c>
      <c r="E172" s="230" t="s">
        <v>19</v>
      </c>
      <c r="F172" s="231" t="s">
        <v>625</v>
      </c>
      <c r="G172" s="228"/>
      <c r="H172" s="232">
        <v>21.085</v>
      </c>
      <c r="I172" s="233"/>
      <c r="J172" s="228"/>
      <c r="K172" s="228"/>
      <c r="L172" s="234"/>
      <c r="M172" s="235"/>
      <c r="N172" s="236"/>
      <c r="O172" s="236"/>
      <c r="P172" s="236"/>
      <c r="Q172" s="236"/>
      <c r="R172" s="236"/>
      <c r="S172" s="236"/>
      <c r="T172" s="23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8" t="s">
        <v>181</v>
      </c>
      <c r="AU172" s="238" t="s">
        <v>81</v>
      </c>
      <c r="AV172" s="13" t="s">
        <v>81</v>
      </c>
      <c r="AW172" s="13" t="s">
        <v>33</v>
      </c>
      <c r="AX172" s="13" t="s">
        <v>79</v>
      </c>
      <c r="AY172" s="238" t="s">
        <v>119</v>
      </c>
    </row>
    <row r="173" spans="1:65" s="2" customFormat="1" ht="16.5" customHeight="1">
      <c r="A173" s="39"/>
      <c r="B173" s="40"/>
      <c r="C173" s="205" t="s">
        <v>326</v>
      </c>
      <c r="D173" s="205" t="s">
        <v>122</v>
      </c>
      <c r="E173" s="206" t="s">
        <v>422</v>
      </c>
      <c r="F173" s="207" t="s">
        <v>423</v>
      </c>
      <c r="G173" s="208" t="s">
        <v>214</v>
      </c>
      <c r="H173" s="209">
        <v>21.085</v>
      </c>
      <c r="I173" s="210"/>
      <c r="J173" s="211">
        <f>ROUND(I173*H173,2)</f>
        <v>0</v>
      </c>
      <c r="K173" s="207" t="s">
        <v>125</v>
      </c>
      <c r="L173" s="45"/>
      <c r="M173" s="212" t="s">
        <v>19</v>
      </c>
      <c r="N173" s="213" t="s">
        <v>42</v>
      </c>
      <c r="O173" s="85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143</v>
      </c>
      <c r="AT173" s="216" t="s">
        <v>122</v>
      </c>
      <c r="AU173" s="216" t="s">
        <v>81</v>
      </c>
      <c r="AY173" s="18" t="s">
        <v>119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79</v>
      </c>
      <c r="BK173" s="217">
        <f>ROUND(I173*H173,2)</f>
        <v>0</v>
      </c>
      <c r="BL173" s="18" t="s">
        <v>143</v>
      </c>
      <c r="BM173" s="216" t="s">
        <v>749</v>
      </c>
    </row>
    <row r="174" spans="1:47" s="2" customFormat="1" ht="12">
      <c r="A174" s="39"/>
      <c r="B174" s="40"/>
      <c r="C174" s="41"/>
      <c r="D174" s="218" t="s">
        <v>128</v>
      </c>
      <c r="E174" s="41"/>
      <c r="F174" s="219" t="s">
        <v>425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128</v>
      </c>
      <c r="AU174" s="18" t="s">
        <v>81</v>
      </c>
    </row>
    <row r="175" spans="1:51" s="13" customFormat="1" ht="12">
      <c r="A175" s="13"/>
      <c r="B175" s="227"/>
      <c r="C175" s="228"/>
      <c r="D175" s="229" t="s">
        <v>181</v>
      </c>
      <c r="E175" s="230" t="s">
        <v>19</v>
      </c>
      <c r="F175" s="231" t="s">
        <v>625</v>
      </c>
      <c r="G175" s="228"/>
      <c r="H175" s="232">
        <v>21.085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8" t="s">
        <v>181</v>
      </c>
      <c r="AU175" s="238" t="s">
        <v>81</v>
      </c>
      <c r="AV175" s="13" t="s">
        <v>81</v>
      </c>
      <c r="AW175" s="13" t="s">
        <v>33</v>
      </c>
      <c r="AX175" s="13" t="s">
        <v>79</v>
      </c>
      <c r="AY175" s="238" t="s">
        <v>119</v>
      </c>
    </row>
    <row r="176" spans="1:63" s="12" customFormat="1" ht="22.8" customHeight="1">
      <c r="A176" s="12"/>
      <c r="B176" s="189"/>
      <c r="C176" s="190"/>
      <c r="D176" s="191" t="s">
        <v>70</v>
      </c>
      <c r="E176" s="203" t="s">
        <v>432</v>
      </c>
      <c r="F176" s="203" t="s">
        <v>433</v>
      </c>
      <c r="G176" s="190"/>
      <c r="H176" s="190"/>
      <c r="I176" s="193"/>
      <c r="J176" s="204">
        <f>BK176</f>
        <v>0</v>
      </c>
      <c r="K176" s="190"/>
      <c r="L176" s="195"/>
      <c r="M176" s="196"/>
      <c r="N176" s="197"/>
      <c r="O176" s="197"/>
      <c r="P176" s="198">
        <f>SUM(P177:P185)</f>
        <v>0</v>
      </c>
      <c r="Q176" s="197"/>
      <c r="R176" s="198">
        <f>SUM(R177:R185)</f>
        <v>0</v>
      </c>
      <c r="S176" s="197"/>
      <c r="T176" s="199">
        <f>SUM(T177:T185)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0" t="s">
        <v>79</v>
      </c>
      <c r="AT176" s="201" t="s">
        <v>70</v>
      </c>
      <c r="AU176" s="201" t="s">
        <v>79</v>
      </c>
      <c r="AY176" s="200" t="s">
        <v>119</v>
      </c>
      <c r="BK176" s="202">
        <f>SUM(BK177:BK185)</f>
        <v>0</v>
      </c>
    </row>
    <row r="177" spans="1:65" s="2" customFormat="1" ht="24.15" customHeight="1">
      <c r="A177" s="39"/>
      <c r="B177" s="40"/>
      <c r="C177" s="205" t="s">
        <v>331</v>
      </c>
      <c r="D177" s="205" t="s">
        <v>122</v>
      </c>
      <c r="E177" s="206" t="s">
        <v>435</v>
      </c>
      <c r="F177" s="207" t="s">
        <v>436</v>
      </c>
      <c r="G177" s="208" t="s">
        <v>203</v>
      </c>
      <c r="H177" s="209">
        <v>0.97</v>
      </c>
      <c r="I177" s="210"/>
      <c r="J177" s="211">
        <f>ROUND(I177*H177,2)</f>
        <v>0</v>
      </c>
      <c r="K177" s="207" t="s">
        <v>125</v>
      </c>
      <c r="L177" s="45"/>
      <c r="M177" s="212" t="s">
        <v>19</v>
      </c>
      <c r="N177" s="213" t="s">
        <v>42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143</v>
      </c>
      <c r="AT177" s="216" t="s">
        <v>122</v>
      </c>
      <c r="AU177" s="216" t="s">
        <v>81</v>
      </c>
      <c r="AY177" s="18" t="s">
        <v>119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79</v>
      </c>
      <c r="BK177" s="217">
        <f>ROUND(I177*H177,2)</f>
        <v>0</v>
      </c>
      <c r="BL177" s="18" t="s">
        <v>143</v>
      </c>
      <c r="BM177" s="216" t="s">
        <v>750</v>
      </c>
    </row>
    <row r="178" spans="1:47" s="2" customFormat="1" ht="12">
      <c r="A178" s="39"/>
      <c r="B178" s="40"/>
      <c r="C178" s="41"/>
      <c r="D178" s="218" t="s">
        <v>128</v>
      </c>
      <c r="E178" s="41"/>
      <c r="F178" s="219" t="s">
        <v>438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128</v>
      </c>
      <c r="AU178" s="18" t="s">
        <v>81</v>
      </c>
    </row>
    <row r="179" spans="1:65" s="2" customFormat="1" ht="21.75" customHeight="1">
      <c r="A179" s="39"/>
      <c r="B179" s="40"/>
      <c r="C179" s="205" t="s">
        <v>336</v>
      </c>
      <c r="D179" s="205" t="s">
        <v>122</v>
      </c>
      <c r="E179" s="206" t="s">
        <v>440</v>
      </c>
      <c r="F179" s="207" t="s">
        <v>441</v>
      </c>
      <c r="G179" s="208" t="s">
        <v>203</v>
      </c>
      <c r="H179" s="209">
        <v>0.97</v>
      </c>
      <c r="I179" s="210"/>
      <c r="J179" s="211">
        <f>ROUND(I179*H179,2)</f>
        <v>0</v>
      </c>
      <c r="K179" s="207" t="s">
        <v>125</v>
      </c>
      <c r="L179" s="45"/>
      <c r="M179" s="212" t="s">
        <v>19</v>
      </c>
      <c r="N179" s="213" t="s">
        <v>42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143</v>
      </c>
      <c r="AT179" s="216" t="s">
        <v>122</v>
      </c>
      <c r="AU179" s="216" t="s">
        <v>81</v>
      </c>
      <c r="AY179" s="18" t="s">
        <v>119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79</v>
      </c>
      <c r="BK179" s="217">
        <f>ROUND(I179*H179,2)</f>
        <v>0</v>
      </c>
      <c r="BL179" s="18" t="s">
        <v>143</v>
      </c>
      <c r="BM179" s="216" t="s">
        <v>751</v>
      </c>
    </row>
    <row r="180" spans="1:47" s="2" customFormat="1" ht="12">
      <c r="A180" s="39"/>
      <c r="B180" s="40"/>
      <c r="C180" s="41"/>
      <c r="D180" s="218" t="s">
        <v>128</v>
      </c>
      <c r="E180" s="41"/>
      <c r="F180" s="219" t="s">
        <v>443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128</v>
      </c>
      <c r="AU180" s="18" t="s">
        <v>81</v>
      </c>
    </row>
    <row r="181" spans="1:65" s="2" customFormat="1" ht="24.15" customHeight="1">
      <c r="A181" s="39"/>
      <c r="B181" s="40"/>
      <c r="C181" s="205" t="s">
        <v>341</v>
      </c>
      <c r="D181" s="205" t="s">
        <v>122</v>
      </c>
      <c r="E181" s="206" t="s">
        <v>445</v>
      </c>
      <c r="F181" s="207" t="s">
        <v>446</v>
      </c>
      <c r="G181" s="208" t="s">
        <v>203</v>
      </c>
      <c r="H181" s="209">
        <v>47.53</v>
      </c>
      <c r="I181" s="210"/>
      <c r="J181" s="211">
        <f>ROUND(I181*H181,2)</f>
        <v>0</v>
      </c>
      <c r="K181" s="207" t="s">
        <v>125</v>
      </c>
      <c r="L181" s="45"/>
      <c r="M181" s="212" t="s">
        <v>19</v>
      </c>
      <c r="N181" s="213" t="s">
        <v>42</v>
      </c>
      <c r="O181" s="85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143</v>
      </c>
      <c r="AT181" s="216" t="s">
        <v>122</v>
      </c>
      <c r="AU181" s="216" t="s">
        <v>81</v>
      </c>
      <c r="AY181" s="18" t="s">
        <v>119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79</v>
      </c>
      <c r="BK181" s="217">
        <f>ROUND(I181*H181,2)</f>
        <v>0</v>
      </c>
      <c r="BL181" s="18" t="s">
        <v>143</v>
      </c>
      <c r="BM181" s="216" t="s">
        <v>752</v>
      </c>
    </row>
    <row r="182" spans="1:47" s="2" customFormat="1" ht="12">
      <c r="A182" s="39"/>
      <c r="B182" s="40"/>
      <c r="C182" s="41"/>
      <c r="D182" s="218" t="s">
        <v>128</v>
      </c>
      <c r="E182" s="41"/>
      <c r="F182" s="219" t="s">
        <v>448</v>
      </c>
      <c r="G182" s="41"/>
      <c r="H182" s="41"/>
      <c r="I182" s="220"/>
      <c r="J182" s="41"/>
      <c r="K182" s="41"/>
      <c r="L182" s="45"/>
      <c r="M182" s="221"/>
      <c r="N182" s="222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128</v>
      </c>
      <c r="AU182" s="18" t="s">
        <v>81</v>
      </c>
    </row>
    <row r="183" spans="1:51" s="13" customFormat="1" ht="12">
      <c r="A183" s="13"/>
      <c r="B183" s="227"/>
      <c r="C183" s="228"/>
      <c r="D183" s="229" t="s">
        <v>181</v>
      </c>
      <c r="E183" s="228"/>
      <c r="F183" s="231" t="s">
        <v>753</v>
      </c>
      <c r="G183" s="228"/>
      <c r="H183" s="232">
        <v>47.53</v>
      </c>
      <c r="I183" s="233"/>
      <c r="J183" s="228"/>
      <c r="K183" s="228"/>
      <c r="L183" s="234"/>
      <c r="M183" s="235"/>
      <c r="N183" s="236"/>
      <c r="O183" s="236"/>
      <c r="P183" s="236"/>
      <c r="Q183" s="236"/>
      <c r="R183" s="236"/>
      <c r="S183" s="236"/>
      <c r="T183" s="23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8" t="s">
        <v>181</v>
      </c>
      <c r="AU183" s="238" t="s">
        <v>81</v>
      </c>
      <c r="AV183" s="13" t="s">
        <v>81</v>
      </c>
      <c r="AW183" s="13" t="s">
        <v>4</v>
      </c>
      <c r="AX183" s="13" t="s">
        <v>79</v>
      </c>
      <c r="AY183" s="238" t="s">
        <v>119</v>
      </c>
    </row>
    <row r="184" spans="1:65" s="2" customFormat="1" ht="24.15" customHeight="1">
      <c r="A184" s="39"/>
      <c r="B184" s="40"/>
      <c r="C184" s="205" t="s">
        <v>347</v>
      </c>
      <c r="D184" s="205" t="s">
        <v>122</v>
      </c>
      <c r="E184" s="206" t="s">
        <v>451</v>
      </c>
      <c r="F184" s="207" t="s">
        <v>452</v>
      </c>
      <c r="G184" s="208" t="s">
        <v>203</v>
      </c>
      <c r="H184" s="209">
        <v>0.97</v>
      </c>
      <c r="I184" s="210"/>
      <c r="J184" s="211">
        <f>ROUND(I184*H184,2)</f>
        <v>0</v>
      </c>
      <c r="K184" s="207" t="s">
        <v>125</v>
      </c>
      <c r="L184" s="45"/>
      <c r="M184" s="212" t="s">
        <v>19</v>
      </c>
      <c r="N184" s="213" t="s">
        <v>42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143</v>
      </c>
      <c r="AT184" s="216" t="s">
        <v>122</v>
      </c>
      <c r="AU184" s="216" t="s">
        <v>81</v>
      </c>
      <c r="AY184" s="18" t="s">
        <v>119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79</v>
      </c>
      <c r="BK184" s="217">
        <f>ROUND(I184*H184,2)</f>
        <v>0</v>
      </c>
      <c r="BL184" s="18" t="s">
        <v>143</v>
      </c>
      <c r="BM184" s="216" t="s">
        <v>754</v>
      </c>
    </row>
    <row r="185" spans="1:47" s="2" customFormat="1" ht="12">
      <c r="A185" s="39"/>
      <c r="B185" s="40"/>
      <c r="C185" s="41"/>
      <c r="D185" s="218" t="s">
        <v>128</v>
      </c>
      <c r="E185" s="41"/>
      <c r="F185" s="219" t="s">
        <v>454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128</v>
      </c>
      <c r="AU185" s="18" t="s">
        <v>81</v>
      </c>
    </row>
    <row r="186" spans="1:63" s="12" customFormat="1" ht="22.8" customHeight="1">
      <c r="A186" s="12"/>
      <c r="B186" s="189"/>
      <c r="C186" s="190"/>
      <c r="D186" s="191" t="s">
        <v>70</v>
      </c>
      <c r="E186" s="203" t="s">
        <v>468</v>
      </c>
      <c r="F186" s="203" t="s">
        <v>469</v>
      </c>
      <c r="G186" s="190"/>
      <c r="H186" s="190"/>
      <c r="I186" s="193"/>
      <c r="J186" s="204">
        <f>BK186</f>
        <v>0</v>
      </c>
      <c r="K186" s="190"/>
      <c r="L186" s="195"/>
      <c r="M186" s="196"/>
      <c r="N186" s="197"/>
      <c r="O186" s="197"/>
      <c r="P186" s="198">
        <f>SUM(P187:P188)</f>
        <v>0</v>
      </c>
      <c r="Q186" s="197"/>
      <c r="R186" s="198">
        <f>SUM(R187:R188)</f>
        <v>0</v>
      </c>
      <c r="S186" s="197"/>
      <c r="T186" s="199">
        <f>SUM(T187:T188)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0" t="s">
        <v>79</v>
      </c>
      <c r="AT186" s="201" t="s">
        <v>70</v>
      </c>
      <c r="AU186" s="201" t="s">
        <v>79</v>
      </c>
      <c r="AY186" s="200" t="s">
        <v>119</v>
      </c>
      <c r="BK186" s="202">
        <f>SUM(BK187:BK188)</f>
        <v>0</v>
      </c>
    </row>
    <row r="187" spans="1:65" s="2" customFormat="1" ht="33" customHeight="1">
      <c r="A187" s="39"/>
      <c r="B187" s="40"/>
      <c r="C187" s="205" t="s">
        <v>355</v>
      </c>
      <c r="D187" s="205" t="s">
        <v>122</v>
      </c>
      <c r="E187" s="206" t="s">
        <v>471</v>
      </c>
      <c r="F187" s="207" t="s">
        <v>472</v>
      </c>
      <c r="G187" s="208" t="s">
        <v>203</v>
      </c>
      <c r="H187" s="209">
        <v>10.791</v>
      </c>
      <c r="I187" s="210"/>
      <c r="J187" s="211">
        <f>ROUND(I187*H187,2)</f>
        <v>0</v>
      </c>
      <c r="K187" s="207" t="s">
        <v>125</v>
      </c>
      <c r="L187" s="45"/>
      <c r="M187" s="212" t="s">
        <v>19</v>
      </c>
      <c r="N187" s="213" t="s">
        <v>42</v>
      </c>
      <c r="O187" s="85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143</v>
      </c>
      <c r="AT187" s="216" t="s">
        <v>122</v>
      </c>
      <c r="AU187" s="216" t="s">
        <v>81</v>
      </c>
      <c r="AY187" s="18" t="s">
        <v>119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79</v>
      </c>
      <c r="BK187" s="217">
        <f>ROUND(I187*H187,2)</f>
        <v>0</v>
      </c>
      <c r="BL187" s="18" t="s">
        <v>143</v>
      </c>
      <c r="BM187" s="216" t="s">
        <v>755</v>
      </c>
    </row>
    <row r="188" spans="1:47" s="2" customFormat="1" ht="12">
      <c r="A188" s="39"/>
      <c r="B188" s="40"/>
      <c r="C188" s="41"/>
      <c r="D188" s="218" t="s">
        <v>128</v>
      </c>
      <c r="E188" s="41"/>
      <c r="F188" s="219" t="s">
        <v>474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128</v>
      </c>
      <c r="AU188" s="18" t="s">
        <v>81</v>
      </c>
    </row>
    <row r="189" spans="1:63" s="12" customFormat="1" ht="25.9" customHeight="1">
      <c r="A189" s="12"/>
      <c r="B189" s="189"/>
      <c r="C189" s="190"/>
      <c r="D189" s="191" t="s">
        <v>70</v>
      </c>
      <c r="E189" s="192" t="s">
        <v>475</v>
      </c>
      <c r="F189" s="192" t="s">
        <v>476</v>
      </c>
      <c r="G189" s="190"/>
      <c r="H189" s="190"/>
      <c r="I189" s="193"/>
      <c r="J189" s="194">
        <f>BK189</f>
        <v>0</v>
      </c>
      <c r="K189" s="190"/>
      <c r="L189" s="195"/>
      <c r="M189" s="196"/>
      <c r="N189" s="197"/>
      <c r="O189" s="197"/>
      <c r="P189" s="198">
        <f>P190+P210+P220</f>
        <v>0</v>
      </c>
      <c r="Q189" s="197"/>
      <c r="R189" s="198">
        <f>R190+R210+R220</f>
        <v>1.3587998300000002</v>
      </c>
      <c r="S189" s="197"/>
      <c r="T189" s="199">
        <f>T190+T210+T220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0" t="s">
        <v>81</v>
      </c>
      <c r="AT189" s="201" t="s">
        <v>70</v>
      </c>
      <c r="AU189" s="201" t="s">
        <v>71</v>
      </c>
      <c r="AY189" s="200" t="s">
        <v>119</v>
      </c>
      <c r="BK189" s="202">
        <f>BK190+BK210+BK220</f>
        <v>0</v>
      </c>
    </row>
    <row r="190" spans="1:63" s="12" customFormat="1" ht="22.8" customHeight="1">
      <c r="A190" s="12"/>
      <c r="B190" s="189"/>
      <c r="C190" s="190"/>
      <c r="D190" s="191" t="s">
        <v>70</v>
      </c>
      <c r="E190" s="203" t="s">
        <v>756</v>
      </c>
      <c r="F190" s="203" t="s">
        <v>757</v>
      </c>
      <c r="G190" s="190"/>
      <c r="H190" s="190"/>
      <c r="I190" s="193"/>
      <c r="J190" s="204">
        <f>BK190</f>
        <v>0</v>
      </c>
      <c r="K190" s="190"/>
      <c r="L190" s="195"/>
      <c r="M190" s="196"/>
      <c r="N190" s="197"/>
      <c r="O190" s="197"/>
      <c r="P190" s="198">
        <f>SUM(P191:P209)</f>
        <v>0</v>
      </c>
      <c r="Q190" s="197"/>
      <c r="R190" s="198">
        <f>SUM(R191:R209)</f>
        <v>1.2590826800000001</v>
      </c>
      <c r="S190" s="197"/>
      <c r="T190" s="199">
        <f>SUM(T191:T209)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0" t="s">
        <v>81</v>
      </c>
      <c r="AT190" s="201" t="s">
        <v>70</v>
      </c>
      <c r="AU190" s="201" t="s">
        <v>79</v>
      </c>
      <c r="AY190" s="200" t="s">
        <v>119</v>
      </c>
      <c r="BK190" s="202">
        <f>SUM(BK191:BK209)</f>
        <v>0</v>
      </c>
    </row>
    <row r="191" spans="1:65" s="2" customFormat="1" ht="24.15" customHeight="1">
      <c r="A191" s="39"/>
      <c r="B191" s="40"/>
      <c r="C191" s="205" t="s">
        <v>364</v>
      </c>
      <c r="D191" s="205" t="s">
        <v>122</v>
      </c>
      <c r="E191" s="206" t="s">
        <v>758</v>
      </c>
      <c r="F191" s="207" t="s">
        <v>759</v>
      </c>
      <c r="G191" s="208" t="s">
        <v>178</v>
      </c>
      <c r="H191" s="209">
        <v>2.261</v>
      </c>
      <c r="I191" s="210"/>
      <c r="J191" s="211">
        <f>ROUND(I191*H191,2)</f>
        <v>0</v>
      </c>
      <c r="K191" s="207" t="s">
        <v>125</v>
      </c>
      <c r="L191" s="45"/>
      <c r="M191" s="212" t="s">
        <v>19</v>
      </c>
      <c r="N191" s="213" t="s">
        <v>42</v>
      </c>
      <c r="O191" s="85"/>
      <c r="P191" s="214">
        <f>O191*H191</f>
        <v>0</v>
      </c>
      <c r="Q191" s="214">
        <v>0.00108</v>
      </c>
      <c r="R191" s="214">
        <f>Q191*H191</f>
        <v>0.00244188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259</v>
      </c>
      <c r="AT191" s="216" t="s">
        <v>122</v>
      </c>
      <c r="AU191" s="216" t="s">
        <v>81</v>
      </c>
      <c r="AY191" s="18" t="s">
        <v>119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79</v>
      </c>
      <c r="BK191" s="217">
        <f>ROUND(I191*H191,2)</f>
        <v>0</v>
      </c>
      <c r="BL191" s="18" t="s">
        <v>259</v>
      </c>
      <c r="BM191" s="216" t="s">
        <v>760</v>
      </c>
    </row>
    <row r="192" spans="1:47" s="2" customFormat="1" ht="12">
      <c r="A192" s="39"/>
      <c r="B192" s="40"/>
      <c r="C192" s="41"/>
      <c r="D192" s="218" t="s">
        <v>128</v>
      </c>
      <c r="E192" s="41"/>
      <c r="F192" s="219" t="s">
        <v>761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128</v>
      </c>
      <c r="AU192" s="18" t="s">
        <v>81</v>
      </c>
    </row>
    <row r="193" spans="1:65" s="2" customFormat="1" ht="16.5" customHeight="1">
      <c r="A193" s="39"/>
      <c r="B193" s="40"/>
      <c r="C193" s="205" t="s">
        <v>370</v>
      </c>
      <c r="D193" s="205" t="s">
        <v>122</v>
      </c>
      <c r="E193" s="206" t="s">
        <v>762</v>
      </c>
      <c r="F193" s="207" t="s">
        <v>763</v>
      </c>
      <c r="G193" s="208" t="s">
        <v>278</v>
      </c>
      <c r="H193" s="209">
        <v>32.5</v>
      </c>
      <c r="I193" s="210"/>
      <c r="J193" s="211">
        <f>ROUND(I193*H193,2)</f>
        <v>0</v>
      </c>
      <c r="K193" s="207" t="s">
        <v>125</v>
      </c>
      <c r="L193" s="45"/>
      <c r="M193" s="212" t="s">
        <v>19</v>
      </c>
      <c r="N193" s="213" t="s">
        <v>42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259</v>
      </c>
      <c r="AT193" s="216" t="s">
        <v>122</v>
      </c>
      <c r="AU193" s="216" t="s">
        <v>81</v>
      </c>
      <c r="AY193" s="18" t="s">
        <v>119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79</v>
      </c>
      <c r="BK193" s="217">
        <f>ROUND(I193*H193,2)</f>
        <v>0</v>
      </c>
      <c r="BL193" s="18" t="s">
        <v>259</v>
      </c>
      <c r="BM193" s="216" t="s">
        <v>764</v>
      </c>
    </row>
    <row r="194" spans="1:47" s="2" customFormat="1" ht="12">
      <c r="A194" s="39"/>
      <c r="B194" s="40"/>
      <c r="C194" s="41"/>
      <c r="D194" s="218" t="s">
        <v>128</v>
      </c>
      <c r="E194" s="41"/>
      <c r="F194" s="219" t="s">
        <v>765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128</v>
      </c>
      <c r="AU194" s="18" t="s">
        <v>81</v>
      </c>
    </row>
    <row r="195" spans="1:51" s="13" customFormat="1" ht="12">
      <c r="A195" s="13"/>
      <c r="B195" s="227"/>
      <c r="C195" s="228"/>
      <c r="D195" s="229" t="s">
        <v>181</v>
      </c>
      <c r="E195" s="230" t="s">
        <v>19</v>
      </c>
      <c r="F195" s="231" t="s">
        <v>766</v>
      </c>
      <c r="G195" s="228"/>
      <c r="H195" s="232">
        <v>32.5</v>
      </c>
      <c r="I195" s="233"/>
      <c r="J195" s="228"/>
      <c r="K195" s="228"/>
      <c r="L195" s="234"/>
      <c r="M195" s="235"/>
      <c r="N195" s="236"/>
      <c r="O195" s="236"/>
      <c r="P195" s="236"/>
      <c r="Q195" s="236"/>
      <c r="R195" s="236"/>
      <c r="S195" s="236"/>
      <c r="T195" s="23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8" t="s">
        <v>181</v>
      </c>
      <c r="AU195" s="238" t="s">
        <v>81</v>
      </c>
      <c r="AV195" s="13" t="s">
        <v>81</v>
      </c>
      <c r="AW195" s="13" t="s">
        <v>33</v>
      </c>
      <c r="AX195" s="13" t="s">
        <v>79</v>
      </c>
      <c r="AY195" s="238" t="s">
        <v>119</v>
      </c>
    </row>
    <row r="196" spans="1:65" s="2" customFormat="1" ht="16.5" customHeight="1">
      <c r="A196" s="39"/>
      <c r="B196" s="40"/>
      <c r="C196" s="239" t="s">
        <v>376</v>
      </c>
      <c r="D196" s="239" t="s">
        <v>283</v>
      </c>
      <c r="E196" s="240" t="s">
        <v>767</v>
      </c>
      <c r="F196" s="241" t="s">
        <v>768</v>
      </c>
      <c r="G196" s="242" t="s">
        <v>278</v>
      </c>
      <c r="H196" s="243">
        <v>33.8</v>
      </c>
      <c r="I196" s="244"/>
      <c r="J196" s="245">
        <f>ROUND(I196*H196,2)</f>
        <v>0</v>
      </c>
      <c r="K196" s="241" t="s">
        <v>19</v>
      </c>
      <c r="L196" s="246"/>
      <c r="M196" s="247" t="s">
        <v>19</v>
      </c>
      <c r="N196" s="248" t="s">
        <v>42</v>
      </c>
      <c r="O196" s="85"/>
      <c r="P196" s="214">
        <f>O196*H196</f>
        <v>0</v>
      </c>
      <c r="Q196" s="214">
        <v>0.0002</v>
      </c>
      <c r="R196" s="214">
        <f>Q196*H196</f>
        <v>0.0067599999999999995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355</v>
      </c>
      <c r="AT196" s="216" t="s">
        <v>283</v>
      </c>
      <c r="AU196" s="216" t="s">
        <v>81</v>
      </c>
      <c r="AY196" s="18" t="s">
        <v>119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79</v>
      </c>
      <c r="BK196" s="217">
        <f>ROUND(I196*H196,2)</f>
        <v>0</v>
      </c>
      <c r="BL196" s="18" t="s">
        <v>259</v>
      </c>
      <c r="BM196" s="216" t="s">
        <v>769</v>
      </c>
    </row>
    <row r="197" spans="1:51" s="13" customFormat="1" ht="12">
      <c r="A197" s="13"/>
      <c r="B197" s="227"/>
      <c r="C197" s="228"/>
      <c r="D197" s="229" t="s">
        <v>181</v>
      </c>
      <c r="E197" s="228"/>
      <c r="F197" s="231" t="s">
        <v>770</v>
      </c>
      <c r="G197" s="228"/>
      <c r="H197" s="232">
        <v>33.8</v>
      </c>
      <c r="I197" s="233"/>
      <c r="J197" s="228"/>
      <c r="K197" s="228"/>
      <c r="L197" s="234"/>
      <c r="M197" s="235"/>
      <c r="N197" s="236"/>
      <c r="O197" s="236"/>
      <c r="P197" s="236"/>
      <c r="Q197" s="236"/>
      <c r="R197" s="236"/>
      <c r="S197" s="236"/>
      <c r="T197" s="23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8" t="s">
        <v>181</v>
      </c>
      <c r="AU197" s="238" t="s">
        <v>81</v>
      </c>
      <c r="AV197" s="13" t="s">
        <v>81</v>
      </c>
      <c r="AW197" s="13" t="s">
        <v>4</v>
      </c>
      <c r="AX197" s="13" t="s">
        <v>79</v>
      </c>
      <c r="AY197" s="238" t="s">
        <v>119</v>
      </c>
    </row>
    <row r="198" spans="1:65" s="2" customFormat="1" ht="16.5" customHeight="1">
      <c r="A198" s="39"/>
      <c r="B198" s="40"/>
      <c r="C198" s="205" t="s">
        <v>381</v>
      </c>
      <c r="D198" s="205" t="s">
        <v>122</v>
      </c>
      <c r="E198" s="206" t="s">
        <v>771</v>
      </c>
      <c r="F198" s="207" t="s">
        <v>772</v>
      </c>
      <c r="G198" s="208" t="s">
        <v>214</v>
      </c>
      <c r="H198" s="209">
        <v>85.626</v>
      </c>
      <c r="I198" s="210"/>
      <c r="J198" s="211">
        <f>ROUND(I198*H198,2)</f>
        <v>0</v>
      </c>
      <c r="K198" s="207" t="s">
        <v>125</v>
      </c>
      <c r="L198" s="45"/>
      <c r="M198" s="212" t="s">
        <v>19</v>
      </c>
      <c r="N198" s="213" t="s">
        <v>42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259</v>
      </c>
      <c r="AT198" s="216" t="s">
        <v>122</v>
      </c>
      <c r="AU198" s="216" t="s">
        <v>81</v>
      </c>
      <c r="AY198" s="18" t="s">
        <v>119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79</v>
      </c>
      <c r="BK198" s="217">
        <f>ROUND(I198*H198,2)</f>
        <v>0</v>
      </c>
      <c r="BL198" s="18" t="s">
        <v>259</v>
      </c>
      <c r="BM198" s="216" t="s">
        <v>773</v>
      </c>
    </row>
    <row r="199" spans="1:47" s="2" customFormat="1" ht="12">
      <c r="A199" s="39"/>
      <c r="B199" s="40"/>
      <c r="C199" s="41"/>
      <c r="D199" s="218" t="s">
        <v>128</v>
      </c>
      <c r="E199" s="41"/>
      <c r="F199" s="219" t="s">
        <v>774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128</v>
      </c>
      <c r="AU199" s="18" t="s">
        <v>81</v>
      </c>
    </row>
    <row r="200" spans="1:51" s="13" customFormat="1" ht="12">
      <c r="A200" s="13"/>
      <c r="B200" s="227"/>
      <c r="C200" s="228"/>
      <c r="D200" s="229" t="s">
        <v>181</v>
      </c>
      <c r="E200" s="230" t="s">
        <v>19</v>
      </c>
      <c r="F200" s="231" t="s">
        <v>622</v>
      </c>
      <c r="G200" s="228"/>
      <c r="H200" s="232">
        <v>85.626</v>
      </c>
      <c r="I200" s="233"/>
      <c r="J200" s="228"/>
      <c r="K200" s="228"/>
      <c r="L200" s="234"/>
      <c r="M200" s="235"/>
      <c r="N200" s="236"/>
      <c r="O200" s="236"/>
      <c r="P200" s="236"/>
      <c r="Q200" s="236"/>
      <c r="R200" s="236"/>
      <c r="S200" s="236"/>
      <c r="T200" s="23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8" t="s">
        <v>181</v>
      </c>
      <c r="AU200" s="238" t="s">
        <v>81</v>
      </c>
      <c r="AV200" s="13" t="s">
        <v>81</v>
      </c>
      <c r="AW200" s="13" t="s">
        <v>33</v>
      </c>
      <c r="AX200" s="13" t="s">
        <v>79</v>
      </c>
      <c r="AY200" s="238" t="s">
        <v>119</v>
      </c>
    </row>
    <row r="201" spans="1:65" s="2" customFormat="1" ht="16.5" customHeight="1">
      <c r="A201" s="39"/>
      <c r="B201" s="40"/>
      <c r="C201" s="239" t="s">
        <v>387</v>
      </c>
      <c r="D201" s="239" t="s">
        <v>283</v>
      </c>
      <c r="E201" s="240" t="s">
        <v>775</v>
      </c>
      <c r="F201" s="241" t="s">
        <v>776</v>
      </c>
      <c r="G201" s="242" t="s">
        <v>178</v>
      </c>
      <c r="H201" s="243">
        <v>2.261</v>
      </c>
      <c r="I201" s="244"/>
      <c r="J201" s="245">
        <f>ROUND(I201*H201,2)</f>
        <v>0</v>
      </c>
      <c r="K201" s="241" t="s">
        <v>125</v>
      </c>
      <c r="L201" s="246"/>
      <c r="M201" s="247" t="s">
        <v>19</v>
      </c>
      <c r="N201" s="248" t="s">
        <v>42</v>
      </c>
      <c r="O201" s="85"/>
      <c r="P201" s="214">
        <f>O201*H201</f>
        <v>0</v>
      </c>
      <c r="Q201" s="214">
        <v>0.55</v>
      </c>
      <c r="R201" s="214">
        <f>Q201*H201</f>
        <v>1.2435500000000002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355</v>
      </c>
      <c r="AT201" s="216" t="s">
        <v>283</v>
      </c>
      <c r="AU201" s="216" t="s">
        <v>81</v>
      </c>
      <c r="AY201" s="18" t="s">
        <v>119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79</v>
      </c>
      <c r="BK201" s="217">
        <f>ROUND(I201*H201,2)</f>
        <v>0</v>
      </c>
      <c r="BL201" s="18" t="s">
        <v>259</v>
      </c>
      <c r="BM201" s="216" t="s">
        <v>777</v>
      </c>
    </row>
    <row r="202" spans="1:51" s="13" customFormat="1" ht="12">
      <c r="A202" s="13"/>
      <c r="B202" s="227"/>
      <c r="C202" s="228"/>
      <c r="D202" s="229" t="s">
        <v>181</v>
      </c>
      <c r="E202" s="230" t="s">
        <v>19</v>
      </c>
      <c r="F202" s="231" t="s">
        <v>778</v>
      </c>
      <c r="G202" s="228"/>
      <c r="H202" s="232">
        <v>2.055</v>
      </c>
      <c r="I202" s="233"/>
      <c r="J202" s="228"/>
      <c r="K202" s="228"/>
      <c r="L202" s="234"/>
      <c r="M202" s="235"/>
      <c r="N202" s="236"/>
      <c r="O202" s="236"/>
      <c r="P202" s="236"/>
      <c r="Q202" s="236"/>
      <c r="R202" s="236"/>
      <c r="S202" s="236"/>
      <c r="T202" s="23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8" t="s">
        <v>181</v>
      </c>
      <c r="AU202" s="238" t="s">
        <v>81</v>
      </c>
      <c r="AV202" s="13" t="s">
        <v>81</v>
      </c>
      <c r="AW202" s="13" t="s">
        <v>33</v>
      </c>
      <c r="AX202" s="13" t="s">
        <v>79</v>
      </c>
      <c r="AY202" s="238" t="s">
        <v>119</v>
      </c>
    </row>
    <row r="203" spans="1:51" s="13" customFormat="1" ht="12">
      <c r="A203" s="13"/>
      <c r="B203" s="227"/>
      <c r="C203" s="228"/>
      <c r="D203" s="229" t="s">
        <v>181</v>
      </c>
      <c r="E203" s="228"/>
      <c r="F203" s="231" t="s">
        <v>779</v>
      </c>
      <c r="G203" s="228"/>
      <c r="H203" s="232">
        <v>2.261</v>
      </c>
      <c r="I203" s="233"/>
      <c r="J203" s="228"/>
      <c r="K203" s="228"/>
      <c r="L203" s="234"/>
      <c r="M203" s="235"/>
      <c r="N203" s="236"/>
      <c r="O203" s="236"/>
      <c r="P203" s="236"/>
      <c r="Q203" s="236"/>
      <c r="R203" s="236"/>
      <c r="S203" s="236"/>
      <c r="T203" s="23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8" t="s">
        <v>181</v>
      </c>
      <c r="AU203" s="238" t="s">
        <v>81</v>
      </c>
      <c r="AV203" s="13" t="s">
        <v>81</v>
      </c>
      <c r="AW203" s="13" t="s">
        <v>4</v>
      </c>
      <c r="AX203" s="13" t="s">
        <v>79</v>
      </c>
      <c r="AY203" s="238" t="s">
        <v>119</v>
      </c>
    </row>
    <row r="204" spans="1:65" s="2" customFormat="1" ht="16.5" customHeight="1">
      <c r="A204" s="39"/>
      <c r="B204" s="40"/>
      <c r="C204" s="205" t="s">
        <v>393</v>
      </c>
      <c r="D204" s="205" t="s">
        <v>122</v>
      </c>
      <c r="E204" s="206" t="s">
        <v>780</v>
      </c>
      <c r="F204" s="207" t="s">
        <v>781</v>
      </c>
      <c r="G204" s="208" t="s">
        <v>178</v>
      </c>
      <c r="H204" s="209">
        <v>2.261</v>
      </c>
      <c r="I204" s="210"/>
      <c r="J204" s="211">
        <f>ROUND(I204*H204,2)</f>
        <v>0</v>
      </c>
      <c r="K204" s="207" t="s">
        <v>125</v>
      </c>
      <c r="L204" s="45"/>
      <c r="M204" s="212" t="s">
        <v>19</v>
      </c>
      <c r="N204" s="213" t="s">
        <v>42</v>
      </c>
      <c r="O204" s="85"/>
      <c r="P204" s="214">
        <f>O204*H204</f>
        <v>0</v>
      </c>
      <c r="Q204" s="214">
        <v>0.0028</v>
      </c>
      <c r="R204" s="214">
        <f>Q204*H204</f>
        <v>0.0063308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259</v>
      </c>
      <c r="AT204" s="216" t="s">
        <v>122</v>
      </c>
      <c r="AU204" s="216" t="s">
        <v>81</v>
      </c>
      <c r="AY204" s="18" t="s">
        <v>119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79</v>
      </c>
      <c r="BK204" s="217">
        <f>ROUND(I204*H204,2)</f>
        <v>0</v>
      </c>
      <c r="BL204" s="18" t="s">
        <v>259</v>
      </c>
      <c r="BM204" s="216" t="s">
        <v>782</v>
      </c>
    </row>
    <row r="205" spans="1:47" s="2" customFormat="1" ht="12">
      <c r="A205" s="39"/>
      <c r="B205" s="40"/>
      <c r="C205" s="41"/>
      <c r="D205" s="218" t="s">
        <v>128</v>
      </c>
      <c r="E205" s="41"/>
      <c r="F205" s="219" t="s">
        <v>783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128</v>
      </c>
      <c r="AU205" s="18" t="s">
        <v>81</v>
      </c>
    </row>
    <row r="206" spans="1:65" s="2" customFormat="1" ht="24.15" customHeight="1">
      <c r="A206" s="39"/>
      <c r="B206" s="40"/>
      <c r="C206" s="205" t="s">
        <v>399</v>
      </c>
      <c r="D206" s="205" t="s">
        <v>122</v>
      </c>
      <c r="E206" s="206" t="s">
        <v>784</v>
      </c>
      <c r="F206" s="207" t="s">
        <v>785</v>
      </c>
      <c r="G206" s="208" t="s">
        <v>203</v>
      </c>
      <c r="H206" s="209">
        <v>1.259</v>
      </c>
      <c r="I206" s="210"/>
      <c r="J206" s="211">
        <f>ROUND(I206*H206,2)</f>
        <v>0</v>
      </c>
      <c r="K206" s="207" t="s">
        <v>125</v>
      </c>
      <c r="L206" s="45"/>
      <c r="M206" s="212" t="s">
        <v>19</v>
      </c>
      <c r="N206" s="213" t="s">
        <v>42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259</v>
      </c>
      <c r="AT206" s="216" t="s">
        <v>122</v>
      </c>
      <c r="AU206" s="216" t="s">
        <v>81</v>
      </c>
      <c r="AY206" s="18" t="s">
        <v>119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79</v>
      </c>
      <c r="BK206" s="217">
        <f>ROUND(I206*H206,2)</f>
        <v>0</v>
      </c>
      <c r="BL206" s="18" t="s">
        <v>259</v>
      </c>
      <c r="BM206" s="216" t="s">
        <v>786</v>
      </c>
    </row>
    <row r="207" spans="1:47" s="2" customFormat="1" ht="12">
      <c r="A207" s="39"/>
      <c r="B207" s="40"/>
      <c r="C207" s="41"/>
      <c r="D207" s="218" t="s">
        <v>128</v>
      </c>
      <c r="E207" s="41"/>
      <c r="F207" s="219" t="s">
        <v>787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128</v>
      </c>
      <c r="AU207" s="18" t="s">
        <v>81</v>
      </c>
    </row>
    <row r="208" spans="1:65" s="2" customFormat="1" ht="24.15" customHeight="1">
      <c r="A208" s="39"/>
      <c r="B208" s="40"/>
      <c r="C208" s="205" t="s">
        <v>405</v>
      </c>
      <c r="D208" s="205" t="s">
        <v>122</v>
      </c>
      <c r="E208" s="206" t="s">
        <v>788</v>
      </c>
      <c r="F208" s="207" t="s">
        <v>789</v>
      </c>
      <c r="G208" s="208" t="s">
        <v>203</v>
      </c>
      <c r="H208" s="209">
        <v>1.259</v>
      </c>
      <c r="I208" s="210"/>
      <c r="J208" s="211">
        <f>ROUND(I208*H208,2)</f>
        <v>0</v>
      </c>
      <c r="K208" s="207" t="s">
        <v>125</v>
      </c>
      <c r="L208" s="45"/>
      <c r="M208" s="212" t="s">
        <v>19</v>
      </c>
      <c r="N208" s="213" t="s">
        <v>42</v>
      </c>
      <c r="O208" s="85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259</v>
      </c>
      <c r="AT208" s="216" t="s">
        <v>122</v>
      </c>
      <c r="AU208" s="216" t="s">
        <v>81</v>
      </c>
      <c r="AY208" s="18" t="s">
        <v>119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79</v>
      </c>
      <c r="BK208" s="217">
        <f>ROUND(I208*H208,2)</f>
        <v>0</v>
      </c>
      <c r="BL208" s="18" t="s">
        <v>259</v>
      </c>
      <c r="BM208" s="216" t="s">
        <v>790</v>
      </c>
    </row>
    <row r="209" spans="1:47" s="2" customFormat="1" ht="12">
      <c r="A209" s="39"/>
      <c r="B209" s="40"/>
      <c r="C209" s="41"/>
      <c r="D209" s="218" t="s">
        <v>128</v>
      </c>
      <c r="E209" s="41"/>
      <c r="F209" s="219" t="s">
        <v>791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128</v>
      </c>
      <c r="AU209" s="18" t="s">
        <v>81</v>
      </c>
    </row>
    <row r="210" spans="1:63" s="12" customFormat="1" ht="22.8" customHeight="1">
      <c r="A210" s="12"/>
      <c r="B210" s="189"/>
      <c r="C210" s="190"/>
      <c r="D210" s="191" t="s">
        <v>70</v>
      </c>
      <c r="E210" s="203" t="s">
        <v>598</v>
      </c>
      <c r="F210" s="203" t="s">
        <v>599</v>
      </c>
      <c r="G210" s="190"/>
      <c r="H210" s="190"/>
      <c r="I210" s="193"/>
      <c r="J210" s="204">
        <f>BK210</f>
        <v>0</v>
      </c>
      <c r="K210" s="190"/>
      <c r="L210" s="195"/>
      <c r="M210" s="196"/>
      <c r="N210" s="197"/>
      <c r="O210" s="197"/>
      <c r="P210" s="198">
        <f>SUM(P211:P219)</f>
        <v>0</v>
      </c>
      <c r="Q210" s="197"/>
      <c r="R210" s="198">
        <f>SUM(R211:R219)</f>
        <v>0.001105</v>
      </c>
      <c r="S210" s="197"/>
      <c r="T210" s="199">
        <f>SUM(T211:T219)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0" t="s">
        <v>81</v>
      </c>
      <c r="AT210" s="201" t="s">
        <v>70</v>
      </c>
      <c r="AU210" s="201" t="s">
        <v>79</v>
      </c>
      <c r="AY210" s="200" t="s">
        <v>119</v>
      </c>
      <c r="BK210" s="202">
        <f>SUM(BK211:BK219)</f>
        <v>0</v>
      </c>
    </row>
    <row r="211" spans="1:65" s="2" customFormat="1" ht="16.5" customHeight="1">
      <c r="A211" s="39"/>
      <c r="B211" s="40"/>
      <c r="C211" s="205" t="s">
        <v>411</v>
      </c>
      <c r="D211" s="205" t="s">
        <v>122</v>
      </c>
      <c r="E211" s="206" t="s">
        <v>792</v>
      </c>
      <c r="F211" s="207" t="s">
        <v>793</v>
      </c>
      <c r="G211" s="208" t="s">
        <v>214</v>
      </c>
      <c r="H211" s="209">
        <v>3.25</v>
      </c>
      <c r="I211" s="210"/>
      <c r="J211" s="211">
        <f>ROUND(I211*H211,2)</f>
        <v>0</v>
      </c>
      <c r="K211" s="207" t="s">
        <v>125</v>
      </c>
      <c r="L211" s="45"/>
      <c r="M211" s="212" t="s">
        <v>19</v>
      </c>
      <c r="N211" s="213" t="s">
        <v>42</v>
      </c>
      <c r="O211" s="85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259</v>
      </c>
      <c r="AT211" s="216" t="s">
        <v>122</v>
      </c>
      <c r="AU211" s="216" t="s">
        <v>81</v>
      </c>
      <c r="AY211" s="18" t="s">
        <v>119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79</v>
      </c>
      <c r="BK211" s="217">
        <f>ROUND(I211*H211,2)</f>
        <v>0</v>
      </c>
      <c r="BL211" s="18" t="s">
        <v>259</v>
      </c>
      <c r="BM211" s="216" t="s">
        <v>794</v>
      </c>
    </row>
    <row r="212" spans="1:47" s="2" customFormat="1" ht="12">
      <c r="A212" s="39"/>
      <c r="B212" s="40"/>
      <c r="C212" s="41"/>
      <c r="D212" s="218" t="s">
        <v>128</v>
      </c>
      <c r="E212" s="41"/>
      <c r="F212" s="219" t="s">
        <v>795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128</v>
      </c>
      <c r="AU212" s="18" t="s">
        <v>81</v>
      </c>
    </row>
    <row r="213" spans="1:51" s="13" customFormat="1" ht="12">
      <c r="A213" s="13"/>
      <c r="B213" s="227"/>
      <c r="C213" s="228"/>
      <c r="D213" s="229" t="s">
        <v>181</v>
      </c>
      <c r="E213" s="230" t="s">
        <v>19</v>
      </c>
      <c r="F213" s="231" t="s">
        <v>796</v>
      </c>
      <c r="G213" s="228"/>
      <c r="H213" s="232">
        <v>3.25</v>
      </c>
      <c r="I213" s="233"/>
      <c r="J213" s="228"/>
      <c r="K213" s="228"/>
      <c r="L213" s="234"/>
      <c r="M213" s="235"/>
      <c r="N213" s="236"/>
      <c r="O213" s="236"/>
      <c r="P213" s="236"/>
      <c r="Q213" s="236"/>
      <c r="R213" s="236"/>
      <c r="S213" s="236"/>
      <c r="T213" s="23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8" t="s">
        <v>181</v>
      </c>
      <c r="AU213" s="238" t="s">
        <v>81</v>
      </c>
      <c r="AV213" s="13" t="s">
        <v>81</v>
      </c>
      <c r="AW213" s="13" t="s">
        <v>33</v>
      </c>
      <c r="AX213" s="13" t="s">
        <v>79</v>
      </c>
      <c r="AY213" s="238" t="s">
        <v>119</v>
      </c>
    </row>
    <row r="214" spans="1:65" s="2" customFormat="1" ht="16.5" customHeight="1">
      <c r="A214" s="39"/>
      <c r="B214" s="40"/>
      <c r="C214" s="205" t="s">
        <v>416</v>
      </c>
      <c r="D214" s="205" t="s">
        <v>122</v>
      </c>
      <c r="E214" s="206" t="s">
        <v>797</v>
      </c>
      <c r="F214" s="207" t="s">
        <v>798</v>
      </c>
      <c r="G214" s="208" t="s">
        <v>214</v>
      </c>
      <c r="H214" s="209">
        <v>3.25</v>
      </c>
      <c r="I214" s="210"/>
      <c r="J214" s="211">
        <f>ROUND(I214*H214,2)</f>
        <v>0</v>
      </c>
      <c r="K214" s="207" t="s">
        <v>125</v>
      </c>
      <c r="L214" s="45"/>
      <c r="M214" s="212" t="s">
        <v>19</v>
      </c>
      <c r="N214" s="213" t="s">
        <v>42</v>
      </c>
      <c r="O214" s="85"/>
      <c r="P214" s="214">
        <f>O214*H214</f>
        <v>0</v>
      </c>
      <c r="Q214" s="214">
        <v>0.00015</v>
      </c>
      <c r="R214" s="214">
        <f>Q214*H214</f>
        <v>0.0004875</v>
      </c>
      <c r="S214" s="214">
        <v>0</v>
      </c>
      <c r="T214" s="215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16" t="s">
        <v>259</v>
      </c>
      <c r="AT214" s="216" t="s">
        <v>122</v>
      </c>
      <c r="AU214" s="216" t="s">
        <v>81</v>
      </c>
      <c r="AY214" s="18" t="s">
        <v>119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8" t="s">
        <v>79</v>
      </c>
      <c r="BK214" s="217">
        <f>ROUND(I214*H214,2)</f>
        <v>0</v>
      </c>
      <c r="BL214" s="18" t="s">
        <v>259</v>
      </c>
      <c r="BM214" s="216" t="s">
        <v>799</v>
      </c>
    </row>
    <row r="215" spans="1:47" s="2" customFormat="1" ht="12">
      <c r="A215" s="39"/>
      <c r="B215" s="40"/>
      <c r="C215" s="41"/>
      <c r="D215" s="218" t="s">
        <v>128</v>
      </c>
      <c r="E215" s="41"/>
      <c r="F215" s="219" t="s">
        <v>800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128</v>
      </c>
      <c r="AU215" s="18" t="s">
        <v>81</v>
      </c>
    </row>
    <row r="216" spans="1:51" s="13" customFormat="1" ht="12">
      <c r="A216" s="13"/>
      <c r="B216" s="227"/>
      <c r="C216" s="228"/>
      <c r="D216" s="229" t="s">
        <v>181</v>
      </c>
      <c r="E216" s="230" t="s">
        <v>19</v>
      </c>
      <c r="F216" s="231" t="s">
        <v>796</v>
      </c>
      <c r="G216" s="228"/>
      <c r="H216" s="232">
        <v>3.25</v>
      </c>
      <c r="I216" s="233"/>
      <c r="J216" s="228"/>
      <c r="K216" s="228"/>
      <c r="L216" s="234"/>
      <c r="M216" s="235"/>
      <c r="N216" s="236"/>
      <c r="O216" s="236"/>
      <c r="P216" s="236"/>
      <c r="Q216" s="236"/>
      <c r="R216" s="236"/>
      <c r="S216" s="236"/>
      <c r="T216" s="23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8" t="s">
        <v>181</v>
      </c>
      <c r="AU216" s="238" t="s">
        <v>81</v>
      </c>
      <c r="AV216" s="13" t="s">
        <v>81</v>
      </c>
      <c r="AW216" s="13" t="s">
        <v>33</v>
      </c>
      <c r="AX216" s="13" t="s">
        <v>79</v>
      </c>
      <c r="AY216" s="238" t="s">
        <v>119</v>
      </c>
    </row>
    <row r="217" spans="1:65" s="2" customFormat="1" ht="16.5" customHeight="1">
      <c r="A217" s="39"/>
      <c r="B217" s="40"/>
      <c r="C217" s="205" t="s">
        <v>421</v>
      </c>
      <c r="D217" s="205" t="s">
        <v>122</v>
      </c>
      <c r="E217" s="206" t="s">
        <v>801</v>
      </c>
      <c r="F217" s="207" t="s">
        <v>802</v>
      </c>
      <c r="G217" s="208" t="s">
        <v>214</v>
      </c>
      <c r="H217" s="209">
        <v>3.25</v>
      </c>
      <c r="I217" s="210"/>
      <c r="J217" s="211">
        <f>ROUND(I217*H217,2)</f>
        <v>0</v>
      </c>
      <c r="K217" s="207" t="s">
        <v>125</v>
      </c>
      <c r="L217" s="45"/>
      <c r="M217" s="212" t="s">
        <v>19</v>
      </c>
      <c r="N217" s="213" t="s">
        <v>42</v>
      </c>
      <c r="O217" s="85"/>
      <c r="P217" s="214">
        <f>O217*H217</f>
        <v>0</v>
      </c>
      <c r="Q217" s="214">
        <v>0.00019</v>
      </c>
      <c r="R217" s="214">
        <f>Q217*H217</f>
        <v>0.0006175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259</v>
      </c>
      <c r="AT217" s="216" t="s">
        <v>122</v>
      </c>
      <c r="AU217" s="216" t="s">
        <v>81</v>
      </c>
      <c r="AY217" s="18" t="s">
        <v>119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79</v>
      </c>
      <c r="BK217" s="217">
        <f>ROUND(I217*H217,2)</f>
        <v>0</v>
      </c>
      <c r="BL217" s="18" t="s">
        <v>259</v>
      </c>
      <c r="BM217" s="216" t="s">
        <v>803</v>
      </c>
    </row>
    <row r="218" spans="1:47" s="2" customFormat="1" ht="12">
      <c r="A218" s="39"/>
      <c r="B218" s="40"/>
      <c r="C218" s="41"/>
      <c r="D218" s="218" t="s">
        <v>128</v>
      </c>
      <c r="E218" s="41"/>
      <c r="F218" s="219" t="s">
        <v>804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128</v>
      </c>
      <c r="AU218" s="18" t="s">
        <v>81</v>
      </c>
    </row>
    <row r="219" spans="1:51" s="13" customFormat="1" ht="12">
      <c r="A219" s="13"/>
      <c r="B219" s="227"/>
      <c r="C219" s="228"/>
      <c r="D219" s="229" t="s">
        <v>181</v>
      </c>
      <c r="E219" s="230" t="s">
        <v>19</v>
      </c>
      <c r="F219" s="231" t="s">
        <v>796</v>
      </c>
      <c r="G219" s="228"/>
      <c r="H219" s="232">
        <v>3.25</v>
      </c>
      <c r="I219" s="233"/>
      <c r="J219" s="228"/>
      <c r="K219" s="228"/>
      <c r="L219" s="234"/>
      <c r="M219" s="235"/>
      <c r="N219" s="236"/>
      <c r="O219" s="236"/>
      <c r="P219" s="236"/>
      <c r="Q219" s="236"/>
      <c r="R219" s="236"/>
      <c r="S219" s="236"/>
      <c r="T219" s="23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8" t="s">
        <v>181</v>
      </c>
      <c r="AU219" s="238" t="s">
        <v>81</v>
      </c>
      <c r="AV219" s="13" t="s">
        <v>81</v>
      </c>
      <c r="AW219" s="13" t="s">
        <v>33</v>
      </c>
      <c r="AX219" s="13" t="s">
        <v>79</v>
      </c>
      <c r="AY219" s="238" t="s">
        <v>119</v>
      </c>
    </row>
    <row r="220" spans="1:63" s="12" customFormat="1" ht="22.8" customHeight="1">
      <c r="A220" s="12"/>
      <c r="B220" s="189"/>
      <c r="C220" s="190"/>
      <c r="D220" s="191" t="s">
        <v>70</v>
      </c>
      <c r="E220" s="203" t="s">
        <v>805</v>
      </c>
      <c r="F220" s="203" t="s">
        <v>806</v>
      </c>
      <c r="G220" s="190"/>
      <c r="H220" s="190"/>
      <c r="I220" s="193"/>
      <c r="J220" s="204">
        <f>BK220</f>
        <v>0</v>
      </c>
      <c r="K220" s="190"/>
      <c r="L220" s="195"/>
      <c r="M220" s="196"/>
      <c r="N220" s="197"/>
      <c r="O220" s="197"/>
      <c r="P220" s="198">
        <f>SUM(P221:P235)</f>
        <v>0</v>
      </c>
      <c r="Q220" s="197"/>
      <c r="R220" s="198">
        <f>SUM(R221:R235)</f>
        <v>0.09861215000000001</v>
      </c>
      <c r="S220" s="197"/>
      <c r="T220" s="199">
        <f>SUM(T221:T235)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0" t="s">
        <v>81</v>
      </c>
      <c r="AT220" s="201" t="s">
        <v>70</v>
      </c>
      <c r="AU220" s="201" t="s">
        <v>79</v>
      </c>
      <c r="AY220" s="200" t="s">
        <v>119</v>
      </c>
      <c r="BK220" s="202">
        <f>SUM(BK221:BK235)</f>
        <v>0</v>
      </c>
    </row>
    <row r="221" spans="1:65" s="2" customFormat="1" ht="16.5" customHeight="1">
      <c r="A221" s="39"/>
      <c r="B221" s="40"/>
      <c r="C221" s="205" t="s">
        <v>427</v>
      </c>
      <c r="D221" s="205" t="s">
        <v>122</v>
      </c>
      <c r="E221" s="206" t="s">
        <v>807</v>
      </c>
      <c r="F221" s="207" t="s">
        <v>808</v>
      </c>
      <c r="G221" s="208" t="s">
        <v>214</v>
      </c>
      <c r="H221" s="209">
        <v>151.711</v>
      </c>
      <c r="I221" s="210"/>
      <c r="J221" s="211">
        <f>ROUND(I221*H221,2)</f>
        <v>0</v>
      </c>
      <c r="K221" s="207" t="s">
        <v>125</v>
      </c>
      <c r="L221" s="45"/>
      <c r="M221" s="212" t="s">
        <v>19</v>
      </c>
      <c r="N221" s="213" t="s">
        <v>42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259</v>
      </c>
      <c r="AT221" s="216" t="s">
        <v>122</v>
      </c>
      <c r="AU221" s="216" t="s">
        <v>81</v>
      </c>
      <c r="AY221" s="18" t="s">
        <v>119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79</v>
      </c>
      <c r="BK221" s="217">
        <f>ROUND(I221*H221,2)</f>
        <v>0</v>
      </c>
      <c r="BL221" s="18" t="s">
        <v>259</v>
      </c>
      <c r="BM221" s="216" t="s">
        <v>809</v>
      </c>
    </row>
    <row r="222" spans="1:47" s="2" customFormat="1" ht="12">
      <c r="A222" s="39"/>
      <c r="B222" s="40"/>
      <c r="C222" s="41"/>
      <c r="D222" s="218" t="s">
        <v>128</v>
      </c>
      <c r="E222" s="41"/>
      <c r="F222" s="219" t="s">
        <v>810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128</v>
      </c>
      <c r="AU222" s="18" t="s">
        <v>81</v>
      </c>
    </row>
    <row r="223" spans="1:51" s="13" customFormat="1" ht="12">
      <c r="A223" s="13"/>
      <c r="B223" s="227"/>
      <c r="C223" s="228"/>
      <c r="D223" s="229" t="s">
        <v>181</v>
      </c>
      <c r="E223" s="230" t="s">
        <v>19</v>
      </c>
      <c r="F223" s="231" t="s">
        <v>811</v>
      </c>
      <c r="G223" s="228"/>
      <c r="H223" s="232">
        <v>134.711</v>
      </c>
      <c r="I223" s="233"/>
      <c r="J223" s="228"/>
      <c r="K223" s="228"/>
      <c r="L223" s="234"/>
      <c r="M223" s="235"/>
      <c r="N223" s="236"/>
      <c r="O223" s="236"/>
      <c r="P223" s="236"/>
      <c r="Q223" s="236"/>
      <c r="R223" s="236"/>
      <c r="S223" s="236"/>
      <c r="T223" s="23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8" t="s">
        <v>181</v>
      </c>
      <c r="AU223" s="238" t="s">
        <v>81</v>
      </c>
      <c r="AV223" s="13" t="s">
        <v>81</v>
      </c>
      <c r="AW223" s="13" t="s">
        <v>33</v>
      </c>
      <c r="AX223" s="13" t="s">
        <v>71</v>
      </c>
      <c r="AY223" s="238" t="s">
        <v>119</v>
      </c>
    </row>
    <row r="224" spans="1:51" s="13" customFormat="1" ht="12">
      <c r="A224" s="13"/>
      <c r="B224" s="227"/>
      <c r="C224" s="228"/>
      <c r="D224" s="229" t="s">
        <v>181</v>
      </c>
      <c r="E224" s="230" t="s">
        <v>19</v>
      </c>
      <c r="F224" s="231" t="s">
        <v>812</v>
      </c>
      <c r="G224" s="228"/>
      <c r="H224" s="232">
        <v>17</v>
      </c>
      <c r="I224" s="233"/>
      <c r="J224" s="228"/>
      <c r="K224" s="228"/>
      <c r="L224" s="234"/>
      <c r="M224" s="235"/>
      <c r="N224" s="236"/>
      <c r="O224" s="236"/>
      <c r="P224" s="236"/>
      <c r="Q224" s="236"/>
      <c r="R224" s="236"/>
      <c r="S224" s="236"/>
      <c r="T224" s="23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8" t="s">
        <v>181</v>
      </c>
      <c r="AU224" s="238" t="s">
        <v>81</v>
      </c>
      <c r="AV224" s="13" t="s">
        <v>81</v>
      </c>
      <c r="AW224" s="13" t="s">
        <v>33</v>
      </c>
      <c r="AX224" s="13" t="s">
        <v>71</v>
      </c>
      <c r="AY224" s="238" t="s">
        <v>119</v>
      </c>
    </row>
    <row r="225" spans="1:51" s="14" customFormat="1" ht="12">
      <c r="A225" s="14"/>
      <c r="B225" s="249"/>
      <c r="C225" s="250"/>
      <c r="D225" s="229" t="s">
        <v>181</v>
      </c>
      <c r="E225" s="251" t="s">
        <v>19</v>
      </c>
      <c r="F225" s="252" t="s">
        <v>306</v>
      </c>
      <c r="G225" s="250"/>
      <c r="H225" s="253">
        <v>151.711</v>
      </c>
      <c r="I225" s="254"/>
      <c r="J225" s="250"/>
      <c r="K225" s="250"/>
      <c r="L225" s="255"/>
      <c r="M225" s="256"/>
      <c r="N225" s="257"/>
      <c r="O225" s="257"/>
      <c r="P225" s="257"/>
      <c r="Q225" s="257"/>
      <c r="R225" s="257"/>
      <c r="S225" s="257"/>
      <c r="T225" s="25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9" t="s">
        <v>181</v>
      </c>
      <c r="AU225" s="259" t="s">
        <v>81</v>
      </c>
      <c r="AV225" s="14" t="s">
        <v>143</v>
      </c>
      <c r="AW225" s="14" t="s">
        <v>33</v>
      </c>
      <c r="AX225" s="14" t="s">
        <v>79</v>
      </c>
      <c r="AY225" s="259" t="s">
        <v>119</v>
      </c>
    </row>
    <row r="226" spans="1:65" s="2" customFormat="1" ht="24.15" customHeight="1">
      <c r="A226" s="39"/>
      <c r="B226" s="40"/>
      <c r="C226" s="205" t="s">
        <v>434</v>
      </c>
      <c r="D226" s="205" t="s">
        <v>122</v>
      </c>
      <c r="E226" s="206" t="s">
        <v>813</v>
      </c>
      <c r="F226" s="207" t="s">
        <v>814</v>
      </c>
      <c r="G226" s="208" t="s">
        <v>214</v>
      </c>
      <c r="H226" s="209">
        <v>151.711</v>
      </c>
      <c r="I226" s="210"/>
      <c r="J226" s="211">
        <f>ROUND(I226*H226,2)</f>
        <v>0</v>
      </c>
      <c r="K226" s="207" t="s">
        <v>19</v>
      </c>
      <c r="L226" s="45"/>
      <c r="M226" s="212" t="s">
        <v>19</v>
      </c>
      <c r="N226" s="213" t="s">
        <v>42</v>
      </c>
      <c r="O226" s="85"/>
      <c r="P226" s="214">
        <f>O226*H226</f>
        <v>0</v>
      </c>
      <c r="Q226" s="214">
        <v>0.00025</v>
      </c>
      <c r="R226" s="214">
        <f>Q226*H226</f>
        <v>0.03792775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259</v>
      </c>
      <c r="AT226" s="216" t="s">
        <v>122</v>
      </c>
      <c r="AU226" s="216" t="s">
        <v>81</v>
      </c>
      <c r="AY226" s="18" t="s">
        <v>119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79</v>
      </c>
      <c r="BK226" s="217">
        <f>ROUND(I226*H226,2)</f>
        <v>0</v>
      </c>
      <c r="BL226" s="18" t="s">
        <v>259</v>
      </c>
      <c r="BM226" s="216" t="s">
        <v>815</v>
      </c>
    </row>
    <row r="227" spans="1:47" s="2" customFormat="1" ht="12">
      <c r="A227" s="39"/>
      <c r="B227" s="40"/>
      <c r="C227" s="41"/>
      <c r="D227" s="229" t="s">
        <v>569</v>
      </c>
      <c r="E227" s="41"/>
      <c r="F227" s="271" t="s">
        <v>816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569</v>
      </c>
      <c r="AU227" s="18" t="s">
        <v>81</v>
      </c>
    </row>
    <row r="228" spans="1:51" s="13" customFormat="1" ht="12">
      <c r="A228" s="13"/>
      <c r="B228" s="227"/>
      <c r="C228" s="228"/>
      <c r="D228" s="229" t="s">
        <v>181</v>
      </c>
      <c r="E228" s="230" t="s">
        <v>19</v>
      </c>
      <c r="F228" s="231" t="s">
        <v>811</v>
      </c>
      <c r="G228" s="228"/>
      <c r="H228" s="232">
        <v>134.711</v>
      </c>
      <c r="I228" s="233"/>
      <c r="J228" s="228"/>
      <c r="K228" s="228"/>
      <c r="L228" s="234"/>
      <c r="M228" s="235"/>
      <c r="N228" s="236"/>
      <c r="O228" s="236"/>
      <c r="P228" s="236"/>
      <c r="Q228" s="236"/>
      <c r="R228" s="236"/>
      <c r="S228" s="236"/>
      <c r="T228" s="237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8" t="s">
        <v>181</v>
      </c>
      <c r="AU228" s="238" t="s">
        <v>81</v>
      </c>
      <c r="AV228" s="13" t="s">
        <v>81</v>
      </c>
      <c r="AW228" s="13" t="s">
        <v>33</v>
      </c>
      <c r="AX228" s="13" t="s">
        <v>71</v>
      </c>
      <c r="AY228" s="238" t="s">
        <v>119</v>
      </c>
    </row>
    <row r="229" spans="1:51" s="13" customFormat="1" ht="12">
      <c r="A229" s="13"/>
      <c r="B229" s="227"/>
      <c r="C229" s="228"/>
      <c r="D229" s="229" t="s">
        <v>181</v>
      </c>
      <c r="E229" s="230" t="s">
        <v>19</v>
      </c>
      <c r="F229" s="231" t="s">
        <v>812</v>
      </c>
      <c r="G229" s="228"/>
      <c r="H229" s="232">
        <v>17</v>
      </c>
      <c r="I229" s="233"/>
      <c r="J229" s="228"/>
      <c r="K229" s="228"/>
      <c r="L229" s="234"/>
      <c r="M229" s="235"/>
      <c r="N229" s="236"/>
      <c r="O229" s="236"/>
      <c r="P229" s="236"/>
      <c r="Q229" s="236"/>
      <c r="R229" s="236"/>
      <c r="S229" s="236"/>
      <c r="T229" s="23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8" t="s">
        <v>181</v>
      </c>
      <c r="AU229" s="238" t="s">
        <v>81</v>
      </c>
      <c r="AV229" s="13" t="s">
        <v>81</v>
      </c>
      <c r="AW229" s="13" t="s">
        <v>33</v>
      </c>
      <c r="AX229" s="13" t="s">
        <v>71</v>
      </c>
      <c r="AY229" s="238" t="s">
        <v>119</v>
      </c>
    </row>
    <row r="230" spans="1:51" s="14" customFormat="1" ht="12">
      <c r="A230" s="14"/>
      <c r="B230" s="249"/>
      <c r="C230" s="250"/>
      <c r="D230" s="229" t="s">
        <v>181</v>
      </c>
      <c r="E230" s="251" t="s">
        <v>19</v>
      </c>
      <c r="F230" s="252" t="s">
        <v>306</v>
      </c>
      <c r="G230" s="250"/>
      <c r="H230" s="253">
        <v>151.711</v>
      </c>
      <c r="I230" s="254"/>
      <c r="J230" s="250"/>
      <c r="K230" s="250"/>
      <c r="L230" s="255"/>
      <c r="M230" s="256"/>
      <c r="N230" s="257"/>
      <c r="O230" s="257"/>
      <c r="P230" s="257"/>
      <c r="Q230" s="257"/>
      <c r="R230" s="257"/>
      <c r="S230" s="257"/>
      <c r="T230" s="25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9" t="s">
        <v>181</v>
      </c>
      <c r="AU230" s="259" t="s">
        <v>81</v>
      </c>
      <c r="AV230" s="14" t="s">
        <v>143</v>
      </c>
      <c r="AW230" s="14" t="s">
        <v>33</v>
      </c>
      <c r="AX230" s="14" t="s">
        <v>79</v>
      </c>
      <c r="AY230" s="259" t="s">
        <v>119</v>
      </c>
    </row>
    <row r="231" spans="1:65" s="2" customFormat="1" ht="16.5" customHeight="1">
      <c r="A231" s="39"/>
      <c r="B231" s="40"/>
      <c r="C231" s="205" t="s">
        <v>439</v>
      </c>
      <c r="D231" s="205" t="s">
        <v>122</v>
      </c>
      <c r="E231" s="206" t="s">
        <v>817</v>
      </c>
      <c r="F231" s="207" t="s">
        <v>818</v>
      </c>
      <c r="G231" s="208" t="s">
        <v>214</v>
      </c>
      <c r="H231" s="209">
        <v>151.711</v>
      </c>
      <c r="I231" s="210"/>
      <c r="J231" s="211">
        <f>ROUND(I231*H231,2)</f>
        <v>0</v>
      </c>
      <c r="K231" s="207" t="s">
        <v>19</v>
      </c>
      <c r="L231" s="45"/>
      <c r="M231" s="212" t="s">
        <v>19</v>
      </c>
      <c r="N231" s="213" t="s">
        <v>42</v>
      </c>
      <c r="O231" s="85"/>
      <c r="P231" s="214">
        <f>O231*H231</f>
        <v>0</v>
      </c>
      <c r="Q231" s="214">
        <v>0.0004</v>
      </c>
      <c r="R231" s="214">
        <f>Q231*H231</f>
        <v>0.060684400000000006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259</v>
      </c>
      <c r="AT231" s="216" t="s">
        <v>122</v>
      </c>
      <c r="AU231" s="216" t="s">
        <v>81</v>
      </c>
      <c r="AY231" s="18" t="s">
        <v>119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79</v>
      </c>
      <c r="BK231" s="217">
        <f>ROUND(I231*H231,2)</f>
        <v>0</v>
      </c>
      <c r="BL231" s="18" t="s">
        <v>259</v>
      </c>
      <c r="BM231" s="216" t="s">
        <v>819</v>
      </c>
    </row>
    <row r="232" spans="1:47" s="2" customFormat="1" ht="12">
      <c r="A232" s="39"/>
      <c r="B232" s="40"/>
      <c r="C232" s="41"/>
      <c r="D232" s="229" t="s">
        <v>569</v>
      </c>
      <c r="E232" s="41"/>
      <c r="F232" s="271" t="s">
        <v>816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569</v>
      </c>
      <c r="AU232" s="18" t="s">
        <v>81</v>
      </c>
    </row>
    <row r="233" spans="1:51" s="13" customFormat="1" ht="12">
      <c r="A233" s="13"/>
      <c r="B233" s="227"/>
      <c r="C233" s="228"/>
      <c r="D233" s="229" t="s">
        <v>181</v>
      </c>
      <c r="E233" s="230" t="s">
        <v>19</v>
      </c>
      <c r="F233" s="231" t="s">
        <v>811</v>
      </c>
      <c r="G233" s="228"/>
      <c r="H233" s="232">
        <v>134.711</v>
      </c>
      <c r="I233" s="233"/>
      <c r="J233" s="228"/>
      <c r="K233" s="228"/>
      <c r="L233" s="234"/>
      <c r="M233" s="235"/>
      <c r="N233" s="236"/>
      <c r="O233" s="236"/>
      <c r="P233" s="236"/>
      <c r="Q233" s="236"/>
      <c r="R233" s="236"/>
      <c r="S233" s="236"/>
      <c r="T233" s="23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8" t="s">
        <v>181</v>
      </c>
      <c r="AU233" s="238" t="s">
        <v>81</v>
      </c>
      <c r="AV233" s="13" t="s">
        <v>81</v>
      </c>
      <c r="AW233" s="13" t="s">
        <v>33</v>
      </c>
      <c r="AX233" s="13" t="s">
        <v>71</v>
      </c>
      <c r="AY233" s="238" t="s">
        <v>119</v>
      </c>
    </row>
    <row r="234" spans="1:51" s="13" customFormat="1" ht="12">
      <c r="A234" s="13"/>
      <c r="B234" s="227"/>
      <c r="C234" s="228"/>
      <c r="D234" s="229" t="s">
        <v>181</v>
      </c>
      <c r="E234" s="230" t="s">
        <v>19</v>
      </c>
      <c r="F234" s="231" t="s">
        <v>812</v>
      </c>
      <c r="G234" s="228"/>
      <c r="H234" s="232">
        <v>17</v>
      </c>
      <c r="I234" s="233"/>
      <c r="J234" s="228"/>
      <c r="K234" s="228"/>
      <c r="L234" s="234"/>
      <c r="M234" s="235"/>
      <c r="N234" s="236"/>
      <c r="O234" s="236"/>
      <c r="P234" s="236"/>
      <c r="Q234" s="236"/>
      <c r="R234" s="236"/>
      <c r="S234" s="236"/>
      <c r="T234" s="23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8" t="s">
        <v>181</v>
      </c>
      <c r="AU234" s="238" t="s">
        <v>81</v>
      </c>
      <c r="AV234" s="13" t="s">
        <v>81</v>
      </c>
      <c r="AW234" s="13" t="s">
        <v>33</v>
      </c>
      <c r="AX234" s="13" t="s">
        <v>71</v>
      </c>
      <c r="AY234" s="238" t="s">
        <v>119</v>
      </c>
    </row>
    <row r="235" spans="1:51" s="14" customFormat="1" ht="12">
      <c r="A235" s="14"/>
      <c r="B235" s="249"/>
      <c r="C235" s="250"/>
      <c r="D235" s="229" t="s">
        <v>181</v>
      </c>
      <c r="E235" s="251" t="s">
        <v>19</v>
      </c>
      <c r="F235" s="252" t="s">
        <v>306</v>
      </c>
      <c r="G235" s="250"/>
      <c r="H235" s="253">
        <v>151.711</v>
      </c>
      <c r="I235" s="254"/>
      <c r="J235" s="250"/>
      <c r="K235" s="250"/>
      <c r="L235" s="255"/>
      <c r="M235" s="276"/>
      <c r="N235" s="277"/>
      <c r="O235" s="277"/>
      <c r="P235" s="277"/>
      <c r="Q235" s="277"/>
      <c r="R235" s="277"/>
      <c r="S235" s="277"/>
      <c r="T235" s="27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9" t="s">
        <v>181</v>
      </c>
      <c r="AU235" s="259" t="s">
        <v>81</v>
      </c>
      <c r="AV235" s="14" t="s">
        <v>143</v>
      </c>
      <c r="AW235" s="14" t="s">
        <v>33</v>
      </c>
      <c r="AX235" s="14" t="s">
        <v>79</v>
      </c>
      <c r="AY235" s="259" t="s">
        <v>119</v>
      </c>
    </row>
    <row r="236" spans="1:31" s="2" customFormat="1" ht="6.95" customHeight="1">
      <c r="A236" s="39"/>
      <c r="B236" s="60"/>
      <c r="C236" s="61"/>
      <c r="D236" s="61"/>
      <c r="E236" s="61"/>
      <c r="F236" s="61"/>
      <c r="G236" s="61"/>
      <c r="H236" s="61"/>
      <c r="I236" s="61"/>
      <c r="J236" s="61"/>
      <c r="K236" s="61"/>
      <c r="L236" s="45"/>
      <c r="M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</row>
  </sheetData>
  <sheetProtection password="CC35" sheet="1" objects="1" scenarios="1" formatColumns="0" formatRows="0" autoFilter="0"/>
  <autoFilter ref="C87:K235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3_02/611131100"/>
    <hyperlink ref="F95" r:id="rId2" display="https://podminky.urs.cz/item/CS_URS_2023_02/611142012"/>
    <hyperlink ref="F98" r:id="rId3" display="https://podminky.urs.cz/item/CS_URS_2023_02/611142022"/>
    <hyperlink ref="F101" r:id="rId4" display="https://podminky.urs.cz/item/CS_URS_2023_02/611311121"/>
    <hyperlink ref="F104" r:id="rId5" display="https://podminky.urs.cz/item/CS_URS_2023_02/611311131"/>
    <hyperlink ref="F107" r:id="rId6" display="https://podminky.urs.cz/item/CS_URS_2023_02/611311191"/>
    <hyperlink ref="F111" r:id="rId7" display="https://podminky.urs.cz/item/CS_URS_2023_02/611315121"/>
    <hyperlink ref="F114" r:id="rId8" display="https://podminky.urs.cz/item/CS_URS_2023_02/611315221"/>
    <hyperlink ref="F117" r:id="rId9" display="https://podminky.urs.cz/item/CS_URS_2023_02/612315121"/>
    <hyperlink ref="F120" r:id="rId10" display="https://podminky.urs.cz/item/CS_URS_2023_02/612315122"/>
    <hyperlink ref="F123" r:id="rId11" display="https://podminky.urs.cz/item/CS_URS_2023_02/612315221"/>
    <hyperlink ref="F126" r:id="rId12" display="https://podminky.urs.cz/item/CS_URS_2023_02/612315222"/>
    <hyperlink ref="F129" r:id="rId13" display="https://podminky.urs.cz/item/CS_URS_2023_02/612315223"/>
    <hyperlink ref="F132" r:id="rId14" display="https://podminky.urs.cz/item/CS_URS_2021_02/61282103-R1"/>
    <hyperlink ref="F149" r:id="rId15" display="https://podminky.urs.cz/item/CS_URS_2023_02/619991001"/>
    <hyperlink ref="F152" r:id="rId16" display="https://podminky.urs.cz/item/CS_URS_2023_02/619991011"/>
    <hyperlink ref="F155" r:id="rId17" display="https://podminky.urs.cz/item/CS_URS_2023_02/619999011"/>
    <hyperlink ref="F159" r:id="rId18" display="https://podminky.urs.cz/item/CS_URS_2023_02/946112116"/>
    <hyperlink ref="F161" r:id="rId19" display="https://podminky.urs.cz/item/CS_URS_2023_02/946112216"/>
    <hyperlink ref="F164" r:id="rId20" display="https://podminky.urs.cz/item/CS_URS_2023_02/946112816"/>
    <hyperlink ref="F166" r:id="rId21" display="https://podminky.urs.cz/item/CS_URS_2023_02/949101112"/>
    <hyperlink ref="F171" r:id="rId22" display="https://podminky.urs.cz/item/CS_URS_2023_02/978013191"/>
    <hyperlink ref="F174" r:id="rId23" display="https://podminky.urs.cz/item/CS_URS_2023_02/985131311"/>
    <hyperlink ref="F178" r:id="rId24" display="https://podminky.urs.cz/item/CS_URS_2023_02/997013211"/>
    <hyperlink ref="F180" r:id="rId25" display="https://podminky.urs.cz/item/CS_URS_2023_02/997013501"/>
    <hyperlink ref="F182" r:id="rId26" display="https://podminky.urs.cz/item/CS_URS_2023_02/997013509"/>
    <hyperlink ref="F185" r:id="rId27" display="https://podminky.urs.cz/item/CS_URS_2023_02/997013861"/>
    <hyperlink ref="F188" r:id="rId28" display="https://podminky.urs.cz/item/CS_URS_2023_02/998018001"/>
    <hyperlink ref="F192" r:id="rId29" display="https://podminky.urs.cz/item/CS_URS_2023_02/762083121"/>
    <hyperlink ref="F194" r:id="rId30" display="https://podminky.urs.cz/item/CS_URS_2023_02/762411501"/>
    <hyperlink ref="F199" r:id="rId31" display="https://podminky.urs.cz/item/CS_URS_2023_02/762842211"/>
    <hyperlink ref="F205" r:id="rId32" display="https://podminky.urs.cz/item/CS_URS_2023_02/762895000"/>
    <hyperlink ref="F207" r:id="rId33" display="https://podminky.urs.cz/item/CS_URS_2023_02/998762101"/>
    <hyperlink ref="F209" r:id="rId34" display="https://podminky.urs.cz/item/CS_URS_2023_02/998762181"/>
    <hyperlink ref="F212" r:id="rId35" display="https://podminky.urs.cz/item/CS_URS_2023_02/783201403"/>
    <hyperlink ref="F215" r:id="rId36" display="https://podminky.urs.cz/item/CS_URS_2023_02/783268111"/>
    <hyperlink ref="F218" r:id="rId37" display="https://podminky.urs.cz/item/CS_URS_2023_02/783268201"/>
    <hyperlink ref="F222" r:id="rId38" display="https://podminky.urs.cz/item/CS_URS_2023_02/784111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81</v>
      </c>
    </row>
    <row r="4" spans="2:46" s="1" customFormat="1" ht="24.95" customHeight="1">
      <c r="B4" s="21"/>
      <c r="D4" s="131" t="s">
        <v>91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zakázky'!K6</f>
        <v>Nová podlaha a podhled ochozů v objektu Červeného kostela v ulici T.G. Masaryka ve Varnsdorfu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92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820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821</v>
      </c>
      <c r="G12" s="39"/>
      <c r="H12" s="39"/>
      <c r="I12" s="133" t="s">
        <v>23</v>
      </c>
      <c r="J12" s="138" t="str">
        <f>'Rekapitulace zakázky'!AN8</f>
        <v>10. 9. 2023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zakázky'!AN10="","",'Rekapitulace zakázky'!AN10)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zakázky'!E11="","",'Rekapitulace zakázky'!E11)</f>
        <v>Město Varnsdorf</v>
      </c>
      <c r="F15" s="39"/>
      <c r="G15" s="39"/>
      <c r="H15" s="39"/>
      <c r="I15" s="133" t="s">
        <v>28</v>
      </c>
      <c r="J15" s="137" t="str">
        <f>IF('Rekapitulace zakázky'!AN11="","",'Rekapitulace zakázky'!AN11)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zakázky'!AN13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zakázky'!E14</f>
        <v>Vyplň údaj</v>
      </c>
      <c r="F18" s="137"/>
      <c r="G18" s="137"/>
      <c r="H18" s="137"/>
      <c r="I18" s="133" t="s">
        <v>28</v>
      </c>
      <c r="J18" s="34" t="str">
        <f>'Rekapitulace zakázky'!AN14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tr">
        <f>IF('Rekapitulace zakázky'!AN16="","",'Rekapitulace zakázky'!AN16)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zakázky'!E17="","",'Rekapitulace zakázky'!E17)</f>
        <v>Pavel Hruška</v>
      </c>
      <c r="F21" s="39"/>
      <c r="G21" s="39"/>
      <c r="H21" s="39"/>
      <c r="I21" s="133" t="s">
        <v>28</v>
      </c>
      <c r="J21" s="137" t="str">
        <f>IF('Rekapitulace zakázky'!AN17="","",'Rekapitulace zakázky'!AN17)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34</v>
      </c>
      <c r="E23" s="39"/>
      <c r="F23" s="39"/>
      <c r="G23" s="39"/>
      <c r="H23" s="39"/>
      <c r="I23" s="133" t="s">
        <v>26</v>
      </c>
      <c r="J23" s="137" t="str">
        <f>IF('Rekapitulace zakázky'!AN19="","",'Rekapitulace zakázky'!AN19)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zakázky'!E20="","",'Rekapitulace zakázky'!E20)</f>
        <v>Pavel Hruška</v>
      </c>
      <c r="F24" s="39"/>
      <c r="G24" s="39"/>
      <c r="H24" s="39"/>
      <c r="I24" s="133" t="s">
        <v>28</v>
      </c>
      <c r="J24" s="137" t="str">
        <f>IF('Rekapitulace zakázky'!AN20="","",'Rekapitulace zakázky'!AN20)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35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37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39</v>
      </c>
      <c r="G32" s="39"/>
      <c r="H32" s="39"/>
      <c r="I32" s="146" t="s">
        <v>38</v>
      </c>
      <c r="J32" s="146" t="s">
        <v>40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41</v>
      </c>
      <c r="E33" s="133" t="s">
        <v>42</v>
      </c>
      <c r="F33" s="148">
        <f>ROUND((SUM(BE84:BE185)),2)</f>
        <v>0</v>
      </c>
      <c r="G33" s="39"/>
      <c r="H33" s="39"/>
      <c r="I33" s="149">
        <v>0.21</v>
      </c>
      <c r="J33" s="148">
        <f>ROUND(((SUM(BE84:BE185))*I33),2)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43</v>
      </c>
      <c r="F34" s="148">
        <f>ROUND((SUM(BF84:BF185)),2)</f>
        <v>0</v>
      </c>
      <c r="G34" s="39"/>
      <c r="H34" s="39"/>
      <c r="I34" s="149">
        <v>0.15</v>
      </c>
      <c r="J34" s="148">
        <f>ROUND(((SUM(BF84:BF185))*I34),2)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44</v>
      </c>
      <c r="F35" s="148">
        <f>ROUND((SUM(BG84:BG185)),2)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45</v>
      </c>
      <c r="F36" s="148">
        <f>ROUND((SUM(BH84:BH185)),2)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46</v>
      </c>
      <c r="F37" s="148">
        <f>ROUND((SUM(BI84:BI185)),2)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47</v>
      </c>
      <c r="E39" s="152"/>
      <c r="F39" s="152"/>
      <c r="G39" s="153" t="s">
        <v>48</v>
      </c>
      <c r="H39" s="154" t="s">
        <v>49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94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Nová podlaha a podhled ochozů v objektu Červeného kostela v ulici T.G. Masaryka ve Varnsdorfu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92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 3 - Elektroinstalace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10. 9. 2023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Varnsdorf</v>
      </c>
      <c r="G54" s="41"/>
      <c r="H54" s="41"/>
      <c r="I54" s="33" t="s">
        <v>31</v>
      </c>
      <c r="J54" s="37" t="str">
        <f>E21</f>
        <v>Pavel Hruška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Pavel Hruška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95</v>
      </c>
      <c r="D57" s="163"/>
      <c r="E57" s="163"/>
      <c r="F57" s="163"/>
      <c r="G57" s="163"/>
      <c r="H57" s="163"/>
      <c r="I57" s="163"/>
      <c r="J57" s="164" t="s">
        <v>96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69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97</v>
      </c>
    </row>
    <row r="60" spans="1:31" s="9" customFormat="1" ht="24.95" customHeight="1">
      <c r="A60" s="9"/>
      <c r="B60" s="166"/>
      <c r="C60" s="167"/>
      <c r="D60" s="168" t="s">
        <v>822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6"/>
      <c r="C61" s="167"/>
      <c r="D61" s="168" t="s">
        <v>823</v>
      </c>
      <c r="E61" s="169"/>
      <c r="F61" s="169"/>
      <c r="G61" s="169"/>
      <c r="H61" s="169"/>
      <c r="I61" s="169"/>
      <c r="J61" s="170">
        <f>J96</f>
        <v>0</v>
      </c>
      <c r="K61" s="167"/>
      <c r="L61" s="17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6"/>
      <c r="C62" s="167"/>
      <c r="D62" s="168" t="s">
        <v>824</v>
      </c>
      <c r="E62" s="169"/>
      <c r="F62" s="169"/>
      <c r="G62" s="169"/>
      <c r="H62" s="169"/>
      <c r="I62" s="169"/>
      <c r="J62" s="170">
        <f>J127</f>
        <v>0</v>
      </c>
      <c r="K62" s="167"/>
      <c r="L62" s="17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6"/>
      <c r="C63" s="167"/>
      <c r="D63" s="168" t="s">
        <v>825</v>
      </c>
      <c r="E63" s="169"/>
      <c r="F63" s="169"/>
      <c r="G63" s="169"/>
      <c r="H63" s="169"/>
      <c r="I63" s="169"/>
      <c r="J63" s="170">
        <f>J131</f>
        <v>0</v>
      </c>
      <c r="K63" s="167"/>
      <c r="L63" s="17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66"/>
      <c r="C64" s="167"/>
      <c r="D64" s="168" t="s">
        <v>826</v>
      </c>
      <c r="E64" s="169"/>
      <c r="F64" s="169"/>
      <c r="G64" s="169"/>
      <c r="H64" s="169"/>
      <c r="I64" s="169"/>
      <c r="J64" s="170">
        <f>J135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103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Nová podlaha a podhled ochozů v objektu Červeného kostela v ulici T.G. Masaryka ve Varnsdorfu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92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SO 3 - Elektroinstalace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33" t="s">
        <v>23</v>
      </c>
      <c r="J78" s="73" t="str">
        <f>IF(J12="","",J12)</f>
        <v>10. 9. 2023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Město Varnsdorf</v>
      </c>
      <c r="G80" s="41"/>
      <c r="H80" s="41"/>
      <c r="I80" s="33" t="s">
        <v>31</v>
      </c>
      <c r="J80" s="37" t="str">
        <f>E21</f>
        <v>Pavel Hruška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34</v>
      </c>
      <c r="J81" s="37" t="str">
        <f>E24</f>
        <v>Pavel Hruška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104</v>
      </c>
      <c r="D83" s="181" t="s">
        <v>56</v>
      </c>
      <c r="E83" s="181" t="s">
        <v>52</v>
      </c>
      <c r="F83" s="181" t="s">
        <v>53</v>
      </c>
      <c r="G83" s="181" t="s">
        <v>105</v>
      </c>
      <c r="H83" s="181" t="s">
        <v>106</v>
      </c>
      <c r="I83" s="181" t="s">
        <v>107</v>
      </c>
      <c r="J83" s="181" t="s">
        <v>96</v>
      </c>
      <c r="K83" s="182" t="s">
        <v>108</v>
      </c>
      <c r="L83" s="183"/>
      <c r="M83" s="93" t="s">
        <v>19</v>
      </c>
      <c r="N83" s="94" t="s">
        <v>41</v>
      </c>
      <c r="O83" s="94" t="s">
        <v>109</v>
      </c>
      <c r="P83" s="94" t="s">
        <v>110</v>
      </c>
      <c r="Q83" s="94" t="s">
        <v>111</v>
      </c>
      <c r="R83" s="94" t="s">
        <v>112</v>
      </c>
      <c r="S83" s="94" t="s">
        <v>113</v>
      </c>
      <c r="T83" s="95" t="s">
        <v>114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115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P85+P96+P127+P131+P135</f>
        <v>0</v>
      </c>
      <c r="Q84" s="97"/>
      <c r="R84" s="186">
        <f>R85+R96+R127+R131+R135</f>
        <v>6343.497346999999</v>
      </c>
      <c r="S84" s="97"/>
      <c r="T84" s="187">
        <f>T85+T96+T127+T131+T135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70</v>
      </c>
      <c r="AU84" s="18" t="s">
        <v>97</v>
      </c>
      <c r="BK84" s="188">
        <f>BK85+BK96+BK127+BK131+BK135</f>
        <v>0</v>
      </c>
    </row>
    <row r="85" spans="1:63" s="12" customFormat="1" ht="25.9" customHeight="1">
      <c r="A85" s="12"/>
      <c r="B85" s="189"/>
      <c r="C85" s="190"/>
      <c r="D85" s="191" t="s">
        <v>70</v>
      </c>
      <c r="E85" s="192" t="s">
        <v>827</v>
      </c>
      <c r="F85" s="192" t="s">
        <v>828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SUM(P86:P95)</f>
        <v>0</v>
      </c>
      <c r="Q85" s="197"/>
      <c r="R85" s="198">
        <f>SUM(R86:R95)</f>
        <v>1.3040470000000002</v>
      </c>
      <c r="S85" s="197"/>
      <c r="T85" s="199">
        <f>SUM(T86:T95)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79</v>
      </c>
      <c r="AT85" s="201" t="s">
        <v>70</v>
      </c>
      <c r="AU85" s="201" t="s">
        <v>71</v>
      </c>
      <c r="AY85" s="200" t="s">
        <v>119</v>
      </c>
      <c r="BK85" s="202">
        <f>SUM(BK86:BK95)</f>
        <v>0</v>
      </c>
    </row>
    <row r="86" spans="1:65" s="2" customFormat="1" ht="16.5" customHeight="1">
      <c r="A86" s="39"/>
      <c r="B86" s="40"/>
      <c r="C86" s="205" t="s">
        <v>79</v>
      </c>
      <c r="D86" s="205" t="s">
        <v>122</v>
      </c>
      <c r="E86" s="206" t="s">
        <v>829</v>
      </c>
      <c r="F86" s="207" t="s">
        <v>830</v>
      </c>
      <c r="G86" s="208" t="s">
        <v>178</v>
      </c>
      <c r="H86" s="209">
        <v>0.3</v>
      </c>
      <c r="I86" s="210"/>
      <c r="J86" s="211">
        <f>ROUND(I86*H86,2)</f>
        <v>0</v>
      </c>
      <c r="K86" s="207" t="s">
        <v>831</v>
      </c>
      <c r="L86" s="45"/>
      <c r="M86" s="212" t="s">
        <v>19</v>
      </c>
      <c r="N86" s="213" t="s">
        <v>42</v>
      </c>
      <c r="O86" s="85"/>
      <c r="P86" s="214">
        <f>O86*H86</f>
        <v>0</v>
      </c>
      <c r="Q86" s="214">
        <v>1.80139</v>
      </c>
      <c r="R86" s="214">
        <f>Q86*H86</f>
        <v>0.540417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143</v>
      </c>
      <c r="AT86" s="216" t="s">
        <v>122</v>
      </c>
      <c r="AU86" s="216" t="s">
        <v>79</v>
      </c>
      <c r="AY86" s="18" t="s">
        <v>119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79</v>
      </c>
      <c r="BK86" s="217">
        <f>ROUND(I86*H86,2)</f>
        <v>0</v>
      </c>
      <c r="BL86" s="18" t="s">
        <v>143</v>
      </c>
      <c r="BM86" s="216" t="s">
        <v>81</v>
      </c>
    </row>
    <row r="87" spans="1:65" s="2" customFormat="1" ht="16.5" customHeight="1">
      <c r="A87" s="39"/>
      <c r="B87" s="40"/>
      <c r="C87" s="205" t="s">
        <v>81</v>
      </c>
      <c r="D87" s="205" t="s">
        <v>122</v>
      </c>
      <c r="E87" s="206" t="s">
        <v>832</v>
      </c>
      <c r="F87" s="207" t="s">
        <v>833</v>
      </c>
      <c r="G87" s="208" t="s">
        <v>500</v>
      </c>
      <c r="H87" s="209">
        <v>1</v>
      </c>
      <c r="I87" s="210"/>
      <c r="J87" s="211">
        <f>ROUND(I87*H87,2)</f>
        <v>0</v>
      </c>
      <c r="K87" s="207" t="s">
        <v>831</v>
      </c>
      <c r="L87" s="45"/>
      <c r="M87" s="212" t="s">
        <v>19</v>
      </c>
      <c r="N87" s="213" t="s">
        <v>42</v>
      </c>
      <c r="O87" s="85"/>
      <c r="P87" s="214">
        <f>O87*H87</f>
        <v>0</v>
      </c>
      <c r="Q87" s="214">
        <v>0.01549</v>
      </c>
      <c r="R87" s="214">
        <f>Q87*H87</f>
        <v>0.01549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143</v>
      </c>
      <c r="AT87" s="216" t="s">
        <v>122</v>
      </c>
      <c r="AU87" s="216" t="s">
        <v>79</v>
      </c>
      <c r="AY87" s="18" t="s">
        <v>119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79</v>
      </c>
      <c r="BK87" s="217">
        <f>ROUND(I87*H87,2)</f>
        <v>0</v>
      </c>
      <c r="BL87" s="18" t="s">
        <v>143</v>
      </c>
      <c r="BM87" s="216" t="s">
        <v>143</v>
      </c>
    </row>
    <row r="88" spans="1:65" s="2" customFormat="1" ht="16.5" customHeight="1">
      <c r="A88" s="39"/>
      <c r="B88" s="40"/>
      <c r="C88" s="205" t="s">
        <v>136</v>
      </c>
      <c r="D88" s="205" t="s">
        <v>122</v>
      </c>
      <c r="E88" s="206" t="s">
        <v>834</v>
      </c>
      <c r="F88" s="207" t="s">
        <v>835</v>
      </c>
      <c r="G88" s="208" t="s">
        <v>500</v>
      </c>
      <c r="H88" s="209">
        <v>5</v>
      </c>
      <c r="I88" s="210"/>
      <c r="J88" s="211">
        <f>ROUND(I88*H88,2)</f>
        <v>0</v>
      </c>
      <c r="K88" s="207" t="s">
        <v>831</v>
      </c>
      <c r="L88" s="45"/>
      <c r="M88" s="212" t="s">
        <v>19</v>
      </c>
      <c r="N88" s="213" t="s">
        <v>42</v>
      </c>
      <c r="O88" s="85"/>
      <c r="P88" s="214">
        <f>O88*H88</f>
        <v>0</v>
      </c>
      <c r="Q88" s="214">
        <v>0.00308</v>
      </c>
      <c r="R88" s="214">
        <f>Q88*H88</f>
        <v>0.015399999999999999</v>
      </c>
      <c r="S88" s="214">
        <v>0</v>
      </c>
      <c r="T88" s="215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143</v>
      </c>
      <c r="AT88" s="216" t="s">
        <v>122</v>
      </c>
      <c r="AU88" s="216" t="s">
        <v>79</v>
      </c>
      <c r="AY88" s="18" t="s">
        <v>119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79</v>
      </c>
      <c r="BK88" s="217">
        <f>ROUND(I88*H88,2)</f>
        <v>0</v>
      </c>
      <c r="BL88" s="18" t="s">
        <v>143</v>
      </c>
      <c r="BM88" s="216" t="s">
        <v>154</v>
      </c>
    </row>
    <row r="89" spans="1:65" s="2" customFormat="1" ht="16.5" customHeight="1">
      <c r="A89" s="39"/>
      <c r="B89" s="40"/>
      <c r="C89" s="205" t="s">
        <v>143</v>
      </c>
      <c r="D89" s="205" t="s">
        <v>122</v>
      </c>
      <c r="E89" s="206" t="s">
        <v>836</v>
      </c>
      <c r="F89" s="207" t="s">
        <v>837</v>
      </c>
      <c r="G89" s="208" t="s">
        <v>500</v>
      </c>
      <c r="H89" s="209">
        <v>35</v>
      </c>
      <c r="I89" s="210"/>
      <c r="J89" s="211">
        <f>ROUND(I89*H89,2)</f>
        <v>0</v>
      </c>
      <c r="K89" s="207" t="s">
        <v>831</v>
      </c>
      <c r="L89" s="45"/>
      <c r="M89" s="212" t="s">
        <v>19</v>
      </c>
      <c r="N89" s="213" t="s">
        <v>42</v>
      </c>
      <c r="O89" s="85"/>
      <c r="P89" s="214">
        <f>O89*H89</f>
        <v>0</v>
      </c>
      <c r="Q89" s="214">
        <v>0.00108</v>
      </c>
      <c r="R89" s="214">
        <f>Q89*H89</f>
        <v>0.0378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143</v>
      </c>
      <c r="AT89" s="216" t="s">
        <v>122</v>
      </c>
      <c r="AU89" s="216" t="s">
        <v>79</v>
      </c>
      <c r="AY89" s="18" t="s">
        <v>119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79</v>
      </c>
      <c r="BK89" s="217">
        <f>ROUND(I89*H89,2)</f>
        <v>0</v>
      </c>
      <c r="BL89" s="18" t="s">
        <v>143</v>
      </c>
      <c r="BM89" s="216" t="s">
        <v>211</v>
      </c>
    </row>
    <row r="90" spans="1:65" s="2" customFormat="1" ht="16.5" customHeight="1">
      <c r="A90" s="39"/>
      <c r="B90" s="40"/>
      <c r="C90" s="205" t="s">
        <v>118</v>
      </c>
      <c r="D90" s="205" t="s">
        <v>122</v>
      </c>
      <c r="E90" s="206" t="s">
        <v>838</v>
      </c>
      <c r="F90" s="207" t="s">
        <v>839</v>
      </c>
      <c r="G90" s="208" t="s">
        <v>278</v>
      </c>
      <c r="H90" s="209">
        <v>10</v>
      </c>
      <c r="I90" s="210"/>
      <c r="J90" s="211">
        <f>ROUND(I90*H90,2)</f>
        <v>0</v>
      </c>
      <c r="K90" s="207" t="s">
        <v>831</v>
      </c>
      <c r="L90" s="45"/>
      <c r="M90" s="212" t="s">
        <v>19</v>
      </c>
      <c r="N90" s="213" t="s">
        <v>42</v>
      </c>
      <c r="O90" s="85"/>
      <c r="P90" s="214">
        <f>O90*H90</f>
        <v>0</v>
      </c>
      <c r="Q90" s="214">
        <v>0.01349</v>
      </c>
      <c r="R90" s="214">
        <f>Q90*H90</f>
        <v>0.1349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143</v>
      </c>
      <c r="AT90" s="216" t="s">
        <v>122</v>
      </c>
      <c r="AU90" s="216" t="s">
        <v>79</v>
      </c>
      <c r="AY90" s="18" t="s">
        <v>119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79</v>
      </c>
      <c r="BK90" s="217">
        <f>ROUND(I90*H90,2)</f>
        <v>0</v>
      </c>
      <c r="BL90" s="18" t="s">
        <v>143</v>
      </c>
      <c r="BM90" s="216" t="s">
        <v>225</v>
      </c>
    </row>
    <row r="91" spans="1:65" s="2" customFormat="1" ht="16.5" customHeight="1">
      <c r="A91" s="39"/>
      <c r="B91" s="40"/>
      <c r="C91" s="205" t="s">
        <v>154</v>
      </c>
      <c r="D91" s="205" t="s">
        <v>122</v>
      </c>
      <c r="E91" s="206" t="s">
        <v>840</v>
      </c>
      <c r="F91" s="207" t="s">
        <v>841</v>
      </c>
      <c r="G91" s="208" t="s">
        <v>278</v>
      </c>
      <c r="H91" s="209">
        <v>20</v>
      </c>
      <c r="I91" s="210"/>
      <c r="J91" s="211">
        <f>ROUND(I91*H91,2)</f>
        <v>0</v>
      </c>
      <c r="K91" s="207" t="s">
        <v>831</v>
      </c>
      <c r="L91" s="45"/>
      <c r="M91" s="212" t="s">
        <v>19</v>
      </c>
      <c r="N91" s="213" t="s">
        <v>42</v>
      </c>
      <c r="O91" s="85"/>
      <c r="P91" s="214">
        <f>O91*H91</f>
        <v>0</v>
      </c>
      <c r="Q91" s="214">
        <v>0.00549</v>
      </c>
      <c r="R91" s="214">
        <f>Q91*H91</f>
        <v>0.10980000000000001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143</v>
      </c>
      <c r="AT91" s="216" t="s">
        <v>122</v>
      </c>
      <c r="AU91" s="216" t="s">
        <v>79</v>
      </c>
      <c r="AY91" s="18" t="s">
        <v>119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79</v>
      </c>
      <c r="BK91" s="217">
        <f>ROUND(I91*H91,2)</f>
        <v>0</v>
      </c>
      <c r="BL91" s="18" t="s">
        <v>143</v>
      </c>
      <c r="BM91" s="216" t="s">
        <v>236</v>
      </c>
    </row>
    <row r="92" spans="1:65" s="2" customFormat="1" ht="16.5" customHeight="1">
      <c r="A92" s="39"/>
      <c r="B92" s="40"/>
      <c r="C92" s="205" t="s">
        <v>206</v>
      </c>
      <c r="D92" s="205" t="s">
        <v>122</v>
      </c>
      <c r="E92" s="206" t="s">
        <v>842</v>
      </c>
      <c r="F92" s="207" t="s">
        <v>843</v>
      </c>
      <c r="G92" s="208" t="s">
        <v>278</v>
      </c>
      <c r="H92" s="209">
        <v>150</v>
      </c>
      <c r="I92" s="210"/>
      <c r="J92" s="211">
        <f>ROUND(I92*H92,2)</f>
        <v>0</v>
      </c>
      <c r="K92" s="207" t="s">
        <v>831</v>
      </c>
      <c r="L92" s="45"/>
      <c r="M92" s="212" t="s">
        <v>19</v>
      </c>
      <c r="N92" s="213" t="s">
        <v>42</v>
      </c>
      <c r="O92" s="85"/>
      <c r="P92" s="214">
        <f>O92*H92</f>
        <v>0</v>
      </c>
      <c r="Q92" s="214">
        <v>0.00249</v>
      </c>
      <c r="R92" s="214">
        <f>Q92*H92</f>
        <v>0.3735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143</v>
      </c>
      <c r="AT92" s="216" t="s">
        <v>122</v>
      </c>
      <c r="AU92" s="216" t="s">
        <v>79</v>
      </c>
      <c r="AY92" s="18" t="s">
        <v>119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79</v>
      </c>
      <c r="BK92" s="217">
        <f>ROUND(I92*H92,2)</f>
        <v>0</v>
      </c>
      <c r="BL92" s="18" t="s">
        <v>143</v>
      </c>
      <c r="BM92" s="216" t="s">
        <v>248</v>
      </c>
    </row>
    <row r="93" spans="1:65" s="2" customFormat="1" ht="16.5" customHeight="1">
      <c r="A93" s="39"/>
      <c r="B93" s="40"/>
      <c r="C93" s="205" t="s">
        <v>211</v>
      </c>
      <c r="D93" s="205" t="s">
        <v>122</v>
      </c>
      <c r="E93" s="206" t="s">
        <v>844</v>
      </c>
      <c r="F93" s="207" t="s">
        <v>845</v>
      </c>
      <c r="G93" s="208" t="s">
        <v>500</v>
      </c>
      <c r="H93" s="209">
        <v>12</v>
      </c>
      <c r="I93" s="210"/>
      <c r="J93" s="211">
        <f>ROUND(I93*H93,2)</f>
        <v>0</v>
      </c>
      <c r="K93" s="207" t="s">
        <v>831</v>
      </c>
      <c r="L93" s="45"/>
      <c r="M93" s="212" t="s">
        <v>19</v>
      </c>
      <c r="N93" s="213" t="s">
        <v>42</v>
      </c>
      <c r="O93" s="85"/>
      <c r="P93" s="214">
        <f>O93*H93</f>
        <v>0</v>
      </c>
      <c r="Q93" s="214">
        <v>0.00367</v>
      </c>
      <c r="R93" s="214">
        <f>Q93*H93</f>
        <v>0.04404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143</v>
      </c>
      <c r="AT93" s="216" t="s">
        <v>122</v>
      </c>
      <c r="AU93" s="216" t="s">
        <v>79</v>
      </c>
      <c r="AY93" s="18" t="s">
        <v>119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79</v>
      </c>
      <c r="BK93" s="217">
        <f>ROUND(I93*H93,2)</f>
        <v>0</v>
      </c>
      <c r="BL93" s="18" t="s">
        <v>143</v>
      </c>
      <c r="BM93" s="216" t="s">
        <v>259</v>
      </c>
    </row>
    <row r="94" spans="1:65" s="2" customFormat="1" ht="16.5" customHeight="1">
      <c r="A94" s="39"/>
      <c r="B94" s="40"/>
      <c r="C94" s="205" t="s">
        <v>219</v>
      </c>
      <c r="D94" s="205" t="s">
        <v>122</v>
      </c>
      <c r="E94" s="206" t="s">
        <v>846</v>
      </c>
      <c r="F94" s="207" t="s">
        <v>847</v>
      </c>
      <c r="G94" s="208" t="s">
        <v>500</v>
      </c>
      <c r="H94" s="209">
        <v>6</v>
      </c>
      <c r="I94" s="210"/>
      <c r="J94" s="211">
        <f>ROUND(I94*H94,2)</f>
        <v>0</v>
      </c>
      <c r="K94" s="207" t="s">
        <v>831</v>
      </c>
      <c r="L94" s="45"/>
      <c r="M94" s="212" t="s">
        <v>19</v>
      </c>
      <c r="N94" s="213" t="s">
        <v>42</v>
      </c>
      <c r="O94" s="85"/>
      <c r="P94" s="214">
        <f>O94*H94</f>
        <v>0</v>
      </c>
      <c r="Q94" s="214">
        <v>0.00367</v>
      </c>
      <c r="R94" s="214">
        <f>Q94*H94</f>
        <v>0.02202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143</v>
      </c>
      <c r="AT94" s="216" t="s">
        <v>122</v>
      </c>
      <c r="AU94" s="216" t="s">
        <v>79</v>
      </c>
      <c r="AY94" s="18" t="s">
        <v>119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79</v>
      </c>
      <c r="BK94" s="217">
        <f>ROUND(I94*H94,2)</f>
        <v>0</v>
      </c>
      <c r="BL94" s="18" t="s">
        <v>143</v>
      </c>
      <c r="BM94" s="216" t="s">
        <v>269</v>
      </c>
    </row>
    <row r="95" spans="1:65" s="2" customFormat="1" ht="16.5" customHeight="1">
      <c r="A95" s="39"/>
      <c r="B95" s="40"/>
      <c r="C95" s="205" t="s">
        <v>225</v>
      </c>
      <c r="D95" s="205" t="s">
        <v>122</v>
      </c>
      <c r="E95" s="206" t="s">
        <v>848</v>
      </c>
      <c r="F95" s="207" t="s">
        <v>849</v>
      </c>
      <c r="G95" s="208" t="s">
        <v>500</v>
      </c>
      <c r="H95" s="209">
        <v>4</v>
      </c>
      <c r="I95" s="210"/>
      <c r="J95" s="211">
        <f>ROUND(I95*H95,2)</f>
        <v>0</v>
      </c>
      <c r="K95" s="207" t="s">
        <v>831</v>
      </c>
      <c r="L95" s="45"/>
      <c r="M95" s="212" t="s">
        <v>19</v>
      </c>
      <c r="N95" s="213" t="s">
        <v>42</v>
      </c>
      <c r="O95" s="85"/>
      <c r="P95" s="214">
        <f>O95*H95</f>
        <v>0</v>
      </c>
      <c r="Q95" s="214">
        <v>0.00267</v>
      </c>
      <c r="R95" s="214">
        <f>Q95*H95</f>
        <v>0.01068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143</v>
      </c>
      <c r="AT95" s="216" t="s">
        <v>122</v>
      </c>
      <c r="AU95" s="216" t="s">
        <v>79</v>
      </c>
      <c r="AY95" s="18" t="s">
        <v>119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79</v>
      </c>
      <c r="BK95" s="217">
        <f>ROUND(I95*H95,2)</f>
        <v>0</v>
      </c>
      <c r="BL95" s="18" t="s">
        <v>143</v>
      </c>
      <c r="BM95" s="216" t="s">
        <v>282</v>
      </c>
    </row>
    <row r="96" spans="1:63" s="12" customFormat="1" ht="25.9" customHeight="1">
      <c r="A96" s="12"/>
      <c r="B96" s="189"/>
      <c r="C96" s="190"/>
      <c r="D96" s="191" t="s">
        <v>70</v>
      </c>
      <c r="E96" s="192" t="s">
        <v>850</v>
      </c>
      <c r="F96" s="192" t="s">
        <v>851</v>
      </c>
      <c r="G96" s="190"/>
      <c r="H96" s="190"/>
      <c r="I96" s="193"/>
      <c r="J96" s="194">
        <f>BK96</f>
        <v>0</v>
      </c>
      <c r="K96" s="190"/>
      <c r="L96" s="195"/>
      <c r="M96" s="196"/>
      <c r="N96" s="197"/>
      <c r="O96" s="197"/>
      <c r="P96" s="198">
        <f>SUM(P97:P126)</f>
        <v>0</v>
      </c>
      <c r="Q96" s="197"/>
      <c r="R96" s="198">
        <f>SUM(R97:R126)</f>
        <v>0</v>
      </c>
      <c r="S96" s="197"/>
      <c r="T96" s="199">
        <f>SUM(T97:T126)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79</v>
      </c>
      <c r="AT96" s="201" t="s">
        <v>70</v>
      </c>
      <c r="AU96" s="201" t="s">
        <v>71</v>
      </c>
      <c r="AY96" s="200" t="s">
        <v>119</v>
      </c>
      <c r="BK96" s="202">
        <f>SUM(BK97:BK126)</f>
        <v>0</v>
      </c>
    </row>
    <row r="97" spans="1:65" s="2" customFormat="1" ht="16.5" customHeight="1">
      <c r="A97" s="39"/>
      <c r="B97" s="40"/>
      <c r="C97" s="205" t="s">
        <v>230</v>
      </c>
      <c r="D97" s="205" t="s">
        <v>122</v>
      </c>
      <c r="E97" s="206" t="s">
        <v>852</v>
      </c>
      <c r="F97" s="207" t="s">
        <v>853</v>
      </c>
      <c r="G97" s="208" t="s">
        <v>500</v>
      </c>
      <c r="H97" s="209">
        <v>1</v>
      </c>
      <c r="I97" s="210"/>
      <c r="J97" s="211">
        <f>ROUND(I97*H97,2)</f>
        <v>0</v>
      </c>
      <c r="K97" s="207" t="s">
        <v>831</v>
      </c>
      <c r="L97" s="45"/>
      <c r="M97" s="212" t="s">
        <v>19</v>
      </c>
      <c r="N97" s="213" t="s">
        <v>42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143</v>
      </c>
      <c r="AT97" s="216" t="s">
        <v>122</v>
      </c>
      <c r="AU97" s="216" t="s">
        <v>79</v>
      </c>
      <c r="AY97" s="18" t="s">
        <v>119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79</v>
      </c>
      <c r="BK97" s="217">
        <f>ROUND(I97*H97,2)</f>
        <v>0</v>
      </c>
      <c r="BL97" s="18" t="s">
        <v>143</v>
      </c>
      <c r="BM97" s="216" t="s">
        <v>293</v>
      </c>
    </row>
    <row r="98" spans="1:65" s="2" customFormat="1" ht="16.5" customHeight="1">
      <c r="A98" s="39"/>
      <c r="B98" s="40"/>
      <c r="C98" s="205" t="s">
        <v>236</v>
      </c>
      <c r="D98" s="205" t="s">
        <v>122</v>
      </c>
      <c r="E98" s="206" t="s">
        <v>854</v>
      </c>
      <c r="F98" s="207" t="s">
        <v>855</v>
      </c>
      <c r="G98" s="208" t="s">
        <v>278</v>
      </c>
      <c r="H98" s="209">
        <v>45</v>
      </c>
      <c r="I98" s="210"/>
      <c r="J98" s="211">
        <f>ROUND(I98*H98,2)</f>
        <v>0</v>
      </c>
      <c r="K98" s="207" t="s">
        <v>831</v>
      </c>
      <c r="L98" s="45"/>
      <c r="M98" s="212" t="s">
        <v>19</v>
      </c>
      <c r="N98" s="213" t="s">
        <v>42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143</v>
      </c>
      <c r="AT98" s="216" t="s">
        <v>122</v>
      </c>
      <c r="AU98" s="216" t="s">
        <v>79</v>
      </c>
      <c r="AY98" s="18" t="s">
        <v>119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79</v>
      </c>
      <c r="BK98" s="217">
        <f>ROUND(I98*H98,2)</f>
        <v>0</v>
      </c>
      <c r="BL98" s="18" t="s">
        <v>143</v>
      </c>
      <c r="BM98" s="216" t="s">
        <v>307</v>
      </c>
    </row>
    <row r="99" spans="1:65" s="2" customFormat="1" ht="16.5" customHeight="1">
      <c r="A99" s="39"/>
      <c r="B99" s="40"/>
      <c r="C99" s="205" t="s">
        <v>242</v>
      </c>
      <c r="D99" s="205" t="s">
        <v>122</v>
      </c>
      <c r="E99" s="206" t="s">
        <v>856</v>
      </c>
      <c r="F99" s="207" t="s">
        <v>857</v>
      </c>
      <c r="G99" s="208" t="s">
        <v>500</v>
      </c>
      <c r="H99" s="209">
        <v>10</v>
      </c>
      <c r="I99" s="210"/>
      <c r="J99" s="211">
        <f>ROUND(I99*H99,2)</f>
        <v>0</v>
      </c>
      <c r="K99" s="207" t="s">
        <v>831</v>
      </c>
      <c r="L99" s="45"/>
      <c r="M99" s="212" t="s">
        <v>19</v>
      </c>
      <c r="N99" s="213" t="s">
        <v>42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143</v>
      </c>
      <c r="AT99" s="216" t="s">
        <v>122</v>
      </c>
      <c r="AU99" s="216" t="s">
        <v>79</v>
      </c>
      <c r="AY99" s="18" t="s">
        <v>119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79</v>
      </c>
      <c r="BK99" s="217">
        <f>ROUND(I99*H99,2)</f>
        <v>0</v>
      </c>
      <c r="BL99" s="18" t="s">
        <v>143</v>
      </c>
      <c r="BM99" s="216" t="s">
        <v>321</v>
      </c>
    </row>
    <row r="100" spans="1:65" s="2" customFormat="1" ht="16.5" customHeight="1">
      <c r="A100" s="39"/>
      <c r="B100" s="40"/>
      <c r="C100" s="205" t="s">
        <v>248</v>
      </c>
      <c r="D100" s="205" t="s">
        <v>122</v>
      </c>
      <c r="E100" s="206" t="s">
        <v>858</v>
      </c>
      <c r="F100" s="207" t="s">
        <v>859</v>
      </c>
      <c r="G100" s="208" t="s">
        <v>500</v>
      </c>
      <c r="H100" s="209">
        <v>5</v>
      </c>
      <c r="I100" s="210"/>
      <c r="J100" s="211">
        <f>ROUND(I100*H100,2)</f>
        <v>0</v>
      </c>
      <c r="K100" s="207" t="s">
        <v>831</v>
      </c>
      <c r="L100" s="45"/>
      <c r="M100" s="212" t="s">
        <v>19</v>
      </c>
      <c r="N100" s="213" t="s">
        <v>42</v>
      </c>
      <c r="O100" s="85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16" t="s">
        <v>143</v>
      </c>
      <c r="AT100" s="216" t="s">
        <v>122</v>
      </c>
      <c r="AU100" s="216" t="s">
        <v>79</v>
      </c>
      <c r="AY100" s="18" t="s">
        <v>119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8" t="s">
        <v>79</v>
      </c>
      <c r="BK100" s="217">
        <f>ROUND(I100*H100,2)</f>
        <v>0</v>
      </c>
      <c r="BL100" s="18" t="s">
        <v>143</v>
      </c>
      <c r="BM100" s="216" t="s">
        <v>331</v>
      </c>
    </row>
    <row r="101" spans="1:65" s="2" customFormat="1" ht="16.5" customHeight="1">
      <c r="A101" s="39"/>
      <c r="B101" s="40"/>
      <c r="C101" s="205" t="s">
        <v>8</v>
      </c>
      <c r="D101" s="205" t="s">
        <v>122</v>
      </c>
      <c r="E101" s="206" t="s">
        <v>860</v>
      </c>
      <c r="F101" s="207" t="s">
        <v>861</v>
      </c>
      <c r="G101" s="208" t="s">
        <v>278</v>
      </c>
      <c r="H101" s="209">
        <v>5</v>
      </c>
      <c r="I101" s="210"/>
      <c r="J101" s="211">
        <f>ROUND(I101*H101,2)</f>
        <v>0</v>
      </c>
      <c r="K101" s="207" t="s">
        <v>831</v>
      </c>
      <c r="L101" s="45"/>
      <c r="M101" s="212" t="s">
        <v>19</v>
      </c>
      <c r="N101" s="213" t="s">
        <v>42</v>
      </c>
      <c r="O101" s="85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143</v>
      </c>
      <c r="AT101" s="216" t="s">
        <v>122</v>
      </c>
      <c r="AU101" s="216" t="s">
        <v>79</v>
      </c>
      <c r="AY101" s="18" t="s">
        <v>119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79</v>
      </c>
      <c r="BK101" s="217">
        <f>ROUND(I101*H101,2)</f>
        <v>0</v>
      </c>
      <c r="BL101" s="18" t="s">
        <v>143</v>
      </c>
      <c r="BM101" s="216" t="s">
        <v>341</v>
      </c>
    </row>
    <row r="102" spans="1:65" s="2" customFormat="1" ht="16.5" customHeight="1">
      <c r="A102" s="39"/>
      <c r="B102" s="40"/>
      <c r="C102" s="205" t="s">
        <v>259</v>
      </c>
      <c r="D102" s="205" t="s">
        <v>122</v>
      </c>
      <c r="E102" s="206" t="s">
        <v>862</v>
      </c>
      <c r="F102" s="207" t="s">
        <v>863</v>
      </c>
      <c r="G102" s="208" t="s">
        <v>278</v>
      </c>
      <c r="H102" s="209">
        <v>50</v>
      </c>
      <c r="I102" s="210"/>
      <c r="J102" s="211">
        <f>ROUND(I102*H102,2)</f>
        <v>0</v>
      </c>
      <c r="K102" s="207" t="s">
        <v>831</v>
      </c>
      <c r="L102" s="45"/>
      <c r="M102" s="212" t="s">
        <v>19</v>
      </c>
      <c r="N102" s="213" t="s">
        <v>42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143</v>
      </c>
      <c r="AT102" s="216" t="s">
        <v>122</v>
      </c>
      <c r="AU102" s="216" t="s">
        <v>79</v>
      </c>
      <c r="AY102" s="18" t="s">
        <v>119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79</v>
      </c>
      <c r="BK102" s="217">
        <f>ROUND(I102*H102,2)</f>
        <v>0</v>
      </c>
      <c r="BL102" s="18" t="s">
        <v>143</v>
      </c>
      <c r="BM102" s="216" t="s">
        <v>355</v>
      </c>
    </row>
    <row r="103" spans="1:65" s="2" customFormat="1" ht="16.5" customHeight="1">
      <c r="A103" s="39"/>
      <c r="B103" s="40"/>
      <c r="C103" s="205" t="s">
        <v>264</v>
      </c>
      <c r="D103" s="205" t="s">
        <v>122</v>
      </c>
      <c r="E103" s="206" t="s">
        <v>864</v>
      </c>
      <c r="F103" s="207" t="s">
        <v>865</v>
      </c>
      <c r="G103" s="208" t="s">
        <v>500</v>
      </c>
      <c r="H103" s="209">
        <v>1</v>
      </c>
      <c r="I103" s="210"/>
      <c r="J103" s="211">
        <f>ROUND(I103*H103,2)</f>
        <v>0</v>
      </c>
      <c r="K103" s="207" t="s">
        <v>831</v>
      </c>
      <c r="L103" s="45"/>
      <c r="M103" s="212" t="s">
        <v>19</v>
      </c>
      <c r="N103" s="213" t="s">
        <v>42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143</v>
      </c>
      <c r="AT103" s="216" t="s">
        <v>122</v>
      </c>
      <c r="AU103" s="216" t="s">
        <v>79</v>
      </c>
      <c r="AY103" s="18" t="s">
        <v>119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79</v>
      </c>
      <c r="BK103" s="217">
        <f>ROUND(I103*H103,2)</f>
        <v>0</v>
      </c>
      <c r="BL103" s="18" t="s">
        <v>143</v>
      </c>
      <c r="BM103" s="216" t="s">
        <v>370</v>
      </c>
    </row>
    <row r="104" spans="1:65" s="2" customFormat="1" ht="16.5" customHeight="1">
      <c r="A104" s="39"/>
      <c r="B104" s="40"/>
      <c r="C104" s="205" t="s">
        <v>269</v>
      </c>
      <c r="D104" s="205" t="s">
        <v>122</v>
      </c>
      <c r="E104" s="206" t="s">
        <v>866</v>
      </c>
      <c r="F104" s="207" t="s">
        <v>867</v>
      </c>
      <c r="G104" s="208" t="s">
        <v>278</v>
      </c>
      <c r="H104" s="209">
        <v>20</v>
      </c>
      <c r="I104" s="210"/>
      <c r="J104" s="211">
        <f>ROUND(I104*H104,2)</f>
        <v>0</v>
      </c>
      <c r="K104" s="207" t="s">
        <v>831</v>
      </c>
      <c r="L104" s="45"/>
      <c r="M104" s="212" t="s">
        <v>19</v>
      </c>
      <c r="N104" s="213" t="s">
        <v>42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143</v>
      </c>
      <c r="AT104" s="216" t="s">
        <v>122</v>
      </c>
      <c r="AU104" s="216" t="s">
        <v>79</v>
      </c>
      <c r="AY104" s="18" t="s">
        <v>119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79</v>
      </c>
      <c r="BK104" s="217">
        <f>ROUND(I104*H104,2)</f>
        <v>0</v>
      </c>
      <c r="BL104" s="18" t="s">
        <v>143</v>
      </c>
      <c r="BM104" s="216" t="s">
        <v>381</v>
      </c>
    </row>
    <row r="105" spans="1:65" s="2" customFormat="1" ht="16.5" customHeight="1">
      <c r="A105" s="39"/>
      <c r="B105" s="40"/>
      <c r="C105" s="205" t="s">
        <v>275</v>
      </c>
      <c r="D105" s="205" t="s">
        <v>122</v>
      </c>
      <c r="E105" s="206" t="s">
        <v>868</v>
      </c>
      <c r="F105" s="207" t="s">
        <v>869</v>
      </c>
      <c r="G105" s="208" t="s">
        <v>500</v>
      </c>
      <c r="H105" s="209">
        <v>1</v>
      </c>
      <c r="I105" s="210"/>
      <c r="J105" s="211">
        <f>ROUND(I105*H105,2)</f>
        <v>0</v>
      </c>
      <c r="K105" s="207" t="s">
        <v>831</v>
      </c>
      <c r="L105" s="45"/>
      <c r="M105" s="212" t="s">
        <v>19</v>
      </c>
      <c r="N105" s="213" t="s">
        <v>42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143</v>
      </c>
      <c r="AT105" s="216" t="s">
        <v>122</v>
      </c>
      <c r="AU105" s="216" t="s">
        <v>79</v>
      </c>
      <c r="AY105" s="18" t="s">
        <v>119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79</v>
      </c>
      <c r="BK105" s="217">
        <f>ROUND(I105*H105,2)</f>
        <v>0</v>
      </c>
      <c r="BL105" s="18" t="s">
        <v>143</v>
      </c>
      <c r="BM105" s="216" t="s">
        <v>393</v>
      </c>
    </row>
    <row r="106" spans="1:65" s="2" customFormat="1" ht="16.5" customHeight="1">
      <c r="A106" s="39"/>
      <c r="B106" s="40"/>
      <c r="C106" s="205" t="s">
        <v>282</v>
      </c>
      <c r="D106" s="205" t="s">
        <v>122</v>
      </c>
      <c r="E106" s="206" t="s">
        <v>870</v>
      </c>
      <c r="F106" s="207" t="s">
        <v>871</v>
      </c>
      <c r="G106" s="208" t="s">
        <v>500</v>
      </c>
      <c r="H106" s="209">
        <v>1</v>
      </c>
      <c r="I106" s="210"/>
      <c r="J106" s="211">
        <f>ROUND(I106*H106,2)</f>
        <v>0</v>
      </c>
      <c r="K106" s="207" t="s">
        <v>831</v>
      </c>
      <c r="L106" s="45"/>
      <c r="M106" s="212" t="s">
        <v>19</v>
      </c>
      <c r="N106" s="213" t="s">
        <v>42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143</v>
      </c>
      <c r="AT106" s="216" t="s">
        <v>122</v>
      </c>
      <c r="AU106" s="216" t="s">
        <v>79</v>
      </c>
      <c r="AY106" s="18" t="s">
        <v>119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79</v>
      </c>
      <c r="BK106" s="217">
        <f>ROUND(I106*H106,2)</f>
        <v>0</v>
      </c>
      <c r="BL106" s="18" t="s">
        <v>143</v>
      </c>
      <c r="BM106" s="216" t="s">
        <v>405</v>
      </c>
    </row>
    <row r="107" spans="1:65" s="2" customFormat="1" ht="16.5" customHeight="1">
      <c r="A107" s="39"/>
      <c r="B107" s="40"/>
      <c r="C107" s="205" t="s">
        <v>7</v>
      </c>
      <c r="D107" s="205" t="s">
        <v>122</v>
      </c>
      <c r="E107" s="206" t="s">
        <v>872</v>
      </c>
      <c r="F107" s="207" t="s">
        <v>873</v>
      </c>
      <c r="G107" s="208" t="s">
        <v>500</v>
      </c>
      <c r="H107" s="209">
        <v>4</v>
      </c>
      <c r="I107" s="210"/>
      <c r="J107" s="211">
        <f>ROUND(I107*H107,2)</f>
        <v>0</v>
      </c>
      <c r="K107" s="207" t="s">
        <v>831</v>
      </c>
      <c r="L107" s="45"/>
      <c r="M107" s="212" t="s">
        <v>19</v>
      </c>
      <c r="N107" s="213" t="s">
        <v>42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143</v>
      </c>
      <c r="AT107" s="216" t="s">
        <v>122</v>
      </c>
      <c r="AU107" s="216" t="s">
        <v>79</v>
      </c>
      <c r="AY107" s="18" t="s">
        <v>119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79</v>
      </c>
      <c r="BK107" s="217">
        <f>ROUND(I107*H107,2)</f>
        <v>0</v>
      </c>
      <c r="BL107" s="18" t="s">
        <v>143</v>
      </c>
      <c r="BM107" s="216" t="s">
        <v>416</v>
      </c>
    </row>
    <row r="108" spans="1:65" s="2" customFormat="1" ht="16.5" customHeight="1">
      <c r="A108" s="39"/>
      <c r="B108" s="40"/>
      <c r="C108" s="205" t="s">
        <v>293</v>
      </c>
      <c r="D108" s="205" t="s">
        <v>122</v>
      </c>
      <c r="E108" s="206" t="s">
        <v>874</v>
      </c>
      <c r="F108" s="207" t="s">
        <v>875</v>
      </c>
      <c r="G108" s="208" t="s">
        <v>500</v>
      </c>
      <c r="H108" s="209">
        <v>2</v>
      </c>
      <c r="I108" s="210"/>
      <c r="J108" s="211">
        <f>ROUND(I108*H108,2)</f>
        <v>0</v>
      </c>
      <c r="K108" s="207" t="s">
        <v>831</v>
      </c>
      <c r="L108" s="45"/>
      <c r="M108" s="212" t="s">
        <v>19</v>
      </c>
      <c r="N108" s="213" t="s">
        <v>42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143</v>
      </c>
      <c r="AT108" s="216" t="s">
        <v>122</v>
      </c>
      <c r="AU108" s="216" t="s">
        <v>79</v>
      </c>
      <c r="AY108" s="18" t="s">
        <v>119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79</v>
      </c>
      <c r="BK108" s="217">
        <f>ROUND(I108*H108,2)</f>
        <v>0</v>
      </c>
      <c r="BL108" s="18" t="s">
        <v>143</v>
      </c>
      <c r="BM108" s="216" t="s">
        <v>427</v>
      </c>
    </row>
    <row r="109" spans="1:65" s="2" customFormat="1" ht="16.5" customHeight="1">
      <c r="A109" s="39"/>
      <c r="B109" s="40"/>
      <c r="C109" s="205" t="s">
        <v>299</v>
      </c>
      <c r="D109" s="205" t="s">
        <v>122</v>
      </c>
      <c r="E109" s="206" t="s">
        <v>876</v>
      </c>
      <c r="F109" s="207" t="s">
        <v>877</v>
      </c>
      <c r="G109" s="208" t="s">
        <v>500</v>
      </c>
      <c r="H109" s="209">
        <v>24</v>
      </c>
      <c r="I109" s="210"/>
      <c r="J109" s="211">
        <f>ROUND(I109*H109,2)</f>
        <v>0</v>
      </c>
      <c r="K109" s="207" t="s">
        <v>831</v>
      </c>
      <c r="L109" s="45"/>
      <c r="M109" s="212" t="s">
        <v>19</v>
      </c>
      <c r="N109" s="213" t="s">
        <v>42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143</v>
      </c>
      <c r="AT109" s="216" t="s">
        <v>122</v>
      </c>
      <c r="AU109" s="216" t="s">
        <v>79</v>
      </c>
      <c r="AY109" s="18" t="s">
        <v>119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79</v>
      </c>
      <c r="BK109" s="217">
        <f>ROUND(I109*H109,2)</f>
        <v>0</v>
      </c>
      <c r="BL109" s="18" t="s">
        <v>143</v>
      </c>
      <c r="BM109" s="216" t="s">
        <v>439</v>
      </c>
    </row>
    <row r="110" spans="1:65" s="2" customFormat="1" ht="16.5" customHeight="1">
      <c r="A110" s="39"/>
      <c r="B110" s="40"/>
      <c r="C110" s="205" t="s">
        <v>307</v>
      </c>
      <c r="D110" s="205" t="s">
        <v>122</v>
      </c>
      <c r="E110" s="206" t="s">
        <v>878</v>
      </c>
      <c r="F110" s="207" t="s">
        <v>879</v>
      </c>
      <c r="G110" s="208" t="s">
        <v>500</v>
      </c>
      <c r="H110" s="209">
        <v>1</v>
      </c>
      <c r="I110" s="210"/>
      <c r="J110" s="211">
        <f>ROUND(I110*H110,2)</f>
        <v>0</v>
      </c>
      <c r="K110" s="207" t="s">
        <v>831</v>
      </c>
      <c r="L110" s="45"/>
      <c r="M110" s="212" t="s">
        <v>19</v>
      </c>
      <c r="N110" s="213" t="s">
        <v>42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143</v>
      </c>
      <c r="AT110" s="216" t="s">
        <v>122</v>
      </c>
      <c r="AU110" s="216" t="s">
        <v>79</v>
      </c>
      <c r="AY110" s="18" t="s">
        <v>119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79</v>
      </c>
      <c r="BK110" s="217">
        <f>ROUND(I110*H110,2)</f>
        <v>0</v>
      </c>
      <c r="BL110" s="18" t="s">
        <v>143</v>
      </c>
      <c r="BM110" s="216" t="s">
        <v>450</v>
      </c>
    </row>
    <row r="111" spans="1:65" s="2" customFormat="1" ht="16.5" customHeight="1">
      <c r="A111" s="39"/>
      <c r="B111" s="40"/>
      <c r="C111" s="205" t="s">
        <v>315</v>
      </c>
      <c r="D111" s="205" t="s">
        <v>122</v>
      </c>
      <c r="E111" s="206" t="s">
        <v>880</v>
      </c>
      <c r="F111" s="207" t="s">
        <v>881</v>
      </c>
      <c r="G111" s="208" t="s">
        <v>500</v>
      </c>
      <c r="H111" s="209">
        <v>23</v>
      </c>
      <c r="I111" s="210"/>
      <c r="J111" s="211">
        <f>ROUND(I111*H111,2)</f>
        <v>0</v>
      </c>
      <c r="K111" s="207" t="s">
        <v>831</v>
      </c>
      <c r="L111" s="45"/>
      <c r="M111" s="212" t="s">
        <v>19</v>
      </c>
      <c r="N111" s="213" t="s">
        <v>42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143</v>
      </c>
      <c r="AT111" s="216" t="s">
        <v>122</v>
      </c>
      <c r="AU111" s="216" t="s">
        <v>79</v>
      </c>
      <c r="AY111" s="18" t="s">
        <v>119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79</v>
      </c>
      <c r="BK111" s="217">
        <f>ROUND(I111*H111,2)</f>
        <v>0</v>
      </c>
      <c r="BL111" s="18" t="s">
        <v>143</v>
      </c>
      <c r="BM111" s="216" t="s">
        <v>462</v>
      </c>
    </row>
    <row r="112" spans="1:65" s="2" customFormat="1" ht="16.5" customHeight="1">
      <c r="A112" s="39"/>
      <c r="B112" s="40"/>
      <c r="C112" s="205" t="s">
        <v>321</v>
      </c>
      <c r="D112" s="205" t="s">
        <v>122</v>
      </c>
      <c r="E112" s="206" t="s">
        <v>882</v>
      </c>
      <c r="F112" s="207" t="s">
        <v>883</v>
      </c>
      <c r="G112" s="208" t="s">
        <v>500</v>
      </c>
      <c r="H112" s="209">
        <v>1</v>
      </c>
      <c r="I112" s="210"/>
      <c r="J112" s="211">
        <f>ROUND(I112*H112,2)</f>
        <v>0</v>
      </c>
      <c r="K112" s="207" t="s">
        <v>831</v>
      </c>
      <c r="L112" s="45"/>
      <c r="M112" s="212" t="s">
        <v>19</v>
      </c>
      <c r="N112" s="213" t="s">
        <v>42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143</v>
      </c>
      <c r="AT112" s="216" t="s">
        <v>122</v>
      </c>
      <c r="AU112" s="216" t="s">
        <v>79</v>
      </c>
      <c r="AY112" s="18" t="s">
        <v>119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79</v>
      </c>
      <c r="BK112" s="217">
        <f>ROUND(I112*H112,2)</f>
        <v>0</v>
      </c>
      <c r="BL112" s="18" t="s">
        <v>143</v>
      </c>
      <c r="BM112" s="216" t="s">
        <v>479</v>
      </c>
    </row>
    <row r="113" spans="1:65" s="2" customFormat="1" ht="16.5" customHeight="1">
      <c r="A113" s="39"/>
      <c r="B113" s="40"/>
      <c r="C113" s="205" t="s">
        <v>326</v>
      </c>
      <c r="D113" s="205" t="s">
        <v>122</v>
      </c>
      <c r="E113" s="206" t="s">
        <v>884</v>
      </c>
      <c r="F113" s="207" t="s">
        <v>885</v>
      </c>
      <c r="G113" s="208" t="s">
        <v>500</v>
      </c>
      <c r="H113" s="209">
        <v>13</v>
      </c>
      <c r="I113" s="210"/>
      <c r="J113" s="211">
        <f>ROUND(I113*H113,2)</f>
        <v>0</v>
      </c>
      <c r="K113" s="207" t="s">
        <v>831</v>
      </c>
      <c r="L113" s="45"/>
      <c r="M113" s="212" t="s">
        <v>19</v>
      </c>
      <c r="N113" s="213" t="s">
        <v>42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143</v>
      </c>
      <c r="AT113" s="216" t="s">
        <v>122</v>
      </c>
      <c r="AU113" s="216" t="s">
        <v>79</v>
      </c>
      <c r="AY113" s="18" t="s">
        <v>119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79</v>
      </c>
      <c r="BK113" s="217">
        <f>ROUND(I113*H113,2)</f>
        <v>0</v>
      </c>
      <c r="BL113" s="18" t="s">
        <v>143</v>
      </c>
      <c r="BM113" s="216" t="s">
        <v>490</v>
      </c>
    </row>
    <row r="114" spans="1:65" s="2" customFormat="1" ht="16.5" customHeight="1">
      <c r="A114" s="39"/>
      <c r="B114" s="40"/>
      <c r="C114" s="205" t="s">
        <v>331</v>
      </c>
      <c r="D114" s="205" t="s">
        <v>122</v>
      </c>
      <c r="E114" s="206" t="s">
        <v>886</v>
      </c>
      <c r="F114" s="207" t="s">
        <v>887</v>
      </c>
      <c r="G114" s="208" t="s">
        <v>500</v>
      </c>
      <c r="H114" s="209">
        <v>2</v>
      </c>
      <c r="I114" s="210"/>
      <c r="J114" s="211">
        <f>ROUND(I114*H114,2)</f>
        <v>0</v>
      </c>
      <c r="K114" s="207" t="s">
        <v>831</v>
      </c>
      <c r="L114" s="45"/>
      <c r="M114" s="212" t="s">
        <v>19</v>
      </c>
      <c r="N114" s="213" t="s">
        <v>42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143</v>
      </c>
      <c r="AT114" s="216" t="s">
        <v>122</v>
      </c>
      <c r="AU114" s="216" t="s">
        <v>79</v>
      </c>
      <c r="AY114" s="18" t="s">
        <v>119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79</v>
      </c>
      <c r="BK114" s="217">
        <f>ROUND(I114*H114,2)</f>
        <v>0</v>
      </c>
      <c r="BL114" s="18" t="s">
        <v>143</v>
      </c>
      <c r="BM114" s="216" t="s">
        <v>503</v>
      </c>
    </row>
    <row r="115" spans="1:65" s="2" customFormat="1" ht="16.5" customHeight="1">
      <c r="A115" s="39"/>
      <c r="B115" s="40"/>
      <c r="C115" s="205" t="s">
        <v>336</v>
      </c>
      <c r="D115" s="205" t="s">
        <v>122</v>
      </c>
      <c r="E115" s="206" t="s">
        <v>888</v>
      </c>
      <c r="F115" s="207" t="s">
        <v>889</v>
      </c>
      <c r="G115" s="208" t="s">
        <v>500</v>
      </c>
      <c r="H115" s="209">
        <v>4</v>
      </c>
      <c r="I115" s="210"/>
      <c r="J115" s="211">
        <f>ROUND(I115*H115,2)</f>
        <v>0</v>
      </c>
      <c r="K115" s="207" t="s">
        <v>831</v>
      </c>
      <c r="L115" s="45"/>
      <c r="M115" s="212" t="s">
        <v>19</v>
      </c>
      <c r="N115" s="213" t="s">
        <v>42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143</v>
      </c>
      <c r="AT115" s="216" t="s">
        <v>122</v>
      </c>
      <c r="AU115" s="216" t="s">
        <v>79</v>
      </c>
      <c r="AY115" s="18" t="s">
        <v>119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79</v>
      </c>
      <c r="BK115" s="217">
        <f>ROUND(I115*H115,2)</f>
        <v>0</v>
      </c>
      <c r="BL115" s="18" t="s">
        <v>143</v>
      </c>
      <c r="BM115" s="216" t="s">
        <v>513</v>
      </c>
    </row>
    <row r="116" spans="1:65" s="2" customFormat="1" ht="16.5" customHeight="1">
      <c r="A116" s="39"/>
      <c r="B116" s="40"/>
      <c r="C116" s="205" t="s">
        <v>341</v>
      </c>
      <c r="D116" s="205" t="s">
        <v>122</v>
      </c>
      <c r="E116" s="206" t="s">
        <v>890</v>
      </c>
      <c r="F116" s="207" t="s">
        <v>891</v>
      </c>
      <c r="G116" s="208" t="s">
        <v>500</v>
      </c>
      <c r="H116" s="209">
        <v>4</v>
      </c>
      <c r="I116" s="210"/>
      <c r="J116" s="211">
        <f>ROUND(I116*H116,2)</f>
        <v>0</v>
      </c>
      <c r="K116" s="207" t="s">
        <v>831</v>
      </c>
      <c r="L116" s="45"/>
      <c r="M116" s="212" t="s">
        <v>19</v>
      </c>
      <c r="N116" s="213" t="s">
        <v>42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143</v>
      </c>
      <c r="AT116" s="216" t="s">
        <v>122</v>
      </c>
      <c r="AU116" s="216" t="s">
        <v>79</v>
      </c>
      <c r="AY116" s="18" t="s">
        <v>119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79</v>
      </c>
      <c r="BK116" s="217">
        <f>ROUND(I116*H116,2)</f>
        <v>0</v>
      </c>
      <c r="BL116" s="18" t="s">
        <v>143</v>
      </c>
      <c r="BM116" s="216" t="s">
        <v>525</v>
      </c>
    </row>
    <row r="117" spans="1:65" s="2" customFormat="1" ht="16.5" customHeight="1">
      <c r="A117" s="39"/>
      <c r="B117" s="40"/>
      <c r="C117" s="205" t="s">
        <v>347</v>
      </c>
      <c r="D117" s="205" t="s">
        <v>122</v>
      </c>
      <c r="E117" s="206" t="s">
        <v>892</v>
      </c>
      <c r="F117" s="207" t="s">
        <v>893</v>
      </c>
      <c r="G117" s="208" t="s">
        <v>500</v>
      </c>
      <c r="H117" s="209">
        <v>4</v>
      </c>
      <c r="I117" s="210"/>
      <c r="J117" s="211">
        <f>ROUND(I117*H117,2)</f>
        <v>0</v>
      </c>
      <c r="K117" s="207" t="s">
        <v>831</v>
      </c>
      <c r="L117" s="45"/>
      <c r="M117" s="212" t="s">
        <v>19</v>
      </c>
      <c r="N117" s="213" t="s">
        <v>42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143</v>
      </c>
      <c r="AT117" s="216" t="s">
        <v>122</v>
      </c>
      <c r="AU117" s="216" t="s">
        <v>79</v>
      </c>
      <c r="AY117" s="18" t="s">
        <v>119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79</v>
      </c>
      <c r="BK117" s="217">
        <f>ROUND(I117*H117,2)</f>
        <v>0</v>
      </c>
      <c r="BL117" s="18" t="s">
        <v>143</v>
      </c>
      <c r="BM117" s="216" t="s">
        <v>538</v>
      </c>
    </row>
    <row r="118" spans="1:65" s="2" customFormat="1" ht="16.5" customHeight="1">
      <c r="A118" s="39"/>
      <c r="B118" s="40"/>
      <c r="C118" s="205" t="s">
        <v>355</v>
      </c>
      <c r="D118" s="205" t="s">
        <v>122</v>
      </c>
      <c r="E118" s="206" t="s">
        <v>894</v>
      </c>
      <c r="F118" s="207" t="s">
        <v>895</v>
      </c>
      <c r="G118" s="208" t="s">
        <v>500</v>
      </c>
      <c r="H118" s="209">
        <v>30</v>
      </c>
      <c r="I118" s="210"/>
      <c r="J118" s="211">
        <f>ROUND(I118*H118,2)</f>
        <v>0</v>
      </c>
      <c r="K118" s="207" t="s">
        <v>831</v>
      </c>
      <c r="L118" s="45"/>
      <c r="M118" s="212" t="s">
        <v>19</v>
      </c>
      <c r="N118" s="213" t="s">
        <v>42</v>
      </c>
      <c r="O118" s="85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16" t="s">
        <v>143</v>
      </c>
      <c r="AT118" s="216" t="s">
        <v>122</v>
      </c>
      <c r="AU118" s="216" t="s">
        <v>79</v>
      </c>
      <c r="AY118" s="18" t="s">
        <v>119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8" t="s">
        <v>79</v>
      </c>
      <c r="BK118" s="217">
        <f>ROUND(I118*H118,2)</f>
        <v>0</v>
      </c>
      <c r="BL118" s="18" t="s">
        <v>143</v>
      </c>
      <c r="BM118" s="216" t="s">
        <v>549</v>
      </c>
    </row>
    <row r="119" spans="1:65" s="2" customFormat="1" ht="16.5" customHeight="1">
      <c r="A119" s="39"/>
      <c r="B119" s="40"/>
      <c r="C119" s="205" t="s">
        <v>364</v>
      </c>
      <c r="D119" s="205" t="s">
        <v>122</v>
      </c>
      <c r="E119" s="206" t="s">
        <v>896</v>
      </c>
      <c r="F119" s="207" t="s">
        <v>897</v>
      </c>
      <c r="G119" s="208" t="s">
        <v>500</v>
      </c>
      <c r="H119" s="209">
        <v>30</v>
      </c>
      <c r="I119" s="210"/>
      <c r="J119" s="211">
        <f>ROUND(I119*H119,2)</f>
        <v>0</v>
      </c>
      <c r="K119" s="207" t="s">
        <v>831</v>
      </c>
      <c r="L119" s="45"/>
      <c r="M119" s="212" t="s">
        <v>19</v>
      </c>
      <c r="N119" s="213" t="s">
        <v>42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143</v>
      </c>
      <c r="AT119" s="216" t="s">
        <v>122</v>
      </c>
      <c r="AU119" s="216" t="s">
        <v>79</v>
      </c>
      <c r="AY119" s="18" t="s">
        <v>119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79</v>
      </c>
      <c r="BK119" s="217">
        <f>ROUND(I119*H119,2)</f>
        <v>0</v>
      </c>
      <c r="BL119" s="18" t="s">
        <v>143</v>
      </c>
      <c r="BM119" s="216" t="s">
        <v>560</v>
      </c>
    </row>
    <row r="120" spans="1:65" s="2" customFormat="1" ht="16.5" customHeight="1">
      <c r="A120" s="39"/>
      <c r="B120" s="40"/>
      <c r="C120" s="205" t="s">
        <v>370</v>
      </c>
      <c r="D120" s="205" t="s">
        <v>122</v>
      </c>
      <c r="E120" s="206" t="s">
        <v>898</v>
      </c>
      <c r="F120" s="207" t="s">
        <v>899</v>
      </c>
      <c r="G120" s="208" t="s">
        <v>500</v>
      </c>
      <c r="H120" s="209">
        <v>5</v>
      </c>
      <c r="I120" s="210"/>
      <c r="J120" s="211">
        <f>ROUND(I120*H120,2)</f>
        <v>0</v>
      </c>
      <c r="K120" s="207" t="s">
        <v>831</v>
      </c>
      <c r="L120" s="45"/>
      <c r="M120" s="212" t="s">
        <v>19</v>
      </c>
      <c r="N120" s="213" t="s">
        <v>42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143</v>
      </c>
      <c r="AT120" s="216" t="s">
        <v>122</v>
      </c>
      <c r="AU120" s="216" t="s">
        <v>79</v>
      </c>
      <c r="AY120" s="18" t="s">
        <v>119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79</v>
      </c>
      <c r="BK120" s="217">
        <f>ROUND(I120*H120,2)</f>
        <v>0</v>
      </c>
      <c r="BL120" s="18" t="s">
        <v>143</v>
      </c>
      <c r="BM120" s="216" t="s">
        <v>572</v>
      </c>
    </row>
    <row r="121" spans="1:65" s="2" customFormat="1" ht="16.5" customHeight="1">
      <c r="A121" s="39"/>
      <c r="B121" s="40"/>
      <c r="C121" s="205" t="s">
        <v>376</v>
      </c>
      <c r="D121" s="205" t="s">
        <v>122</v>
      </c>
      <c r="E121" s="206" t="s">
        <v>900</v>
      </c>
      <c r="F121" s="207" t="s">
        <v>901</v>
      </c>
      <c r="G121" s="208" t="s">
        <v>278</v>
      </c>
      <c r="H121" s="209">
        <v>600</v>
      </c>
      <c r="I121" s="210"/>
      <c r="J121" s="211">
        <f>ROUND(I121*H121,2)</f>
        <v>0</v>
      </c>
      <c r="K121" s="207" t="s">
        <v>831</v>
      </c>
      <c r="L121" s="45"/>
      <c r="M121" s="212" t="s">
        <v>19</v>
      </c>
      <c r="N121" s="213" t="s">
        <v>42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143</v>
      </c>
      <c r="AT121" s="216" t="s">
        <v>122</v>
      </c>
      <c r="AU121" s="216" t="s">
        <v>79</v>
      </c>
      <c r="AY121" s="18" t="s">
        <v>119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79</v>
      </c>
      <c r="BK121" s="217">
        <f>ROUND(I121*H121,2)</f>
        <v>0</v>
      </c>
      <c r="BL121" s="18" t="s">
        <v>143</v>
      </c>
      <c r="BM121" s="216" t="s">
        <v>583</v>
      </c>
    </row>
    <row r="122" spans="1:65" s="2" customFormat="1" ht="16.5" customHeight="1">
      <c r="A122" s="39"/>
      <c r="B122" s="40"/>
      <c r="C122" s="205" t="s">
        <v>381</v>
      </c>
      <c r="D122" s="205" t="s">
        <v>122</v>
      </c>
      <c r="E122" s="206" t="s">
        <v>902</v>
      </c>
      <c r="F122" s="207" t="s">
        <v>903</v>
      </c>
      <c r="G122" s="208" t="s">
        <v>278</v>
      </c>
      <c r="H122" s="209">
        <v>600</v>
      </c>
      <c r="I122" s="210"/>
      <c r="J122" s="211">
        <f>ROUND(I122*H122,2)</f>
        <v>0</v>
      </c>
      <c r="K122" s="207" t="s">
        <v>831</v>
      </c>
      <c r="L122" s="45"/>
      <c r="M122" s="212" t="s">
        <v>19</v>
      </c>
      <c r="N122" s="213" t="s">
        <v>42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143</v>
      </c>
      <c r="AT122" s="216" t="s">
        <v>122</v>
      </c>
      <c r="AU122" s="216" t="s">
        <v>79</v>
      </c>
      <c r="AY122" s="18" t="s">
        <v>119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79</v>
      </c>
      <c r="BK122" s="217">
        <f>ROUND(I122*H122,2)</f>
        <v>0</v>
      </c>
      <c r="BL122" s="18" t="s">
        <v>143</v>
      </c>
      <c r="BM122" s="216" t="s">
        <v>593</v>
      </c>
    </row>
    <row r="123" spans="1:65" s="2" customFormat="1" ht="16.5" customHeight="1">
      <c r="A123" s="39"/>
      <c r="B123" s="40"/>
      <c r="C123" s="205" t="s">
        <v>387</v>
      </c>
      <c r="D123" s="205" t="s">
        <v>122</v>
      </c>
      <c r="E123" s="206" t="s">
        <v>904</v>
      </c>
      <c r="F123" s="207" t="s">
        <v>905</v>
      </c>
      <c r="G123" s="208" t="s">
        <v>278</v>
      </c>
      <c r="H123" s="209">
        <v>570</v>
      </c>
      <c r="I123" s="210"/>
      <c r="J123" s="211">
        <f>ROUND(I123*H123,2)</f>
        <v>0</v>
      </c>
      <c r="K123" s="207" t="s">
        <v>831</v>
      </c>
      <c r="L123" s="45"/>
      <c r="M123" s="212" t="s">
        <v>19</v>
      </c>
      <c r="N123" s="213" t="s">
        <v>42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143</v>
      </c>
      <c r="AT123" s="216" t="s">
        <v>122</v>
      </c>
      <c r="AU123" s="216" t="s">
        <v>79</v>
      </c>
      <c r="AY123" s="18" t="s">
        <v>119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79</v>
      </c>
      <c r="BK123" s="217">
        <f>ROUND(I123*H123,2)</f>
        <v>0</v>
      </c>
      <c r="BL123" s="18" t="s">
        <v>143</v>
      </c>
      <c r="BM123" s="216" t="s">
        <v>606</v>
      </c>
    </row>
    <row r="124" spans="1:65" s="2" customFormat="1" ht="16.5" customHeight="1">
      <c r="A124" s="39"/>
      <c r="B124" s="40"/>
      <c r="C124" s="205" t="s">
        <v>393</v>
      </c>
      <c r="D124" s="205" t="s">
        <v>122</v>
      </c>
      <c r="E124" s="206" t="s">
        <v>906</v>
      </c>
      <c r="F124" s="207" t="s">
        <v>907</v>
      </c>
      <c r="G124" s="208" t="s">
        <v>278</v>
      </c>
      <c r="H124" s="209">
        <v>350</v>
      </c>
      <c r="I124" s="210"/>
      <c r="J124" s="211">
        <f>ROUND(I124*H124,2)</f>
        <v>0</v>
      </c>
      <c r="K124" s="207" t="s">
        <v>831</v>
      </c>
      <c r="L124" s="45"/>
      <c r="M124" s="212" t="s">
        <v>19</v>
      </c>
      <c r="N124" s="213" t="s">
        <v>42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143</v>
      </c>
      <c r="AT124" s="216" t="s">
        <v>122</v>
      </c>
      <c r="AU124" s="216" t="s">
        <v>79</v>
      </c>
      <c r="AY124" s="18" t="s">
        <v>119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79</v>
      </c>
      <c r="BK124" s="217">
        <f>ROUND(I124*H124,2)</f>
        <v>0</v>
      </c>
      <c r="BL124" s="18" t="s">
        <v>143</v>
      </c>
      <c r="BM124" s="216" t="s">
        <v>616</v>
      </c>
    </row>
    <row r="125" spans="1:65" s="2" customFormat="1" ht="16.5" customHeight="1">
      <c r="A125" s="39"/>
      <c r="B125" s="40"/>
      <c r="C125" s="205" t="s">
        <v>399</v>
      </c>
      <c r="D125" s="205" t="s">
        <v>122</v>
      </c>
      <c r="E125" s="206" t="s">
        <v>908</v>
      </c>
      <c r="F125" s="207" t="s">
        <v>909</v>
      </c>
      <c r="G125" s="208" t="s">
        <v>278</v>
      </c>
      <c r="H125" s="209">
        <v>500</v>
      </c>
      <c r="I125" s="210"/>
      <c r="J125" s="211">
        <f>ROUND(I125*H125,2)</f>
        <v>0</v>
      </c>
      <c r="K125" s="207" t="s">
        <v>831</v>
      </c>
      <c r="L125" s="45"/>
      <c r="M125" s="212" t="s">
        <v>19</v>
      </c>
      <c r="N125" s="213" t="s">
        <v>42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143</v>
      </c>
      <c r="AT125" s="216" t="s">
        <v>122</v>
      </c>
      <c r="AU125" s="216" t="s">
        <v>79</v>
      </c>
      <c r="AY125" s="18" t="s">
        <v>119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79</v>
      </c>
      <c r="BK125" s="217">
        <f>ROUND(I125*H125,2)</f>
        <v>0</v>
      </c>
      <c r="BL125" s="18" t="s">
        <v>143</v>
      </c>
      <c r="BM125" s="216" t="s">
        <v>910</v>
      </c>
    </row>
    <row r="126" spans="1:65" s="2" customFormat="1" ht="16.5" customHeight="1">
      <c r="A126" s="39"/>
      <c r="B126" s="40"/>
      <c r="C126" s="205" t="s">
        <v>405</v>
      </c>
      <c r="D126" s="205" t="s">
        <v>122</v>
      </c>
      <c r="E126" s="206" t="s">
        <v>911</v>
      </c>
      <c r="F126" s="207" t="s">
        <v>912</v>
      </c>
      <c r="G126" s="208" t="s">
        <v>500</v>
      </c>
      <c r="H126" s="209">
        <v>1</v>
      </c>
      <c r="I126" s="210"/>
      <c r="J126" s="211">
        <f>ROUND(I126*H126,2)</f>
        <v>0</v>
      </c>
      <c r="K126" s="207" t="s">
        <v>831</v>
      </c>
      <c r="L126" s="45"/>
      <c r="M126" s="212" t="s">
        <v>19</v>
      </c>
      <c r="N126" s="213" t="s">
        <v>42</v>
      </c>
      <c r="O126" s="85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143</v>
      </c>
      <c r="AT126" s="216" t="s">
        <v>122</v>
      </c>
      <c r="AU126" s="216" t="s">
        <v>79</v>
      </c>
      <c r="AY126" s="18" t="s">
        <v>119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79</v>
      </c>
      <c r="BK126" s="217">
        <f>ROUND(I126*H126,2)</f>
        <v>0</v>
      </c>
      <c r="BL126" s="18" t="s">
        <v>143</v>
      </c>
      <c r="BM126" s="216" t="s">
        <v>913</v>
      </c>
    </row>
    <row r="127" spans="1:63" s="12" customFormat="1" ht="25.9" customHeight="1">
      <c r="A127" s="12"/>
      <c r="B127" s="189"/>
      <c r="C127" s="190"/>
      <c r="D127" s="191" t="s">
        <v>70</v>
      </c>
      <c r="E127" s="192" t="s">
        <v>914</v>
      </c>
      <c r="F127" s="192" t="s">
        <v>915</v>
      </c>
      <c r="G127" s="190"/>
      <c r="H127" s="190"/>
      <c r="I127" s="193"/>
      <c r="J127" s="194">
        <f>BK127</f>
        <v>0</v>
      </c>
      <c r="K127" s="190"/>
      <c r="L127" s="195"/>
      <c r="M127" s="196"/>
      <c r="N127" s="197"/>
      <c r="O127" s="197"/>
      <c r="P127" s="198">
        <f>SUM(P128:P130)</f>
        <v>0</v>
      </c>
      <c r="Q127" s="197"/>
      <c r="R127" s="198">
        <f>SUM(R128:R130)</f>
        <v>0</v>
      </c>
      <c r="S127" s="197"/>
      <c r="T127" s="199">
        <f>SUM(T128:T130)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0" t="s">
        <v>79</v>
      </c>
      <c r="AT127" s="201" t="s">
        <v>70</v>
      </c>
      <c r="AU127" s="201" t="s">
        <v>71</v>
      </c>
      <c r="AY127" s="200" t="s">
        <v>119</v>
      </c>
      <c r="BK127" s="202">
        <f>SUM(BK128:BK130)</f>
        <v>0</v>
      </c>
    </row>
    <row r="128" spans="1:65" s="2" customFormat="1" ht="16.5" customHeight="1">
      <c r="A128" s="39"/>
      <c r="B128" s="40"/>
      <c r="C128" s="205" t="s">
        <v>411</v>
      </c>
      <c r="D128" s="205" t="s">
        <v>122</v>
      </c>
      <c r="E128" s="206" t="s">
        <v>916</v>
      </c>
      <c r="F128" s="207" t="s">
        <v>917</v>
      </c>
      <c r="G128" s="208" t="s">
        <v>278</v>
      </c>
      <c r="H128" s="209">
        <v>25</v>
      </c>
      <c r="I128" s="210"/>
      <c r="J128" s="211">
        <f>ROUND(I128*H128,2)</f>
        <v>0</v>
      </c>
      <c r="K128" s="207" t="s">
        <v>831</v>
      </c>
      <c r="L128" s="45"/>
      <c r="M128" s="212" t="s">
        <v>19</v>
      </c>
      <c r="N128" s="213" t="s">
        <v>42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143</v>
      </c>
      <c r="AT128" s="216" t="s">
        <v>122</v>
      </c>
      <c r="AU128" s="216" t="s">
        <v>79</v>
      </c>
      <c r="AY128" s="18" t="s">
        <v>119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79</v>
      </c>
      <c r="BK128" s="217">
        <f>ROUND(I128*H128,2)</f>
        <v>0</v>
      </c>
      <c r="BL128" s="18" t="s">
        <v>143</v>
      </c>
      <c r="BM128" s="216" t="s">
        <v>918</v>
      </c>
    </row>
    <row r="129" spans="1:65" s="2" customFormat="1" ht="16.5" customHeight="1">
      <c r="A129" s="39"/>
      <c r="B129" s="40"/>
      <c r="C129" s="205" t="s">
        <v>416</v>
      </c>
      <c r="D129" s="205" t="s">
        <v>122</v>
      </c>
      <c r="E129" s="206" t="s">
        <v>919</v>
      </c>
      <c r="F129" s="207" t="s">
        <v>920</v>
      </c>
      <c r="G129" s="208" t="s">
        <v>278</v>
      </c>
      <c r="H129" s="209">
        <v>25</v>
      </c>
      <c r="I129" s="210"/>
      <c r="J129" s="211">
        <f>ROUND(I129*H129,2)</f>
        <v>0</v>
      </c>
      <c r="K129" s="207" t="s">
        <v>831</v>
      </c>
      <c r="L129" s="45"/>
      <c r="M129" s="212" t="s">
        <v>19</v>
      </c>
      <c r="N129" s="213" t="s">
        <v>42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143</v>
      </c>
      <c r="AT129" s="216" t="s">
        <v>122</v>
      </c>
      <c r="AU129" s="216" t="s">
        <v>79</v>
      </c>
      <c r="AY129" s="18" t="s">
        <v>119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79</v>
      </c>
      <c r="BK129" s="217">
        <f>ROUND(I129*H129,2)</f>
        <v>0</v>
      </c>
      <c r="BL129" s="18" t="s">
        <v>143</v>
      </c>
      <c r="BM129" s="216" t="s">
        <v>921</v>
      </c>
    </row>
    <row r="130" spans="1:65" s="2" customFormat="1" ht="16.5" customHeight="1">
      <c r="A130" s="39"/>
      <c r="B130" s="40"/>
      <c r="C130" s="205" t="s">
        <v>421</v>
      </c>
      <c r="D130" s="205" t="s">
        <v>122</v>
      </c>
      <c r="E130" s="206" t="s">
        <v>922</v>
      </c>
      <c r="F130" s="207" t="s">
        <v>923</v>
      </c>
      <c r="G130" s="208" t="s">
        <v>214</v>
      </c>
      <c r="H130" s="209">
        <v>12.5</v>
      </c>
      <c r="I130" s="210"/>
      <c r="J130" s="211">
        <f>ROUND(I130*H130,2)</f>
        <v>0</v>
      </c>
      <c r="K130" s="207" t="s">
        <v>831</v>
      </c>
      <c r="L130" s="45"/>
      <c r="M130" s="212" t="s">
        <v>19</v>
      </c>
      <c r="N130" s="213" t="s">
        <v>42</v>
      </c>
      <c r="O130" s="85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143</v>
      </c>
      <c r="AT130" s="216" t="s">
        <v>122</v>
      </c>
      <c r="AU130" s="216" t="s">
        <v>79</v>
      </c>
      <c r="AY130" s="18" t="s">
        <v>119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79</v>
      </c>
      <c r="BK130" s="217">
        <f>ROUND(I130*H130,2)</f>
        <v>0</v>
      </c>
      <c r="BL130" s="18" t="s">
        <v>143</v>
      </c>
      <c r="BM130" s="216" t="s">
        <v>924</v>
      </c>
    </row>
    <row r="131" spans="1:63" s="12" customFormat="1" ht="25.9" customHeight="1">
      <c r="A131" s="12"/>
      <c r="B131" s="189"/>
      <c r="C131" s="190"/>
      <c r="D131" s="191" t="s">
        <v>70</v>
      </c>
      <c r="E131" s="192" t="s">
        <v>925</v>
      </c>
      <c r="F131" s="192" t="s">
        <v>926</v>
      </c>
      <c r="G131" s="190"/>
      <c r="H131" s="190"/>
      <c r="I131" s="193"/>
      <c r="J131" s="194">
        <f>BK131</f>
        <v>0</v>
      </c>
      <c r="K131" s="190"/>
      <c r="L131" s="195"/>
      <c r="M131" s="196"/>
      <c r="N131" s="197"/>
      <c r="O131" s="197"/>
      <c r="P131" s="198">
        <f>SUM(P132:P134)</f>
        <v>0</v>
      </c>
      <c r="Q131" s="197"/>
      <c r="R131" s="198">
        <f>SUM(R132:R134)</f>
        <v>0</v>
      </c>
      <c r="S131" s="197"/>
      <c r="T131" s="199">
        <f>SUM(T132:T134)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0" t="s">
        <v>79</v>
      </c>
      <c r="AT131" s="201" t="s">
        <v>70</v>
      </c>
      <c r="AU131" s="201" t="s">
        <v>71</v>
      </c>
      <c r="AY131" s="200" t="s">
        <v>119</v>
      </c>
      <c r="BK131" s="202">
        <f>SUM(BK132:BK134)</f>
        <v>0</v>
      </c>
    </row>
    <row r="132" spans="1:65" s="2" customFormat="1" ht="16.5" customHeight="1">
      <c r="A132" s="39"/>
      <c r="B132" s="40"/>
      <c r="C132" s="205" t="s">
        <v>427</v>
      </c>
      <c r="D132" s="205" t="s">
        <v>122</v>
      </c>
      <c r="E132" s="206" t="s">
        <v>927</v>
      </c>
      <c r="F132" s="207" t="s">
        <v>928</v>
      </c>
      <c r="G132" s="208" t="s">
        <v>203</v>
      </c>
      <c r="H132" s="209">
        <v>1</v>
      </c>
      <c r="I132" s="210"/>
      <c r="J132" s="211">
        <f>ROUND(I132*H132,2)</f>
        <v>0</v>
      </c>
      <c r="K132" s="207" t="s">
        <v>831</v>
      </c>
      <c r="L132" s="45"/>
      <c r="M132" s="212" t="s">
        <v>19</v>
      </c>
      <c r="N132" s="213" t="s">
        <v>42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143</v>
      </c>
      <c r="AT132" s="216" t="s">
        <v>122</v>
      </c>
      <c r="AU132" s="216" t="s">
        <v>79</v>
      </c>
      <c r="AY132" s="18" t="s">
        <v>119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79</v>
      </c>
      <c r="BK132" s="217">
        <f>ROUND(I132*H132,2)</f>
        <v>0</v>
      </c>
      <c r="BL132" s="18" t="s">
        <v>143</v>
      </c>
      <c r="BM132" s="216" t="s">
        <v>929</v>
      </c>
    </row>
    <row r="133" spans="1:65" s="2" customFormat="1" ht="16.5" customHeight="1">
      <c r="A133" s="39"/>
      <c r="B133" s="40"/>
      <c r="C133" s="205" t="s">
        <v>434</v>
      </c>
      <c r="D133" s="205" t="s">
        <v>122</v>
      </c>
      <c r="E133" s="206" t="s">
        <v>930</v>
      </c>
      <c r="F133" s="207" t="s">
        <v>931</v>
      </c>
      <c r="G133" s="208" t="s">
        <v>203</v>
      </c>
      <c r="H133" s="209">
        <v>1</v>
      </c>
      <c r="I133" s="210"/>
      <c r="J133" s="211">
        <f>ROUND(I133*H133,2)</f>
        <v>0</v>
      </c>
      <c r="K133" s="207" t="s">
        <v>831</v>
      </c>
      <c r="L133" s="45"/>
      <c r="M133" s="212" t="s">
        <v>19</v>
      </c>
      <c r="N133" s="213" t="s">
        <v>42</v>
      </c>
      <c r="O133" s="85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143</v>
      </c>
      <c r="AT133" s="216" t="s">
        <v>122</v>
      </c>
      <c r="AU133" s="216" t="s">
        <v>79</v>
      </c>
      <c r="AY133" s="18" t="s">
        <v>119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79</v>
      </c>
      <c r="BK133" s="217">
        <f>ROUND(I133*H133,2)</f>
        <v>0</v>
      </c>
      <c r="BL133" s="18" t="s">
        <v>143</v>
      </c>
      <c r="BM133" s="216" t="s">
        <v>932</v>
      </c>
    </row>
    <row r="134" spans="1:65" s="2" customFormat="1" ht="16.5" customHeight="1">
      <c r="A134" s="39"/>
      <c r="B134" s="40"/>
      <c r="C134" s="205" t="s">
        <v>439</v>
      </c>
      <c r="D134" s="205" t="s">
        <v>122</v>
      </c>
      <c r="E134" s="206" t="s">
        <v>933</v>
      </c>
      <c r="F134" s="207" t="s">
        <v>934</v>
      </c>
      <c r="G134" s="208" t="s">
        <v>203</v>
      </c>
      <c r="H134" s="209">
        <v>1</v>
      </c>
      <c r="I134" s="210"/>
      <c r="J134" s="211">
        <f>ROUND(I134*H134,2)</f>
        <v>0</v>
      </c>
      <c r="K134" s="207" t="s">
        <v>831</v>
      </c>
      <c r="L134" s="45"/>
      <c r="M134" s="212" t="s">
        <v>19</v>
      </c>
      <c r="N134" s="213" t="s">
        <v>42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143</v>
      </c>
      <c r="AT134" s="216" t="s">
        <v>122</v>
      </c>
      <c r="AU134" s="216" t="s">
        <v>79</v>
      </c>
      <c r="AY134" s="18" t="s">
        <v>119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79</v>
      </c>
      <c r="BK134" s="217">
        <f>ROUND(I134*H134,2)</f>
        <v>0</v>
      </c>
      <c r="BL134" s="18" t="s">
        <v>143</v>
      </c>
      <c r="BM134" s="216" t="s">
        <v>935</v>
      </c>
    </row>
    <row r="135" spans="1:63" s="12" customFormat="1" ht="25.9" customHeight="1">
      <c r="A135" s="12"/>
      <c r="B135" s="189"/>
      <c r="C135" s="190"/>
      <c r="D135" s="191" t="s">
        <v>70</v>
      </c>
      <c r="E135" s="192" t="s">
        <v>936</v>
      </c>
      <c r="F135" s="192" t="s">
        <v>937</v>
      </c>
      <c r="G135" s="190"/>
      <c r="H135" s="190"/>
      <c r="I135" s="193"/>
      <c r="J135" s="194">
        <f>BK135</f>
        <v>0</v>
      </c>
      <c r="K135" s="190"/>
      <c r="L135" s="195"/>
      <c r="M135" s="196"/>
      <c r="N135" s="197"/>
      <c r="O135" s="197"/>
      <c r="P135" s="198">
        <f>SUM(P136:P185)</f>
        <v>0</v>
      </c>
      <c r="Q135" s="197"/>
      <c r="R135" s="198">
        <f>SUM(R136:R185)</f>
        <v>6342.193299999999</v>
      </c>
      <c r="S135" s="197"/>
      <c r="T135" s="199">
        <f>SUM(T136:T185)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0" t="s">
        <v>79</v>
      </c>
      <c r="AT135" s="201" t="s">
        <v>70</v>
      </c>
      <c r="AU135" s="201" t="s">
        <v>71</v>
      </c>
      <c r="AY135" s="200" t="s">
        <v>119</v>
      </c>
      <c r="BK135" s="202">
        <f>SUM(BK136:BK185)</f>
        <v>0</v>
      </c>
    </row>
    <row r="136" spans="1:65" s="2" customFormat="1" ht="16.5" customHeight="1">
      <c r="A136" s="39"/>
      <c r="B136" s="40"/>
      <c r="C136" s="205" t="s">
        <v>444</v>
      </c>
      <c r="D136" s="205" t="s">
        <v>122</v>
      </c>
      <c r="E136" s="206" t="s">
        <v>938</v>
      </c>
      <c r="F136" s="207" t="s">
        <v>939</v>
      </c>
      <c r="G136" s="208" t="s">
        <v>940</v>
      </c>
      <c r="H136" s="209">
        <v>1</v>
      </c>
      <c r="I136" s="210"/>
      <c r="J136" s="211">
        <f>ROUND(I136*H136,2)</f>
        <v>0</v>
      </c>
      <c r="K136" s="207" t="s">
        <v>19</v>
      </c>
      <c r="L136" s="45"/>
      <c r="M136" s="212" t="s">
        <v>19</v>
      </c>
      <c r="N136" s="213" t="s">
        <v>42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143</v>
      </c>
      <c r="AT136" s="216" t="s">
        <v>122</v>
      </c>
      <c r="AU136" s="216" t="s">
        <v>79</v>
      </c>
      <c r="AY136" s="18" t="s">
        <v>119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79</v>
      </c>
      <c r="BK136" s="217">
        <f>ROUND(I136*H136,2)</f>
        <v>0</v>
      </c>
      <c r="BL136" s="18" t="s">
        <v>143</v>
      </c>
      <c r="BM136" s="216" t="s">
        <v>941</v>
      </c>
    </row>
    <row r="137" spans="1:65" s="2" customFormat="1" ht="16.5" customHeight="1">
      <c r="A137" s="39"/>
      <c r="B137" s="40"/>
      <c r="C137" s="205" t="s">
        <v>450</v>
      </c>
      <c r="D137" s="205" t="s">
        <v>122</v>
      </c>
      <c r="E137" s="206" t="s">
        <v>942</v>
      </c>
      <c r="F137" s="207" t="s">
        <v>943</v>
      </c>
      <c r="G137" s="208" t="s">
        <v>278</v>
      </c>
      <c r="H137" s="209">
        <v>45</v>
      </c>
      <c r="I137" s="210"/>
      <c r="J137" s="211">
        <f>ROUND(I137*H137,2)</f>
        <v>0</v>
      </c>
      <c r="K137" s="207" t="s">
        <v>831</v>
      </c>
      <c r="L137" s="45"/>
      <c r="M137" s="212" t="s">
        <v>19</v>
      </c>
      <c r="N137" s="213" t="s">
        <v>42</v>
      </c>
      <c r="O137" s="85"/>
      <c r="P137" s="214">
        <f>O137*H137</f>
        <v>0</v>
      </c>
      <c r="Q137" s="214">
        <v>0.00156</v>
      </c>
      <c r="R137" s="214">
        <f>Q137*H137</f>
        <v>0.0702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143</v>
      </c>
      <c r="AT137" s="216" t="s">
        <v>122</v>
      </c>
      <c r="AU137" s="216" t="s">
        <v>79</v>
      </c>
      <c r="AY137" s="18" t="s">
        <v>119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79</v>
      </c>
      <c r="BK137" s="217">
        <f>ROUND(I137*H137,2)</f>
        <v>0</v>
      </c>
      <c r="BL137" s="18" t="s">
        <v>143</v>
      </c>
      <c r="BM137" s="216" t="s">
        <v>944</v>
      </c>
    </row>
    <row r="138" spans="1:65" s="2" customFormat="1" ht="16.5" customHeight="1">
      <c r="A138" s="39"/>
      <c r="B138" s="40"/>
      <c r="C138" s="205" t="s">
        <v>456</v>
      </c>
      <c r="D138" s="205" t="s">
        <v>122</v>
      </c>
      <c r="E138" s="206" t="s">
        <v>945</v>
      </c>
      <c r="F138" s="207" t="s">
        <v>946</v>
      </c>
      <c r="G138" s="208" t="s">
        <v>278</v>
      </c>
      <c r="H138" s="209">
        <v>45</v>
      </c>
      <c r="I138" s="210"/>
      <c r="J138" s="211">
        <f>ROUND(I138*H138,2)</f>
        <v>0</v>
      </c>
      <c r="K138" s="207" t="s">
        <v>831</v>
      </c>
      <c r="L138" s="45"/>
      <c r="M138" s="212" t="s">
        <v>19</v>
      </c>
      <c r="N138" s="213" t="s">
        <v>42</v>
      </c>
      <c r="O138" s="85"/>
      <c r="P138" s="214">
        <f>O138*H138</f>
        <v>0</v>
      </c>
      <c r="Q138" s="214">
        <v>0.00026</v>
      </c>
      <c r="R138" s="214">
        <f>Q138*H138</f>
        <v>0.011699999999999999</v>
      </c>
      <c r="S138" s="214">
        <v>0</v>
      </c>
      <c r="T138" s="215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143</v>
      </c>
      <c r="AT138" s="216" t="s">
        <v>122</v>
      </c>
      <c r="AU138" s="216" t="s">
        <v>79</v>
      </c>
      <c r="AY138" s="18" t="s">
        <v>119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79</v>
      </c>
      <c r="BK138" s="217">
        <f>ROUND(I138*H138,2)</f>
        <v>0</v>
      </c>
      <c r="BL138" s="18" t="s">
        <v>143</v>
      </c>
      <c r="BM138" s="216" t="s">
        <v>947</v>
      </c>
    </row>
    <row r="139" spans="1:65" s="2" customFormat="1" ht="16.5" customHeight="1">
      <c r="A139" s="39"/>
      <c r="B139" s="40"/>
      <c r="C139" s="205" t="s">
        <v>462</v>
      </c>
      <c r="D139" s="205" t="s">
        <v>122</v>
      </c>
      <c r="E139" s="206" t="s">
        <v>948</v>
      </c>
      <c r="F139" s="207" t="s">
        <v>949</v>
      </c>
      <c r="G139" s="208" t="s">
        <v>278</v>
      </c>
      <c r="H139" s="209">
        <v>10</v>
      </c>
      <c r="I139" s="210"/>
      <c r="J139" s="211">
        <f>ROUND(I139*H139,2)</f>
        <v>0</v>
      </c>
      <c r="K139" s="207" t="s">
        <v>831</v>
      </c>
      <c r="L139" s="45"/>
      <c r="M139" s="212" t="s">
        <v>19</v>
      </c>
      <c r="N139" s="213" t="s">
        <v>42</v>
      </c>
      <c r="O139" s="85"/>
      <c r="P139" s="214">
        <f>O139*H139</f>
        <v>0</v>
      </c>
      <c r="Q139" s="214">
        <v>0.00053</v>
      </c>
      <c r="R139" s="214">
        <f>Q139*H139</f>
        <v>0.0053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143</v>
      </c>
      <c r="AT139" s="216" t="s">
        <v>122</v>
      </c>
      <c r="AU139" s="216" t="s">
        <v>79</v>
      </c>
      <c r="AY139" s="18" t="s">
        <v>119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79</v>
      </c>
      <c r="BK139" s="217">
        <f>ROUND(I139*H139,2)</f>
        <v>0</v>
      </c>
      <c r="BL139" s="18" t="s">
        <v>143</v>
      </c>
      <c r="BM139" s="216" t="s">
        <v>950</v>
      </c>
    </row>
    <row r="140" spans="1:65" s="2" customFormat="1" ht="16.5" customHeight="1">
      <c r="A140" s="39"/>
      <c r="B140" s="40"/>
      <c r="C140" s="205" t="s">
        <v>470</v>
      </c>
      <c r="D140" s="205" t="s">
        <v>122</v>
      </c>
      <c r="E140" s="206" t="s">
        <v>951</v>
      </c>
      <c r="F140" s="207" t="s">
        <v>952</v>
      </c>
      <c r="G140" s="208" t="s">
        <v>278</v>
      </c>
      <c r="H140" s="209">
        <v>5</v>
      </c>
      <c r="I140" s="210"/>
      <c r="J140" s="211">
        <f>ROUND(I140*H140,2)</f>
        <v>0</v>
      </c>
      <c r="K140" s="207" t="s">
        <v>831</v>
      </c>
      <c r="L140" s="45"/>
      <c r="M140" s="212" t="s">
        <v>19</v>
      </c>
      <c r="N140" s="213" t="s">
        <v>42</v>
      </c>
      <c r="O140" s="85"/>
      <c r="P140" s="214">
        <f>O140*H140</f>
        <v>0</v>
      </c>
      <c r="Q140" s="214">
        <v>0.00016</v>
      </c>
      <c r="R140" s="214">
        <f>Q140*H140</f>
        <v>0.0008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143</v>
      </c>
      <c r="AT140" s="216" t="s">
        <v>122</v>
      </c>
      <c r="AU140" s="216" t="s">
        <v>79</v>
      </c>
      <c r="AY140" s="18" t="s">
        <v>119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79</v>
      </c>
      <c r="BK140" s="217">
        <f>ROUND(I140*H140,2)</f>
        <v>0</v>
      </c>
      <c r="BL140" s="18" t="s">
        <v>143</v>
      </c>
      <c r="BM140" s="216" t="s">
        <v>953</v>
      </c>
    </row>
    <row r="141" spans="1:65" s="2" customFormat="1" ht="16.5" customHeight="1">
      <c r="A141" s="39"/>
      <c r="B141" s="40"/>
      <c r="C141" s="205" t="s">
        <v>479</v>
      </c>
      <c r="D141" s="205" t="s">
        <v>122</v>
      </c>
      <c r="E141" s="206" t="s">
        <v>954</v>
      </c>
      <c r="F141" s="207" t="s">
        <v>955</v>
      </c>
      <c r="G141" s="208" t="s">
        <v>278</v>
      </c>
      <c r="H141" s="209">
        <v>50</v>
      </c>
      <c r="I141" s="210"/>
      <c r="J141" s="211">
        <f>ROUND(I141*H141,2)</f>
        <v>0</v>
      </c>
      <c r="K141" s="207" t="s">
        <v>831</v>
      </c>
      <c r="L141" s="45"/>
      <c r="M141" s="212" t="s">
        <v>19</v>
      </c>
      <c r="N141" s="213" t="s">
        <v>42</v>
      </c>
      <c r="O141" s="85"/>
      <c r="P141" s="214">
        <f>O141*H141</f>
        <v>0</v>
      </c>
      <c r="Q141" s="214">
        <v>0.00011</v>
      </c>
      <c r="R141" s="214">
        <f>Q141*H141</f>
        <v>0.0055000000000000005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143</v>
      </c>
      <c r="AT141" s="216" t="s">
        <v>122</v>
      </c>
      <c r="AU141" s="216" t="s">
        <v>79</v>
      </c>
      <c r="AY141" s="18" t="s">
        <v>119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79</v>
      </c>
      <c r="BK141" s="217">
        <f>ROUND(I141*H141,2)</f>
        <v>0</v>
      </c>
      <c r="BL141" s="18" t="s">
        <v>143</v>
      </c>
      <c r="BM141" s="216" t="s">
        <v>956</v>
      </c>
    </row>
    <row r="142" spans="1:65" s="2" customFormat="1" ht="16.5" customHeight="1">
      <c r="A142" s="39"/>
      <c r="B142" s="40"/>
      <c r="C142" s="205" t="s">
        <v>485</v>
      </c>
      <c r="D142" s="205" t="s">
        <v>122</v>
      </c>
      <c r="E142" s="206" t="s">
        <v>957</v>
      </c>
      <c r="F142" s="207" t="s">
        <v>958</v>
      </c>
      <c r="G142" s="208" t="s">
        <v>940</v>
      </c>
      <c r="H142" s="209">
        <v>1</v>
      </c>
      <c r="I142" s="210"/>
      <c r="J142" s="211">
        <f>ROUND(I142*H142,2)</f>
        <v>0</v>
      </c>
      <c r="K142" s="207" t="s">
        <v>19</v>
      </c>
      <c r="L142" s="45"/>
      <c r="M142" s="212" t="s">
        <v>19</v>
      </c>
      <c r="N142" s="213" t="s">
        <v>42</v>
      </c>
      <c r="O142" s="85"/>
      <c r="P142" s="214">
        <f>O142*H142</f>
        <v>0</v>
      </c>
      <c r="Q142" s="214">
        <v>0.05</v>
      </c>
      <c r="R142" s="214">
        <f>Q142*H142</f>
        <v>0.05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143</v>
      </c>
      <c r="AT142" s="216" t="s">
        <v>122</v>
      </c>
      <c r="AU142" s="216" t="s">
        <v>79</v>
      </c>
      <c r="AY142" s="18" t="s">
        <v>119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79</v>
      </c>
      <c r="BK142" s="217">
        <f>ROUND(I142*H142,2)</f>
        <v>0</v>
      </c>
      <c r="BL142" s="18" t="s">
        <v>143</v>
      </c>
      <c r="BM142" s="216" t="s">
        <v>959</v>
      </c>
    </row>
    <row r="143" spans="1:65" s="2" customFormat="1" ht="16.5" customHeight="1">
      <c r="A143" s="39"/>
      <c r="B143" s="40"/>
      <c r="C143" s="205" t="s">
        <v>490</v>
      </c>
      <c r="D143" s="205" t="s">
        <v>122</v>
      </c>
      <c r="E143" s="206" t="s">
        <v>960</v>
      </c>
      <c r="F143" s="207" t="s">
        <v>961</v>
      </c>
      <c r="G143" s="208" t="s">
        <v>940</v>
      </c>
      <c r="H143" s="209">
        <v>1</v>
      </c>
      <c r="I143" s="210"/>
      <c r="J143" s="211">
        <f>ROUND(I143*H143,2)</f>
        <v>0</v>
      </c>
      <c r="K143" s="207" t="s">
        <v>19</v>
      </c>
      <c r="L143" s="45"/>
      <c r="M143" s="212" t="s">
        <v>19</v>
      </c>
      <c r="N143" s="213" t="s">
        <v>42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143</v>
      </c>
      <c r="AT143" s="216" t="s">
        <v>122</v>
      </c>
      <c r="AU143" s="216" t="s">
        <v>79</v>
      </c>
      <c r="AY143" s="18" t="s">
        <v>119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79</v>
      </c>
      <c r="BK143" s="217">
        <f>ROUND(I143*H143,2)</f>
        <v>0</v>
      </c>
      <c r="BL143" s="18" t="s">
        <v>143</v>
      </c>
      <c r="BM143" s="216" t="s">
        <v>962</v>
      </c>
    </row>
    <row r="144" spans="1:65" s="2" customFormat="1" ht="16.5" customHeight="1">
      <c r="A144" s="39"/>
      <c r="B144" s="40"/>
      <c r="C144" s="205" t="s">
        <v>497</v>
      </c>
      <c r="D144" s="205" t="s">
        <v>122</v>
      </c>
      <c r="E144" s="206" t="s">
        <v>963</v>
      </c>
      <c r="F144" s="207" t="s">
        <v>964</v>
      </c>
      <c r="G144" s="208" t="s">
        <v>940</v>
      </c>
      <c r="H144" s="209">
        <v>1</v>
      </c>
      <c r="I144" s="210"/>
      <c r="J144" s="211">
        <f>ROUND(I144*H144,2)</f>
        <v>0</v>
      </c>
      <c r="K144" s="207" t="s">
        <v>19</v>
      </c>
      <c r="L144" s="45"/>
      <c r="M144" s="212" t="s">
        <v>19</v>
      </c>
      <c r="N144" s="213" t="s">
        <v>42</v>
      </c>
      <c r="O144" s="85"/>
      <c r="P144" s="214">
        <f>O144*H144</f>
        <v>0</v>
      </c>
      <c r="Q144" s="214">
        <v>0.32</v>
      </c>
      <c r="R144" s="214">
        <f>Q144*H144</f>
        <v>0.32</v>
      </c>
      <c r="S144" s="214">
        <v>0</v>
      </c>
      <c r="T144" s="21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16" t="s">
        <v>143</v>
      </c>
      <c r="AT144" s="216" t="s">
        <v>122</v>
      </c>
      <c r="AU144" s="216" t="s">
        <v>79</v>
      </c>
      <c r="AY144" s="18" t="s">
        <v>119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8" t="s">
        <v>79</v>
      </c>
      <c r="BK144" s="217">
        <f>ROUND(I144*H144,2)</f>
        <v>0</v>
      </c>
      <c r="BL144" s="18" t="s">
        <v>143</v>
      </c>
      <c r="BM144" s="216" t="s">
        <v>965</v>
      </c>
    </row>
    <row r="145" spans="1:65" s="2" customFormat="1" ht="16.5" customHeight="1">
      <c r="A145" s="39"/>
      <c r="B145" s="40"/>
      <c r="C145" s="205" t="s">
        <v>503</v>
      </c>
      <c r="D145" s="205" t="s">
        <v>122</v>
      </c>
      <c r="E145" s="206" t="s">
        <v>966</v>
      </c>
      <c r="F145" s="207" t="s">
        <v>967</v>
      </c>
      <c r="G145" s="208" t="s">
        <v>940</v>
      </c>
      <c r="H145" s="209">
        <v>1</v>
      </c>
      <c r="I145" s="210"/>
      <c r="J145" s="211">
        <f>ROUND(I145*H145,2)</f>
        <v>0</v>
      </c>
      <c r="K145" s="207" t="s">
        <v>19</v>
      </c>
      <c r="L145" s="45"/>
      <c r="M145" s="212" t="s">
        <v>19</v>
      </c>
      <c r="N145" s="213" t="s">
        <v>42</v>
      </c>
      <c r="O145" s="85"/>
      <c r="P145" s="214">
        <f>O145*H145</f>
        <v>0</v>
      </c>
      <c r="Q145" s="214">
        <v>319</v>
      </c>
      <c r="R145" s="214">
        <f>Q145*H145</f>
        <v>319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143</v>
      </c>
      <c r="AT145" s="216" t="s">
        <v>122</v>
      </c>
      <c r="AU145" s="216" t="s">
        <v>79</v>
      </c>
      <c r="AY145" s="18" t="s">
        <v>119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79</v>
      </c>
      <c r="BK145" s="217">
        <f>ROUND(I145*H145,2)</f>
        <v>0</v>
      </c>
      <c r="BL145" s="18" t="s">
        <v>143</v>
      </c>
      <c r="BM145" s="216" t="s">
        <v>968</v>
      </c>
    </row>
    <row r="146" spans="1:65" s="2" customFormat="1" ht="16.5" customHeight="1">
      <c r="A146" s="39"/>
      <c r="B146" s="40"/>
      <c r="C146" s="205" t="s">
        <v>507</v>
      </c>
      <c r="D146" s="205" t="s">
        <v>122</v>
      </c>
      <c r="E146" s="206" t="s">
        <v>969</v>
      </c>
      <c r="F146" s="207" t="s">
        <v>970</v>
      </c>
      <c r="G146" s="208" t="s">
        <v>940</v>
      </c>
      <c r="H146" s="209">
        <v>1</v>
      </c>
      <c r="I146" s="210"/>
      <c r="J146" s="211">
        <f>ROUND(I146*H146,2)</f>
        <v>0</v>
      </c>
      <c r="K146" s="207" t="s">
        <v>19</v>
      </c>
      <c r="L146" s="45"/>
      <c r="M146" s="212" t="s">
        <v>19</v>
      </c>
      <c r="N146" s="213" t="s">
        <v>42</v>
      </c>
      <c r="O146" s="85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143</v>
      </c>
      <c r="AT146" s="216" t="s">
        <v>122</v>
      </c>
      <c r="AU146" s="216" t="s">
        <v>79</v>
      </c>
      <c r="AY146" s="18" t="s">
        <v>119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79</v>
      </c>
      <c r="BK146" s="217">
        <f>ROUND(I146*H146,2)</f>
        <v>0</v>
      </c>
      <c r="BL146" s="18" t="s">
        <v>143</v>
      </c>
      <c r="BM146" s="216" t="s">
        <v>971</v>
      </c>
    </row>
    <row r="147" spans="1:65" s="2" customFormat="1" ht="16.5" customHeight="1">
      <c r="A147" s="39"/>
      <c r="B147" s="40"/>
      <c r="C147" s="205" t="s">
        <v>513</v>
      </c>
      <c r="D147" s="205" t="s">
        <v>122</v>
      </c>
      <c r="E147" s="206" t="s">
        <v>972</v>
      </c>
      <c r="F147" s="207" t="s">
        <v>973</v>
      </c>
      <c r="G147" s="208" t="s">
        <v>940</v>
      </c>
      <c r="H147" s="209">
        <v>1</v>
      </c>
      <c r="I147" s="210"/>
      <c r="J147" s="211">
        <f>ROUND(I147*H147,2)</f>
        <v>0</v>
      </c>
      <c r="K147" s="207" t="s">
        <v>19</v>
      </c>
      <c r="L147" s="45"/>
      <c r="M147" s="212" t="s">
        <v>19</v>
      </c>
      <c r="N147" s="213" t="s">
        <v>42</v>
      </c>
      <c r="O147" s="85"/>
      <c r="P147" s="214">
        <f>O147*H147</f>
        <v>0</v>
      </c>
      <c r="Q147" s="214">
        <v>0.102</v>
      </c>
      <c r="R147" s="214">
        <f>Q147*H147</f>
        <v>0.102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143</v>
      </c>
      <c r="AT147" s="216" t="s">
        <v>122</v>
      </c>
      <c r="AU147" s="216" t="s">
        <v>79</v>
      </c>
      <c r="AY147" s="18" t="s">
        <v>119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79</v>
      </c>
      <c r="BK147" s="217">
        <f>ROUND(I147*H147,2)</f>
        <v>0</v>
      </c>
      <c r="BL147" s="18" t="s">
        <v>143</v>
      </c>
      <c r="BM147" s="216" t="s">
        <v>974</v>
      </c>
    </row>
    <row r="148" spans="1:65" s="2" customFormat="1" ht="16.5" customHeight="1">
      <c r="A148" s="39"/>
      <c r="B148" s="40"/>
      <c r="C148" s="205" t="s">
        <v>518</v>
      </c>
      <c r="D148" s="205" t="s">
        <v>122</v>
      </c>
      <c r="E148" s="206" t="s">
        <v>975</v>
      </c>
      <c r="F148" s="207" t="s">
        <v>976</v>
      </c>
      <c r="G148" s="208" t="s">
        <v>940</v>
      </c>
      <c r="H148" s="209">
        <v>22</v>
      </c>
      <c r="I148" s="210"/>
      <c r="J148" s="211">
        <f>ROUND(I148*H148,2)</f>
        <v>0</v>
      </c>
      <c r="K148" s="207" t="s">
        <v>19</v>
      </c>
      <c r="L148" s="45"/>
      <c r="M148" s="212" t="s">
        <v>19</v>
      </c>
      <c r="N148" s="213" t="s">
        <v>42</v>
      </c>
      <c r="O148" s="85"/>
      <c r="P148" s="214">
        <f>O148*H148</f>
        <v>0</v>
      </c>
      <c r="Q148" s="214">
        <v>0.1</v>
      </c>
      <c r="R148" s="214">
        <f>Q148*H148</f>
        <v>2.2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143</v>
      </c>
      <c r="AT148" s="216" t="s">
        <v>122</v>
      </c>
      <c r="AU148" s="216" t="s">
        <v>79</v>
      </c>
      <c r="AY148" s="18" t="s">
        <v>119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79</v>
      </c>
      <c r="BK148" s="217">
        <f>ROUND(I148*H148,2)</f>
        <v>0</v>
      </c>
      <c r="BL148" s="18" t="s">
        <v>143</v>
      </c>
      <c r="BM148" s="216" t="s">
        <v>977</v>
      </c>
    </row>
    <row r="149" spans="1:65" s="2" customFormat="1" ht="16.5" customHeight="1">
      <c r="A149" s="39"/>
      <c r="B149" s="40"/>
      <c r="C149" s="205" t="s">
        <v>525</v>
      </c>
      <c r="D149" s="205" t="s">
        <v>122</v>
      </c>
      <c r="E149" s="206" t="s">
        <v>978</v>
      </c>
      <c r="F149" s="207" t="s">
        <v>979</v>
      </c>
      <c r="G149" s="208" t="s">
        <v>940</v>
      </c>
      <c r="H149" s="209">
        <v>24</v>
      </c>
      <c r="I149" s="210"/>
      <c r="J149" s="211">
        <f>ROUND(I149*H149,2)</f>
        <v>0</v>
      </c>
      <c r="K149" s="207" t="s">
        <v>19</v>
      </c>
      <c r="L149" s="45"/>
      <c r="M149" s="212" t="s">
        <v>19</v>
      </c>
      <c r="N149" s="213" t="s">
        <v>42</v>
      </c>
      <c r="O149" s="85"/>
      <c r="P149" s="214">
        <f>O149*H149</f>
        <v>0</v>
      </c>
      <c r="Q149" s="214">
        <v>225</v>
      </c>
      <c r="R149" s="214">
        <f>Q149*H149</f>
        <v>5400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143</v>
      </c>
      <c r="AT149" s="216" t="s">
        <v>122</v>
      </c>
      <c r="AU149" s="216" t="s">
        <v>79</v>
      </c>
      <c r="AY149" s="18" t="s">
        <v>119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79</v>
      </c>
      <c r="BK149" s="217">
        <f>ROUND(I149*H149,2)</f>
        <v>0</v>
      </c>
      <c r="BL149" s="18" t="s">
        <v>143</v>
      </c>
      <c r="BM149" s="216" t="s">
        <v>980</v>
      </c>
    </row>
    <row r="150" spans="1:65" s="2" customFormat="1" ht="16.5" customHeight="1">
      <c r="A150" s="39"/>
      <c r="B150" s="40"/>
      <c r="C150" s="205" t="s">
        <v>531</v>
      </c>
      <c r="D150" s="205" t="s">
        <v>122</v>
      </c>
      <c r="E150" s="206" t="s">
        <v>981</v>
      </c>
      <c r="F150" s="207" t="s">
        <v>982</v>
      </c>
      <c r="G150" s="208" t="s">
        <v>940</v>
      </c>
      <c r="H150" s="209">
        <v>1</v>
      </c>
      <c r="I150" s="210"/>
      <c r="J150" s="211">
        <f>ROUND(I150*H150,2)</f>
        <v>0</v>
      </c>
      <c r="K150" s="207" t="s">
        <v>19</v>
      </c>
      <c r="L150" s="45"/>
      <c r="M150" s="212" t="s">
        <v>19</v>
      </c>
      <c r="N150" s="213" t="s">
        <v>42</v>
      </c>
      <c r="O150" s="85"/>
      <c r="P150" s="214">
        <f>O150*H150</f>
        <v>0</v>
      </c>
      <c r="Q150" s="214">
        <v>225</v>
      </c>
      <c r="R150" s="214">
        <f>Q150*H150</f>
        <v>225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143</v>
      </c>
      <c r="AT150" s="216" t="s">
        <v>122</v>
      </c>
      <c r="AU150" s="216" t="s">
        <v>79</v>
      </c>
      <c r="AY150" s="18" t="s">
        <v>119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79</v>
      </c>
      <c r="BK150" s="217">
        <f>ROUND(I150*H150,2)</f>
        <v>0</v>
      </c>
      <c r="BL150" s="18" t="s">
        <v>143</v>
      </c>
      <c r="BM150" s="216" t="s">
        <v>983</v>
      </c>
    </row>
    <row r="151" spans="1:65" s="2" customFormat="1" ht="16.5" customHeight="1">
      <c r="A151" s="39"/>
      <c r="B151" s="40"/>
      <c r="C151" s="205" t="s">
        <v>538</v>
      </c>
      <c r="D151" s="205" t="s">
        <v>122</v>
      </c>
      <c r="E151" s="206" t="s">
        <v>984</v>
      </c>
      <c r="F151" s="207" t="s">
        <v>985</v>
      </c>
      <c r="G151" s="208" t="s">
        <v>940</v>
      </c>
      <c r="H151" s="209">
        <v>1</v>
      </c>
      <c r="I151" s="210"/>
      <c r="J151" s="211">
        <f>ROUND(I151*H151,2)</f>
        <v>0</v>
      </c>
      <c r="K151" s="207" t="s">
        <v>19</v>
      </c>
      <c r="L151" s="45"/>
      <c r="M151" s="212" t="s">
        <v>19</v>
      </c>
      <c r="N151" s="213" t="s">
        <v>42</v>
      </c>
      <c r="O151" s="85"/>
      <c r="P151" s="214">
        <f>O151*H151</f>
        <v>0</v>
      </c>
      <c r="Q151" s="214">
        <v>71</v>
      </c>
      <c r="R151" s="214">
        <f>Q151*H151</f>
        <v>71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143</v>
      </c>
      <c r="AT151" s="216" t="s">
        <v>122</v>
      </c>
      <c r="AU151" s="216" t="s">
        <v>79</v>
      </c>
      <c r="AY151" s="18" t="s">
        <v>119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79</v>
      </c>
      <c r="BK151" s="217">
        <f>ROUND(I151*H151,2)</f>
        <v>0</v>
      </c>
      <c r="BL151" s="18" t="s">
        <v>143</v>
      </c>
      <c r="BM151" s="216" t="s">
        <v>986</v>
      </c>
    </row>
    <row r="152" spans="1:65" s="2" customFormat="1" ht="16.5" customHeight="1">
      <c r="A152" s="39"/>
      <c r="B152" s="40"/>
      <c r="C152" s="205" t="s">
        <v>544</v>
      </c>
      <c r="D152" s="205" t="s">
        <v>122</v>
      </c>
      <c r="E152" s="206" t="s">
        <v>987</v>
      </c>
      <c r="F152" s="207" t="s">
        <v>988</v>
      </c>
      <c r="G152" s="208" t="s">
        <v>940</v>
      </c>
      <c r="H152" s="209">
        <v>1</v>
      </c>
      <c r="I152" s="210"/>
      <c r="J152" s="211">
        <f>ROUND(I152*H152,2)</f>
        <v>0</v>
      </c>
      <c r="K152" s="207" t="s">
        <v>19</v>
      </c>
      <c r="L152" s="45"/>
      <c r="M152" s="212" t="s">
        <v>19</v>
      </c>
      <c r="N152" s="213" t="s">
        <v>42</v>
      </c>
      <c r="O152" s="85"/>
      <c r="P152" s="214">
        <f>O152*H152</f>
        <v>0</v>
      </c>
      <c r="Q152" s="214">
        <v>324</v>
      </c>
      <c r="R152" s="214">
        <f>Q152*H152</f>
        <v>324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143</v>
      </c>
      <c r="AT152" s="216" t="s">
        <v>122</v>
      </c>
      <c r="AU152" s="216" t="s">
        <v>79</v>
      </c>
      <c r="AY152" s="18" t="s">
        <v>119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79</v>
      </c>
      <c r="BK152" s="217">
        <f>ROUND(I152*H152,2)</f>
        <v>0</v>
      </c>
      <c r="BL152" s="18" t="s">
        <v>143</v>
      </c>
      <c r="BM152" s="216" t="s">
        <v>989</v>
      </c>
    </row>
    <row r="153" spans="1:65" s="2" customFormat="1" ht="16.5" customHeight="1">
      <c r="A153" s="39"/>
      <c r="B153" s="40"/>
      <c r="C153" s="205" t="s">
        <v>549</v>
      </c>
      <c r="D153" s="205" t="s">
        <v>122</v>
      </c>
      <c r="E153" s="206" t="s">
        <v>990</v>
      </c>
      <c r="F153" s="207" t="s">
        <v>991</v>
      </c>
      <c r="G153" s="208" t="s">
        <v>940</v>
      </c>
      <c r="H153" s="209">
        <v>1</v>
      </c>
      <c r="I153" s="210"/>
      <c r="J153" s="211">
        <f>ROUND(I153*H153,2)</f>
        <v>0</v>
      </c>
      <c r="K153" s="207" t="s">
        <v>19</v>
      </c>
      <c r="L153" s="45"/>
      <c r="M153" s="212" t="s">
        <v>19</v>
      </c>
      <c r="N153" s="213" t="s">
        <v>42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143</v>
      </c>
      <c r="AT153" s="216" t="s">
        <v>122</v>
      </c>
      <c r="AU153" s="216" t="s">
        <v>79</v>
      </c>
      <c r="AY153" s="18" t="s">
        <v>119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79</v>
      </c>
      <c r="BK153" s="217">
        <f>ROUND(I153*H153,2)</f>
        <v>0</v>
      </c>
      <c r="BL153" s="18" t="s">
        <v>143</v>
      </c>
      <c r="BM153" s="216" t="s">
        <v>992</v>
      </c>
    </row>
    <row r="154" spans="1:65" s="2" customFormat="1" ht="16.5" customHeight="1">
      <c r="A154" s="39"/>
      <c r="B154" s="40"/>
      <c r="C154" s="205" t="s">
        <v>554</v>
      </c>
      <c r="D154" s="205" t="s">
        <v>122</v>
      </c>
      <c r="E154" s="206" t="s">
        <v>993</v>
      </c>
      <c r="F154" s="207" t="s">
        <v>994</v>
      </c>
      <c r="G154" s="208" t="s">
        <v>995</v>
      </c>
      <c r="H154" s="209">
        <v>20</v>
      </c>
      <c r="I154" s="210"/>
      <c r="J154" s="211">
        <f>ROUND(I154*H154,2)</f>
        <v>0</v>
      </c>
      <c r="K154" s="207" t="s">
        <v>19</v>
      </c>
      <c r="L154" s="45"/>
      <c r="M154" s="212" t="s">
        <v>19</v>
      </c>
      <c r="N154" s="213" t="s">
        <v>42</v>
      </c>
      <c r="O154" s="85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16" t="s">
        <v>143</v>
      </c>
      <c r="AT154" s="216" t="s">
        <v>122</v>
      </c>
      <c r="AU154" s="216" t="s">
        <v>79</v>
      </c>
      <c r="AY154" s="18" t="s">
        <v>119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8" t="s">
        <v>79</v>
      </c>
      <c r="BK154" s="217">
        <f>ROUND(I154*H154,2)</f>
        <v>0</v>
      </c>
      <c r="BL154" s="18" t="s">
        <v>143</v>
      </c>
      <c r="BM154" s="216" t="s">
        <v>996</v>
      </c>
    </row>
    <row r="155" spans="1:65" s="2" customFormat="1" ht="16.5" customHeight="1">
      <c r="A155" s="39"/>
      <c r="B155" s="40"/>
      <c r="C155" s="205" t="s">
        <v>560</v>
      </c>
      <c r="D155" s="205" t="s">
        <v>122</v>
      </c>
      <c r="E155" s="206" t="s">
        <v>997</v>
      </c>
      <c r="F155" s="207" t="s">
        <v>998</v>
      </c>
      <c r="G155" s="208" t="s">
        <v>940</v>
      </c>
      <c r="H155" s="209">
        <v>1</v>
      </c>
      <c r="I155" s="210"/>
      <c r="J155" s="211">
        <f>ROUND(I155*H155,2)</f>
        <v>0</v>
      </c>
      <c r="K155" s="207" t="s">
        <v>19</v>
      </c>
      <c r="L155" s="45"/>
      <c r="M155" s="212" t="s">
        <v>19</v>
      </c>
      <c r="N155" s="213" t="s">
        <v>42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143</v>
      </c>
      <c r="AT155" s="216" t="s">
        <v>122</v>
      </c>
      <c r="AU155" s="216" t="s">
        <v>79</v>
      </c>
      <c r="AY155" s="18" t="s">
        <v>119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79</v>
      </c>
      <c r="BK155" s="217">
        <f>ROUND(I155*H155,2)</f>
        <v>0</v>
      </c>
      <c r="BL155" s="18" t="s">
        <v>143</v>
      </c>
      <c r="BM155" s="216" t="s">
        <v>999</v>
      </c>
    </row>
    <row r="156" spans="1:65" s="2" customFormat="1" ht="16.5" customHeight="1">
      <c r="A156" s="39"/>
      <c r="B156" s="40"/>
      <c r="C156" s="205" t="s">
        <v>565</v>
      </c>
      <c r="D156" s="205" t="s">
        <v>122</v>
      </c>
      <c r="E156" s="206" t="s">
        <v>1000</v>
      </c>
      <c r="F156" s="207" t="s">
        <v>1001</v>
      </c>
      <c r="G156" s="208" t="s">
        <v>940</v>
      </c>
      <c r="H156" s="209">
        <v>7</v>
      </c>
      <c r="I156" s="210"/>
      <c r="J156" s="211">
        <f>ROUND(I156*H156,2)</f>
        <v>0</v>
      </c>
      <c r="K156" s="207" t="s">
        <v>19</v>
      </c>
      <c r="L156" s="45"/>
      <c r="M156" s="212" t="s">
        <v>19</v>
      </c>
      <c r="N156" s="213" t="s">
        <v>42</v>
      </c>
      <c r="O156" s="85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16" t="s">
        <v>143</v>
      </c>
      <c r="AT156" s="216" t="s">
        <v>122</v>
      </c>
      <c r="AU156" s="216" t="s">
        <v>79</v>
      </c>
      <c r="AY156" s="18" t="s">
        <v>119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8" t="s">
        <v>79</v>
      </c>
      <c r="BK156" s="217">
        <f>ROUND(I156*H156,2)</f>
        <v>0</v>
      </c>
      <c r="BL156" s="18" t="s">
        <v>143</v>
      </c>
      <c r="BM156" s="216" t="s">
        <v>1002</v>
      </c>
    </row>
    <row r="157" spans="1:65" s="2" customFormat="1" ht="16.5" customHeight="1">
      <c r="A157" s="39"/>
      <c r="B157" s="40"/>
      <c r="C157" s="205" t="s">
        <v>572</v>
      </c>
      <c r="D157" s="205" t="s">
        <v>122</v>
      </c>
      <c r="E157" s="206" t="s">
        <v>1003</v>
      </c>
      <c r="F157" s="207" t="s">
        <v>1004</v>
      </c>
      <c r="G157" s="208" t="s">
        <v>940</v>
      </c>
      <c r="H157" s="209">
        <v>5</v>
      </c>
      <c r="I157" s="210"/>
      <c r="J157" s="211">
        <f>ROUND(I157*H157,2)</f>
        <v>0</v>
      </c>
      <c r="K157" s="207" t="s">
        <v>19</v>
      </c>
      <c r="L157" s="45"/>
      <c r="M157" s="212" t="s">
        <v>19</v>
      </c>
      <c r="N157" s="213" t="s">
        <v>42</v>
      </c>
      <c r="O157" s="85"/>
      <c r="P157" s="214">
        <f>O157*H157</f>
        <v>0</v>
      </c>
      <c r="Q157" s="214">
        <v>0.001</v>
      </c>
      <c r="R157" s="214">
        <f>Q157*H157</f>
        <v>0.005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143</v>
      </c>
      <c r="AT157" s="216" t="s">
        <v>122</v>
      </c>
      <c r="AU157" s="216" t="s">
        <v>79</v>
      </c>
      <c r="AY157" s="18" t="s">
        <v>119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79</v>
      </c>
      <c r="BK157" s="217">
        <f>ROUND(I157*H157,2)</f>
        <v>0</v>
      </c>
      <c r="BL157" s="18" t="s">
        <v>143</v>
      </c>
      <c r="BM157" s="216" t="s">
        <v>1005</v>
      </c>
    </row>
    <row r="158" spans="1:65" s="2" customFormat="1" ht="16.5" customHeight="1">
      <c r="A158" s="39"/>
      <c r="B158" s="40"/>
      <c r="C158" s="205" t="s">
        <v>577</v>
      </c>
      <c r="D158" s="205" t="s">
        <v>122</v>
      </c>
      <c r="E158" s="206" t="s">
        <v>1006</v>
      </c>
      <c r="F158" s="207" t="s">
        <v>1007</v>
      </c>
      <c r="G158" s="208" t="s">
        <v>940</v>
      </c>
      <c r="H158" s="209">
        <v>15</v>
      </c>
      <c r="I158" s="210"/>
      <c r="J158" s="211">
        <f>ROUND(I158*H158,2)</f>
        <v>0</v>
      </c>
      <c r="K158" s="207" t="s">
        <v>19</v>
      </c>
      <c r="L158" s="45"/>
      <c r="M158" s="212" t="s">
        <v>19</v>
      </c>
      <c r="N158" s="213" t="s">
        <v>42</v>
      </c>
      <c r="O158" s="85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143</v>
      </c>
      <c r="AT158" s="216" t="s">
        <v>122</v>
      </c>
      <c r="AU158" s="216" t="s">
        <v>79</v>
      </c>
      <c r="AY158" s="18" t="s">
        <v>119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79</v>
      </c>
      <c r="BK158" s="217">
        <f>ROUND(I158*H158,2)</f>
        <v>0</v>
      </c>
      <c r="BL158" s="18" t="s">
        <v>143</v>
      </c>
      <c r="BM158" s="216" t="s">
        <v>1008</v>
      </c>
    </row>
    <row r="159" spans="1:65" s="2" customFormat="1" ht="16.5" customHeight="1">
      <c r="A159" s="39"/>
      <c r="B159" s="40"/>
      <c r="C159" s="205" t="s">
        <v>583</v>
      </c>
      <c r="D159" s="205" t="s">
        <v>122</v>
      </c>
      <c r="E159" s="206" t="s">
        <v>1009</v>
      </c>
      <c r="F159" s="207" t="s">
        <v>1010</v>
      </c>
      <c r="G159" s="208" t="s">
        <v>940</v>
      </c>
      <c r="H159" s="209">
        <v>30</v>
      </c>
      <c r="I159" s="210"/>
      <c r="J159" s="211">
        <f>ROUND(I159*H159,2)</f>
        <v>0</v>
      </c>
      <c r="K159" s="207" t="s">
        <v>19</v>
      </c>
      <c r="L159" s="45"/>
      <c r="M159" s="212" t="s">
        <v>19</v>
      </c>
      <c r="N159" s="213" t="s">
        <v>42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143</v>
      </c>
      <c r="AT159" s="216" t="s">
        <v>122</v>
      </c>
      <c r="AU159" s="216" t="s">
        <v>79</v>
      </c>
      <c r="AY159" s="18" t="s">
        <v>119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79</v>
      </c>
      <c r="BK159" s="217">
        <f>ROUND(I159*H159,2)</f>
        <v>0</v>
      </c>
      <c r="BL159" s="18" t="s">
        <v>143</v>
      </c>
      <c r="BM159" s="216" t="s">
        <v>1011</v>
      </c>
    </row>
    <row r="160" spans="1:65" s="2" customFormat="1" ht="16.5" customHeight="1">
      <c r="A160" s="39"/>
      <c r="B160" s="40"/>
      <c r="C160" s="205" t="s">
        <v>588</v>
      </c>
      <c r="D160" s="205" t="s">
        <v>122</v>
      </c>
      <c r="E160" s="206" t="s">
        <v>1012</v>
      </c>
      <c r="F160" s="207" t="s">
        <v>1013</v>
      </c>
      <c r="G160" s="208" t="s">
        <v>940</v>
      </c>
      <c r="H160" s="209">
        <v>1</v>
      </c>
      <c r="I160" s="210"/>
      <c r="J160" s="211">
        <f>ROUND(I160*H160,2)</f>
        <v>0</v>
      </c>
      <c r="K160" s="207" t="s">
        <v>19</v>
      </c>
      <c r="L160" s="45"/>
      <c r="M160" s="212" t="s">
        <v>19</v>
      </c>
      <c r="N160" s="213" t="s">
        <v>42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143</v>
      </c>
      <c r="AT160" s="216" t="s">
        <v>122</v>
      </c>
      <c r="AU160" s="216" t="s">
        <v>79</v>
      </c>
      <c r="AY160" s="18" t="s">
        <v>119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79</v>
      </c>
      <c r="BK160" s="217">
        <f>ROUND(I160*H160,2)</f>
        <v>0</v>
      </c>
      <c r="BL160" s="18" t="s">
        <v>143</v>
      </c>
      <c r="BM160" s="216" t="s">
        <v>1014</v>
      </c>
    </row>
    <row r="161" spans="1:65" s="2" customFormat="1" ht="16.5" customHeight="1">
      <c r="A161" s="39"/>
      <c r="B161" s="40"/>
      <c r="C161" s="205" t="s">
        <v>593</v>
      </c>
      <c r="D161" s="205" t="s">
        <v>122</v>
      </c>
      <c r="E161" s="206" t="s">
        <v>1015</v>
      </c>
      <c r="F161" s="207" t="s">
        <v>1016</v>
      </c>
      <c r="G161" s="208" t="s">
        <v>940</v>
      </c>
      <c r="H161" s="209">
        <v>2</v>
      </c>
      <c r="I161" s="210"/>
      <c r="J161" s="211">
        <f>ROUND(I161*H161,2)</f>
        <v>0</v>
      </c>
      <c r="K161" s="207" t="s">
        <v>19</v>
      </c>
      <c r="L161" s="45"/>
      <c r="M161" s="212" t="s">
        <v>19</v>
      </c>
      <c r="N161" s="213" t="s">
        <v>42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143</v>
      </c>
      <c r="AT161" s="216" t="s">
        <v>122</v>
      </c>
      <c r="AU161" s="216" t="s">
        <v>79</v>
      </c>
      <c r="AY161" s="18" t="s">
        <v>119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79</v>
      </c>
      <c r="BK161" s="217">
        <f>ROUND(I161*H161,2)</f>
        <v>0</v>
      </c>
      <c r="BL161" s="18" t="s">
        <v>143</v>
      </c>
      <c r="BM161" s="216" t="s">
        <v>1017</v>
      </c>
    </row>
    <row r="162" spans="1:65" s="2" customFormat="1" ht="16.5" customHeight="1">
      <c r="A162" s="39"/>
      <c r="B162" s="40"/>
      <c r="C162" s="205" t="s">
        <v>600</v>
      </c>
      <c r="D162" s="205" t="s">
        <v>122</v>
      </c>
      <c r="E162" s="206" t="s">
        <v>1018</v>
      </c>
      <c r="F162" s="207" t="s">
        <v>1019</v>
      </c>
      <c r="G162" s="208" t="s">
        <v>940</v>
      </c>
      <c r="H162" s="209">
        <v>4</v>
      </c>
      <c r="I162" s="210"/>
      <c r="J162" s="211">
        <f>ROUND(I162*H162,2)</f>
        <v>0</v>
      </c>
      <c r="K162" s="207" t="s">
        <v>19</v>
      </c>
      <c r="L162" s="45"/>
      <c r="M162" s="212" t="s">
        <v>19</v>
      </c>
      <c r="N162" s="213" t="s">
        <v>42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143</v>
      </c>
      <c r="AT162" s="216" t="s">
        <v>122</v>
      </c>
      <c r="AU162" s="216" t="s">
        <v>79</v>
      </c>
      <c r="AY162" s="18" t="s">
        <v>119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79</v>
      </c>
      <c r="BK162" s="217">
        <f>ROUND(I162*H162,2)</f>
        <v>0</v>
      </c>
      <c r="BL162" s="18" t="s">
        <v>143</v>
      </c>
      <c r="BM162" s="216" t="s">
        <v>1020</v>
      </c>
    </row>
    <row r="163" spans="1:65" s="2" customFormat="1" ht="16.5" customHeight="1">
      <c r="A163" s="39"/>
      <c r="B163" s="40"/>
      <c r="C163" s="205" t="s">
        <v>606</v>
      </c>
      <c r="D163" s="205" t="s">
        <v>122</v>
      </c>
      <c r="E163" s="206" t="s">
        <v>1021</v>
      </c>
      <c r="F163" s="207" t="s">
        <v>1022</v>
      </c>
      <c r="G163" s="208" t="s">
        <v>940</v>
      </c>
      <c r="H163" s="209">
        <v>4</v>
      </c>
      <c r="I163" s="210"/>
      <c r="J163" s="211">
        <f>ROUND(I163*H163,2)</f>
        <v>0</v>
      </c>
      <c r="K163" s="207" t="s">
        <v>19</v>
      </c>
      <c r="L163" s="45"/>
      <c r="M163" s="212" t="s">
        <v>19</v>
      </c>
      <c r="N163" s="213" t="s">
        <v>42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143</v>
      </c>
      <c r="AT163" s="216" t="s">
        <v>122</v>
      </c>
      <c r="AU163" s="216" t="s">
        <v>79</v>
      </c>
      <c r="AY163" s="18" t="s">
        <v>119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79</v>
      </c>
      <c r="BK163" s="217">
        <f>ROUND(I163*H163,2)</f>
        <v>0</v>
      </c>
      <c r="BL163" s="18" t="s">
        <v>143</v>
      </c>
      <c r="BM163" s="216" t="s">
        <v>1023</v>
      </c>
    </row>
    <row r="164" spans="1:65" s="2" customFormat="1" ht="16.5" customHeight="1">
      <c r="A164" s="39"/>
      <c r="B164" s="40"/>
      <c r="C164" s="205" t="s">
        <v>611</v>
      </c>
      <c r="D164" s="205" t="s">
        <v>122</v>
      </c>
      <c r="E164" s="206" t="s">
        <v>1024</v>
      </c>
      <c r="F164" s="207" t="s">
        <v>1025</v>
      </c>
      <c r="G164" s="208" t="s">
        <v>940</v>
      </c>
      <c r="H164" s="209">
        <v>4</v>
      </c>
      <c r="I164" s="210"/>
      <c r="J164" s="211">
        <f>ROUND(I164*H164,2)</f>
        <v>0</v>
      </c>
      <c r="K164" s="207" t="s">
        <v>19</v>
      </c>
      <c r="L164" s="45"/>
      <c r="M164" s="212" t="s">
        <v>19</v>
      </c>
      <c r="N164" s="213" t="s">
        <v>42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143</v>
      </c>
      <c r="AT164" s="216" t="s">
        <v>122</v>
      </c>
      <c r="AU164" s="216" t="s">
        <v>79</v>
      </c>
      <c r="AY164" s="18" t="s">
        <v>119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79</v>
      </c>
      <c r="BK164" s="217">
        <f>ROUND(I164*H164,2)</f>
        <v>0</v>
      </c>
      <c r="BL164" s="18" t="s">
        <v>143</v>
      </c>
      <c r="BM164" s="216" t="s">
        <v>1026</v>
      </c>
    </row>
    <row r="165" spans="1:65" s="2" customFormat="1" ht="16.5" customHeight="1">
      <c r="A165" s="39"/>
      <c r="B165" s="40"/>
      <c r="C165" s="205" t="s">
        <v>616</v>
      </c>
      <c r="D165" s="205" t="s">
        <v>122</v>
      </c>
      <c r="E165" s="206" t="s">
        <v>1027</v>
      </c>
      <c r="F165" s="207" t="s">
        <v>1028</v>
      </c>
      <c r="G165" s="208" t="s">
        <v>940</v>
      </c>
      <c r="H165" s="209">
        <v>4</v>
      </c>
      <c r="I165" s="210"/>
      <c r="J165" s="211">
        <f>ROUND(I165*H165,2)</f>
        <v>0</v>
      </c>
      <c r="K165" s="207" t="s">
        <v>19</v>
      </c>
      <c r="L165" s="45"/>
      <c r="M165" s="212" t="s">
        <v>19</v>
      </c>
      <c r="N165" s="213" t="s">
        <v>42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143</v>
      </c>
      <c r="AT165" s="216" t="s">
        <v>122</v>
      </c>
      <c r="AU165" s="216" t="s">
        <v>79</v>
      </c>
      <c r="AY165" s="18" t="s">
        <v>119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79</v>
      </c>
      <c r="BK165" s="217">
        <f>ROUND(I165*H165,2)</f>
        <v>0</v>
      </c>
      <c r="BL165" s="18" t="s">
        <v>143</v>
      </c>
      <c r="BM165" s="216" t="s">
        <v>1029</v>
      </c>
    </row>
    <row r="166" spans="1:65" s="2" customFormat="1" ht="16.5" customHeight="1">
      <c r="A166" s="39"/>
      <c r="B166" s="40"/>
      <c r="C166" s="205" t="s">
        <v>1030</v>
      </c>
      <c r="D166" s="205" t="s">
        <v>122</v>
      </c>
      <c r="E166" s="206" t="s">
        <v>1031</v>
      </c>
      <c r="F166" s="207" t="s">
        <v>1032</v>
      </c>
      <c r="G166" s="208" t="s">
        <v>940</v>
      </c>
      <c r="H166" s="209">
        <v>6</v>
      </c>
      <c r="I166" s="210"/>
      <c r="J166" s="211">
        <f>ROUND(I166*H166,2)</f>
        <v>0</v>
      </c>
      <c r="K166" s="207" t="s">
        <v>19</v>
      </c>
      <c r="L166" s="45"/>
      <c r="M166" s="212" t="s">
        <v>19</v>
      </c>
      <c r="N166" s="213" t="s">
        <v>42</v>
      </c>
      <c r="O166" s="85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16" t="s">
        <v>143</v>
      </c>
      <c r="AT166" s="216" t="s">
        <v>122</v>
      </c>
      <c r="AU166" s="216" t="s">
        <v>79</v>
      </c>
      <c r="AY166" s="18" t="s">
        <v>119</v>
      </c>
      <c r="BE166" s="217">
        <f>IF(N166="základní",J166,0)</f>
        <v>0</v>
      </c>
      <c r="BF166" s="217">
        <f>IF(N166="snížená",J166,0)</f>
        <v>0</v>
      </c>
      <c r="BG166" s="217">
        <f>IF(N166="zákl. přenesená",J166,0)</f>
        <v>0</v>
      </c>
      <c r="BH166" s="217">
        <f>IF(N166="sníž. přenesená",J166,0)</f>
        <v>0</v>
      </c>
      <c r="BI166" s="217">
        <f>IF(N166="nulová",J166,0)</f>
        <v>0</v>
      </c>
      <c r="BJ166" s="18" t="s">
        <v>79</v>
      </c>
      <c r="BK166" s="217">
        <f>ROUND(I166*H166,2)</f>
        <v>0</v>
      </c>
      <c r="BL166" s="18" t="s">
        <v>143</v>
      </c>
      <c r="BM166" s="216" t="s">
        <v>1033</v>
      </c>
    </row>
    <row r="167" spans="1:65" s="2" customFormat="1" ht="16.5" customHeight="1">
      <c r="A167" s="39"/>
      <c r="B167" s="40"/>
      <c r="C167" s="205" t="s">
        <v>910</v>
      </c>
      <c r="D167" s="205" t="s">
        <v>122</v>
      </c>
      <c r="E167" s="206" t="s">
        <v>1034</v>
      </c>
      <c r="F167" s="207" t="s">
        <v>1035</v>
      </c>
      <c r="G167" s="208" t="s">
        <v>940</v>
      </c>
      <c r="H167" s="209">
        <v>4</v>
      </c>
      <c r="I167" s="210"/>
      <c r="J167" s="211">
        <f>ROUND(I167*H167,2)</f>
        <v>0</v>
      </c>
      <c r="K167" s="207" t="s">
        <v>19</v>
      </c>
      <c r="L167" s="45"/>
      <c r="M167" s="212" t="s">
        <v>19</v>
      </c>
      <c r="N167" s="213" t="s">
        <v>42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143</v>
      </c>
      <c r="AT167" s="216" t="s">
        <v>122</v>
      </c>
      <c r="AU167" s="216" t="s">
        <v>79</v>
      </c>
      <c r="AY167" s="18" t="s">
        <v>119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79</v>
      </c>
      <c r="BK167" s="217">
        <f>ROUND(I167*H167,2)</f>
        <v>0</v>
      </c>
      <c r="BL167" s="18" t="s">
        <v>143</v>
      </c>
      <c r="BM167" s="216" t="s">
        <v>1036</v>
      </c>
    </row>
    <row r="168" spans="1:65" s="2" customFormat="1" ht="16.5" customHeight="1">
      <c r="A168" s="39"/>
      <c r="B168" s="40"/>
      <c r="C168" s="205" t="s">
        <v>1037</v>
      </c>
      <c r="D168" s="205" t="s">
        <v>122</v>
      </c>
      <c r="E168" s="206" t="s">
        <v>1038</v>
      </c>
      <c r="F168" s="207" t="s">
        <v>1039</v>
      </c>
      <c r="G168" s="208" t="s">
        <v>940</v>
      </c>
      <c r="H168" s="209">
        <v>10</v>
      </c>
      <c r="I168" s="210"/>
      <c r="J168" s="211">
        <f>ROUND(I168*H168,2)</f>
        <v>0</v>
      </c>
      <c r="K168" s="207" t="s">
        <v>19</v>
      </c>
      <c r="L168" s="45"/>
      <c r="M168" s="212" t="s">
        <v>19</v>
      </c>
      <c r="N168" s="213" t="s">
        <v>42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143</v>
      </c>
      <c r="AT168" s="216" t="s">
        <v>122</v>
      </c>
      <c r="AU168" s="216" t="s">
        <v>79</v>
      </c>
      <c r="AY168" s="18" t="s">
        <v>119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79</v>
      </c>
      <c r="BK168" s="217">
        <f>ROUND(I168*H168,2)</f>
        <v>0</v>
      </c>
      <c r="BL168" s="18" t="s">
        <v>143</v>
      </c>
      <c r="BM168" s="216" t="s">
        <v>1040</v>
      </c>
    </row>
    <row r="169" spans="1:65" s="2" customFormat="1" ht="16.5" customHeight="1">
      <c r="A169" s="39"/>
      <c r="B169" s="40"/>
      <c r="C169" s="205" t="s">
        <v>913</v>
      </c>
      <c r="D169" s="205" t="s">
        <v>122</v>
      </c>
      <c r="E169" s="206" t="s">
        <v>1041</v>
      </c>
      <c r="F169" s="207" t="s">
        <v>1042</v>
      </c>
      <c r="G169" s="208" t="s">
        <v>940</v>
      </c>
      <c r="H169" s="209">
        <v>5</v>
      </c>
      <c r="I169" s="210"/>
      <c r="J169" s="211">
        <f>ROUND(I169*H169,2)</f>
        <v>0</v>
      </c>
      <c r="K169" s="207" t="s">
        <v>19</v>
      </c>
      <c r="L169" s="45"/>
      <c r="M169" s="212" t="s">
        <v>19</v>
      </c>
      <c r="N169" s="213" t="s">
        <v>42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143</v>
      </c>
      <c r="AT169" s="216" t="s">
        <v>122</v>
      </c>
      <c r="AU169" s="216" t="s">
        <v>79</v>
      </c>
      <c r="AY169" s="18" t="s">
        <v>119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79</v>
      </c>
      <c r="BK169" s="217">
        <f>ROUND(I169*H169,2)</f>
        <v>0</v>
      </c>
      <c r="BL169" s="18" t="s">
        <v>143</v>
      </c>
      <c r="BM169" s="216" t="s">
        <v>1043</v>
      </c>
    </row>
    <row r="170" spans="1:65" s="2" customFormat="1" ht="16.5" customHeight="1">
      <c r="A170" s="39"/>
      <c r="B170" s="40"/>
      <c r="C170" s="205" t="s">
        <v>1044</v>
      </c>
      <c r="D170" s="205" t="s">
        <v>122</v>
      </c>
      <c r="E170" s="206" t="s">
        <v>1045</v>
      </c>
      <c r="F170" s="207" t="s">
        <v>1046</v>
      </c>
      <c r="G170" s="208" t="s">
        <v>940</v>
      </c>
      <c r="H170" s="209">
        <v>2</v>
      </c>
      <c r="I170" s="210"/>
      <c r="J170" s="211">
        <f>ROUND(I170*H170,2)</f>
        <v>0</v>
      </c>
      <c r="K170" s="207" t="s">
        <v>19</v>
      </c>
      <c r="L170" s="45"/>
      <c r="M170" s="212" t="s">
        <v>19</v>
      </c>
      <c r="N170" s="213" t="s">
        <v>42</v>
      </c>
      <c r="O170" s="85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16" t="s">
        <v>143</v>
      </c>
      <c r="AT170" s="216" t="s">
        <v>122</v>
      </c>
      <c r="AU170" s="216" t="s">
        <v>79</v>
      </c>
      <c r="AY170" s="18" t="s">
        <v>119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8" t="s">
        <v>79</v>
      </c>
      <c r="BK170" s="217">
        <f>ROUND(I170*H170,2)</f>
        <v>0</v>
      </c>
      <c r="BL170" s="18" t="s">
        <v>143</v>
      </c>
      <c r="BM170" s="216" t="s">
        <v>1047</v>
      </c>
    </row>
    <row r="171" spans="1:65" s="2" customFormat="1" ht="16.5" customHeight="1">
      <c r="A171" s="39"/>
      <c r="B171" s="40"/>
      <c r="C171" s="205" t="s">
        <v>918</v>
      </c>
      <c r="D171" s="205" t="s">
        <v>122</v>
      </c>
      <c r="E171" s="206" t="s">
        <v>1048</v>
      </c>
      <c r="F171" s="207" t="s">
        <v>1049</v>
      </c>
      <c r="G171" s="208" t="s">
        <v>940</v>
      </c>
      <c r="H171" s="209">
        <v>1</v>
      </c>
      <c r="I171" s="210"/>
      <c r="J171" s="211">
        <f>ROUND(I171*H171,2)</f>
        <v>0</v>
      </c>
      <c r="K171" s="207" t="s">
        <v>19</v>
      </c>
      <c r="L171" s="45"/>
      <c r="M171" s="212" t="s">
        <v>19</v>
      </c>
      <c r="N171" s="213" t="s">
        <v>42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143</v>
      </c>
      <c r="AT171" s="216" t="s">
        <v>122</v>
      </c>
      <c r="AU171" s="216" t="s">
        <v>79</v>
      </c>
      <c r="AY171" s="18" t="s">
        <v>119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79</v>
      </c>
      <c r="BK171" s="217">
        <f>ROUND(I171*H171,2)</f>
        <v>0</v>
      </c>
      <c r="BL171" s="18" t="s">
        <v>143</v>
      </c>
      <c r="BM171" s="216" t="s">
        <v>1050</v>
      </c>
    </row>
    <row r="172" spans="1:65" s="2" customFormat="1" ht="16.5" customHeight="1">
      <c r="A172" s="39"/>
      <c r="B172" s="40"/>
      <c r="C172" s="205" t="s">
        <v>1051</v>
      </c>
      <c r="D172" s="205" t="s">
        <v>122</v>
      </c>
      <c r="E172" s="206" t="s">
        <v>1052</v>
      </c>
      <c r="F172" s="207" t="s">
        <v>1053</v>
      </c>
      <c r="G172" s="208" t="s">
        <v>500</v>
      </c>
      <c r="H172" s="209">
        <v>30</v>
      </c>
      <c r="I172" s="210"/>
      <c r="J172" s="211">
        <f>ROUND(I172*H172,2)</f>
        <v>0</v>
      </c>
      <c r="K172" s="207" t="s">
        <v>831</v>
      </c>
      <c r="L172" s="45"/>
      <c r="M172" s="212" t="s">
        <v>19</v>
      </c>
      <c r="N172" s="213" t="s">
        <v>42</v>
      </c>
      <c r="O172" s="85"/>
      <c r="P172" s="214">
        <f>O172*H172</f>
        <v>0</v>
      </c>
      <c r="Q172" s="214">
        <v>4E-05</v>
      </c>
      <c r="R172" s="214">
        <f>Q172*H172</f>
        <v>0.0012000000000000001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143</v>
      </c>
      <c r="AT172" s="216" t="s">
        <v>122</v>
      </c>
      <c r="AU172" s="216" t="s">
        <v>79</v>
      </c>
      <c r="AY172" s="18" t="s">
        <v>119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79</v>
      </c>
      <c r="BK172" s="217">
        <f>ROUND(I172*H172,2)</f>
        <v>0</v>
      </c>
      <c r="BL172" s="18" t="s">
        <v>143</v>
      </c>
      <c r="BM172" s="216" t="s">
        <v>1054</v>
      </c>
    </row>
    <row r="173" spans="1:65" s="2" customFormat="1" ht="16.5" customHeight="1">
      <c r="A173" s="39"/>
      <c r="B173" s="40"/>
      <c r="C173" s="205" t="s">
        <v>921</v>
      </c>
      <c r="D173" s="205" t="s">
        <v>122</v>
      </c>
      <c r="E173" s="206" t="s">
        <v>1055</v>
      </c>
      <c r="F173" s="207" t="s">
        <v>1056</v>
      </c>
      <c r="G173" s="208" t="s">
        <v>500</v>
      </c>
      <c r="H173" s="209">
        <v>10</v>
      </c>
      <c r="I173" s="210"/>
      <c r="J173" s="211">
        <f>ROUND(I173*H173,2)</f>
        <v>0</v>
      </c>
      <c r="K173" s="207" t="s">
        <v>831</v>
      </c>
      <c r="L173" s="45"/>
      <c r="M173" s="212" t="s">
        <v>19</v>
      </c>
      <c r="N173" s="213" t="s">
        <v>42</v>
      </c>
      <c r="O173" s="85"/>
      <c r="P173" s="214">
        <f>O173*H173</f>
        <v>0</v>
      </c>
      <c r="Q173" s="214">
        <v>4E-05</v>
      </c>
      <c r="R173" s="214">
        <f>Q173*H173</f>
        <v>0.0004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143</v>
      </c>
      <c r="AT173" s="216" t="s">
        <v>122</v>
      </c>
      <c r="AU173" s="216" t="s">
        <v>79</v>
      </c>
      <c r="AY173" s="18" t="s">
        <v>119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79</v>
      </c>
      <c r="BK173" s="217">
        <f>ROUND(I173*H173,2)</f>
        <v>0</v>
      </c>
      <c r="BL173" s="18" t="s">
        <v>143</v>
      </c>
      <c r="BM173" s="216" t="s">
        <v>1057</v>
      </c>
    </row>
    <row r="174" spans="1:65" s="2" customFormat="1" ht="16.5" customHeight="1">
      <c r="A174" s="39"/>
      <c r="B174" s="40"/>
      <c r="C174" s="205" t="s">
        <v>1058</v>
      </c>
      <c r="D174" s="205" t="s">
        <v>122</v>
      </c>
      <c r="E174" s="206" t="s">
        <v>1059</v>
      </c>
      <c r="F174" s="207" t="s">
        <v>1060</v>
      </c>
      <c r="G174" s="208" t="s">
        <v>500</v>
      </c>
      <c r="H174" s="209">
        <v>5</v>
      </c>
      <c r="I174" s="210"/>
      <c r="J174" s="211">
        <f>ROUND(I174*H174,2)</f>
        <v>0</v>
      </c>
      <c r="K174" s="207" t="s">
        <v>831</v>
      </c>
      <c r="L174" s="45"/>
      <c r="M174" s="212" t="s">
        <v>19</v>
      </c>
      <c r="N174" s="213" t="s">
        <v>42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143</v>
      </c>
      <c r="AT174" s="216" t="s">
        <v>122</v>
      </c>
      <c r="AU174" s="216" t="s">
        <v>79</v>
      </c>
      <c r="AY174" s="18" t="s">
        <v>119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79</v>
      </c>
      <c r="BK174" s="217">
        <f>ROUND(I174*H174,2)</f>
        <v>0</v>
      </c>
      <c r="BL174" s="18" t="s">
        <v>143</v>
      </c>
      <c r="BM174" s="216" t="s">
        <v>1061</v>
      </c>
    </row>
    <row r="175" spans="1:65" s="2" customFormat="1" ht="16.5" customHeight="1">
      <c r="A175" s="39"/>
      <c r="B175" s="40"/>
      <c r="C175" s="205" t="s">
        <v>924</v>
      </c>
      <c r="D175" s="205" t="s">
        <v>122</v>
      </c>
      <c r="E175" s="206" t="s">
        <v>1062</v>
      </c>
      <c r="F175" s="207" t="s">
        <v>1063</v>
      </c>
      <c r="G175" s="208" t="s">
        <v>500</v>
      </c>
      <c r="H175" s="209">
        <v>60</v>
      </c>
      <c r="I175" s="210"/>
      <c r="J175" s="211">
        <f>ROUND(I175*H175,2)</f>
        <v>0</v>
      </c>
      <c r="K175" s="207" t="s">
        <v>831</v>
      </c>
      <c r="L175" s="45"/>
      <c r="M175" s="212" t="s">
        <v>19</v>
      </c>
      <c r="N175" s="213" t="s">
        <v>42</v>
      </c>
      <c r="O175" s="85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143</v>
      </c>
      <c r="AT175" s="216" t="s">
        <v>122</v>
      </c>
      <c r="AU175" s="216" t="s">
        <v>79</v>
      </c>
      <c r="AY175" s="18" t="s">
        <v>119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79</v>
      </c>
      <c r="BK175" s="217">
        <f>ROUND(I175*H175,2)</f>
        <v>0</v>
      </c>
      <c r="BL175" s="18" t="s">
        <v>143</v>
      </c>
      <c r="BM175" s="216" t="s">
        <v>1064</v>
      </c>
    </row>
    <row r="176" spans="1:65" s="2" customFormat="1" ht="16.5" customHeight="1">
      <c r="A176" s="39"/>
      <c r="B176" s="40"/>
      <c r="C176" s="205" t="s">
        <v>1065</v>
      </c>
      <c r="D176" s="205" t="s">
        <v>122</v>
      </c>
      <c r="E176" s="206" t="s">
        <v>1066</v>
      </c>
      <c r="F176" s="207" t="s">
        <v>1067</v>
      </c>
      <c r="G176" s="208" t="s">
        <v>500</v>
      </c>
      <c r="H176" s="209">
        <v>60</v>
      </c>
      <c r="I176" s="210"/>
      <c r="J176" s="211">
        <f>ROUND(I176*H176,2)</f>
        <v>0</v>
      </c>
      <c r="K176" s="207" t="s">
        <v>831</v>
      </c>
      <c r="L176" s="45"/>
      <c r="M176" s="212" t="s">
        <v>19</v>
      </c>
      <c r="N176" s="213" t="s">
        <v>42</v>
      </c>
      <c r="O176" s="85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143</v>
      </c>
      <c r="AT176" s="216" t="s">
        <v>122</v>
      </c>
      <c r="AU176" s="216" t="s">
        <v>79</v>
      </c>
      <c r="AY176" s="18" t="s">
        <v>119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79</v>
      </c>
      <c r="BK176" s="217">
        <f>ROUND(I176*H176,2)</f>
        <v>0</v>
      </c>
      <c r="BL176" s="18" t="s">
        <v>143</v>
      </c>
      <c r="BM176" s="216" t="s">
        <v>1068</v>
      </c>
    </row>
    <row r="177" spans="1:65" s="2" customFormat="1" ht="16.5" customHeight="1">
      <c r="A177" s="39"/>
      <c r="B177" s="40"/>
      <c r="C177" s="205" t="s">
        <v>929</v>
      </c>
      <c r="D177" s="205" t="s">
        <v>122</v>
      </c>
      <c r="E177" s="206" t="s">
        <v>1069</v>
      </c>
      <c r="F177" s="207" t="s">
        <v>1070</v>
      </c>
      <c r="G177" s="208" t="s">
        <v>278</v>
      </c>
      <c r="H177" s="209">
        <v>5</v>
      </c>
      <c r="I177" s="210"/>
      <c r="J177" s="211">
        <f>ROUND(I177*H177,2)</f>
        <v>0</v>
      </c>
      <c r="K177" s="207" t="s">
        <v>831</v>
      </c>
      <c r="L177" s="45"/>
      <c r="M177" s="212" t="s">
        <v>19</v>
      </c>
      <c r="N177" s="213" t="s">
        <v>42</v>
      </c>
      <c r="O177" s="85"/>
      <c r="P177" s="214">
        <f>O177*H177</f>
        <v>0</v>
      </c>
      <c r="Q177" s="214">
        <v>0.0003</v>
      </c>
      <c r="R177" s="214">
        <f>Q177*H177</f>
        <v>0.0014999999999999998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143</v>
      </c>
      <c r="AT177" s="216" t="s">
        <v>122</v>
      </c>
      <c r="AU177" s="216" t="s">
        <v>79</v>
      </c>
      <c r="AY177" s="18" t="s">
        <v>119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79</v>
      </c>
      <c r="BK177" s="217">
        <f>ROUND(I177*H177,2)</f>
        <v>0</v>
      </c>
      <c r="BL177" s="18" t="s">
        <v>143</v>
      </c>
      <c r="BM177" s="216" t="s">
        <v>1071</v>
      </c>
    </row>
    <row r="178" spans="1:65" s="2" customFormat="1" ht="16.5" customHeight="1">
      <c r="A178" s="39"/>
      <c r="B178" s="40"/>
      <c r="C178" s="205" t="s">
        <v>1072</v>
      </c>
      <c r="D178" s="205" t="s">
        <v>122</v>
      </c>
      <c r="E178" s="206" t="s">
        <v>1073</v>
      </c>
      <c r="F178" s="207" t="s">
        <v>1074</v>
      </c>
      <c r="G178" s="208" t="s">
        <v>278</v>
      </c>
      <c r="H178" s="209">
        <v>600</v>
      </c>
      <c r="I178" s="210"/>
      <c r="J178" s="211">
        <f>ROUND(I178*H178,2)</f>
        <v>0</v>
      </c>
      <c r="K178" s="207" t="s">
        <v>831</v>
      </c>
      <c r="L178" s="45"/>
      <c r="M178" s="212" t="s">
        <v>19</v>
      </c>
      <c r="N178" s="213" t="s">
        <v>42</v>
      </c>
      <c r="O178" s="85"/>
      <c r="P178" s="214">
        <f>O178*H178</f>
        <v>0</v>
      </c>
      <c r="Q178" s="214">
        <v>0.00022</v>
      </c>
      <c r="R178" s="214">
        <f>Q178*H178</f>
        <v>0.132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143</v>
      </c>
      <c r="AT178" s="216" t="s">
        <v>122</v>
      </c>
      <c r="AU178" s="216" t="s">
        <v>79</v>
      </c>
      <c r="AY178" s="18" t="s">
        <v>119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79</v>
      </c>
      <c r="BK178" s="217">
        <f>ROUND(I178*H178,2)</f>
        <v>0</v>
      </c>
      <c r="BL178" s="18" t="s">
        <v>143</v>
      </c>
      <c r="BM178" s="216" t="s">
        <v>1075</v>
      </c>
    </row>
    <row r="179" spans="1:65" s="2" customFormat="1" ht="16.5" customHeight="1">
      <c r="A179" s="39"/>
      <c r="B179" s="40"/>
      <c r="C179" s="205" t="s">
        <v>932</v>
      </c>
      <c r="D179" s="205" t="s">
        <v>122</v>
      </c>
      <c r="E179" s="206" t="s">
        <v>1076</v>
      </c>
      <c r="F179" s="207" t="s">
        <v>1077</v>
      </c>
      <c r="G179" s="208" t="s">
        <v>278</v>
      </c>
      <c r="H179" s="209">
        <v>600</v>
      </c>
      <c r="I179" s="210"/>
      <c r="J179" s="211">
        <f>ROUND(I179*H179,2)</f>
        <v>0</v>
      </c>
      <c r="K179" s="207" t="s">
        <v>831</v>
      </c>
      <c r="L179" s="45"/>
      <c r="M179" s="212" t="s">
        <v>19</v>
      </c>
      <c r="N179" s="213" t="s">
        <v>42</v>
      </c>
      <c r="O179" s="85"/>
      <c r="P179" s="214">
        <f>O179*H179</f>
        <v>0</v>
      </c>
      <c r="Q179" s="214">
        <v>0.00021</v>
      </c>
      <c r="R179" s="214">
        <f>Q179*H179</f>
        <v>0.126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143</v>
      </c>
      <c r="AT179" s="216" t="s">
        <v>122</v>
      </c>
      <c r="AU179" s="216" t="s">
        <v>79</v>
      </c>
      <c r="AY179" s="18" t="s">
        <v>119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79</v>
      </c>
      <c r="BK179" s="217">
        <f>ROUND(I179*H179,2)</f>
        <v>0</v>
      </c>
      <c r="BL179" s="18" t="s">
        <v>143</v>
      </c>
      <c r="BM179" s="216" t="s">
        <v>1078</v>
      </c>
    </row>
    <row r="180" spans="1:65" s="2" customFormat="1" ht="16.5" customHeight="1">
      <c r="A180" s="39"/>
      <c r="B180" s="40"/>
      <c r="C180" s="205" t="s">
        <v>1079</v>
      </c>
      <c r="D180" s="205" t="s">
        <v>122</v>
      </c>
      <c r="E180" s="206" t="s">
        <v>1080</v>
      </c>
      <c r="F180" s="207" t="s">
        <v>1081</v>
      </c>
      <c r="G180" s="208" t="s">
        <v>278</v>
      </c>
      <c r="H180" s="209">
        <v>500</v>
      </c>
      <c r="I180" s="210"/>
      <c r="J180" s="211">
        <f>ROUND(I180*H180,2)</f>
        <v>0</v>
      </c>
      <c r="K180" s="207" t="s">
        <v>831</v>
      </c>
      <c r="L180" s="45"/>
      <c r="M180" s="212" t="s">
        <v>19</v>
      </c>
      <c r="N180" s="213" t="s">
        <v>42</v>
      </c>
      <c r="O180" s="85"/>
      <c r="P180" s="214">
        <f>O180*H180</f>
        <v>0</v>
      </c>
      <c r="Q180" s="214">
        <v>0.00015</v>
      </c>
      <c r="R180" s="214">
        <f>Q180*H180</f>
        <v>0.075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143</v>
      </c>
      <c r="AT180" s="216" t="s">
        <v>122</v>
      </c>
      <c r="AU180" s="216" t="s">
        <v>79</v>
      </c>
      <c r="AY180" s="18" t="s">
        <v>119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79</v>
      </c>
      <c r="BK180" s="217">
        <f>ROUND(I180*H180,2)</f>
        <v>0</v>
      </c>
      <c r="BL180" s="18" t="s">
        <v>143</v>
      </c>
      <c r="BM180" s="216" t="s">
        <v>1082</v>
      </c>
    </row>
    <row r="181" spans="1:65" s="2" customFormat="1" ht="16.5" customHeight="1">
      <c r="A181" s="39"/>
      <c r="B181" s="40"/>
      <c r="C181" s="205" t="s">
        <v>935</v>
      </c>
      <c r="D181" s="205" t="s">
        <v>122</v>
      </c>
      <c r="E181" s="206" t="s">
        <v>1083</v>
      </c>
      <c r="F181" s="207" t="s">
        <v>1084</v>
      </c>
      <c r="G181" s="208" t="s">
        <v>278</v>
      </c>
      <c r="H181" s="209">
        <v>70</v>
      </c>
      <c r="I181" s="210"/>
      <c r="J181" s="211">
        <f>ROUND(I181*H181,2)</f>
        <v>0</v>
      </c>
      <c r="K181" s="207" t="s">
        <v>831</v>
      </c>
      <c r="L181" s="45"/>
      <c r="M181" s="212" t="s">
        <v>19</v>
      </c>
      <c r="N181" s="213" t="s">
        <v>42</v>
      </c>
      <c r="O181" s="85"/>
      <c r="P181" s="214">
        <f>O181*H181</f>
        <v>0</v>
      </c>
      <c r="Q181" s="214">
        <v>0.00016</v>
      </c>
      <c r="R181" s="214">
        <f>Q181*H181</f>
        <v>0.011200000000000002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143</v>
      </c>
      <c r="AT181" s="216" t="s">
        <v>122</v>
      </c>
      <c r="AU181" s="216" t="s">
        <v>79</v>
      </c>
      <c r="AY181" s="18" t="s">
        <v>119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79</v>
      </c>
      <c r="BK181" s="217">
        <f>ROUND(I181*H181,2)</f>
        <v>0</v>
      </c>
      <c r="BL181" s="18" t="s">
        <v>143</v>
      </c>
      <c r="BM181" s="216" t="s">
        <v>1085</v>
      </c>
    </row>
    <row r="182" spans="1:65" s="2" customFormat="1" ht="16.5" customHeight="1">
      <c r="A182" s="39"/>
      <c r="B182" s="40"/>
      <c r="C182" s="205" t="s">
        <v>1086</v>
      </c>
      <c r="D182" s="205" t="s">
        <v>122</v>
      </c>
      <c r="E182" s="206" t="s">
        <v>1087</v>
      </c>
      <c r="F182" s="207" t="s">
        <v>1088</v>
      </c>
      <c r="G182" s="208" t="s">
        <v>278</v>
      </c>
      <c r="H182" s="209">
        <v>350</v>
      </c>
      <c r="I182" s="210"/>
      <c r="J182" s="211">
        <f>ROUND(I182*H182,2)</f>
        <v>0</v>
      </c>
      <c r="K182" s="207" t="s">
        <v>831</v>
      </c>
      <c r="L182" s="45"/>
      <c r="M182" s="212" t="s">
        <v>19</v>
      </c>
      <c r="N182" s="213" t="s">
        <v>42</v>
      </c>
      <c r="O182" s="85"/>
      <c r="P182" s="214">
        <f>O182*H182</f>
        <v>0</v>
      </c>
      <c r="Q182" s="214">
        <v>0.00013</v>
      </c>
      <c r="R182" s="214">
        <f>Q182*H182</f>
        <v>0.0455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143</v>
      </c>
      <c r="AT182" s="216" t="s">
        <v>122</v>
      </c>
      <c r="AU182" s="216" t="s">
        <v>79</v>
      </c>
      <c r="AY182" s="18" t="s">
        <v>119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79</v>
      </c>
      <c r="BK182" s="217">
        <f>ROUND(I182*H182,2)</f>
        <v>0</v>
      </c>
      <c r="BL182" s="18" t="s">
        <v>143</v>
      </c>
      <c r="BM182" s="216" t="s">
        <v>1089</v>
      </c>
    </row>
    <row r="183" spans="1:65" s="2" customFormat="1" ht="16.5" customHeight="1">
      <c r="A183" s="39"/>
      <c r="B183" s="40"/>
      <c r="C183" s="205" t="s">
        <v>941</v>
      </c>
      <c r="D183" s="205" t="s">
        <v>122</v>
      </c>
      <c r="E183" s="206" t="s">
        <v>1090</v>
      </c>
      <c r="F183" s="207" t="s">
        <v>1091</v>
      </c>
      <c r="G183" s="208" t="s">
        <v>278</v>
      </c>
      <c r="H183" s="209">
        <v>500</v>
      </c>
      <c r="I183" s="210"/>
      <c r="J183" s="211">
        <f>ROUND(I183*H183,2)</f>
        <v>0</v>
      </c>
      <c r="K183" s="207" t="s">
        <v>831</v>
      </c>
      <c r="L183" s="45"/>
      <c r="M183" s="212" t="s">
        <v>19</v>
      </c>
      <c r="N183" s="213" t="s">
        <v>42</v>
      </c>
      <c r="O183" s="85"/>
      <c r="P183" s="214">
        <f>O183*H183</f>
        <v>0</v>
      </c>
      <c r="Q183" s="214">
        <v>6E-05</v>
      </c>
      <c r="R183" s="214">
        <f>Q183*H183</f>
        <v>0.030000000000000002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143</v>
      </c>
      <c r="AT183" s="216" t="s">
        <v>122</v>
      </c>
      <c r="AU183" s="216" t="s">
        <v>79</v>
      </c>
      <c r="AY183" s="18" t="s">
        <v>119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79</v>
      </c>
      <c r="BK183" s="217">
        <f>ROUND(I183*H183,2)</f>
        <v>0</v>
      </c>
      <c r="BL183" s="18" t="s">
        <v>143</v>
      </c>
      <c r="BM183" s="216" t="s">
        <v>1092</v>
      </c>
    </row>
    <row r="184" spans="1:65" s="2" customFormat="1" ht="16.5" customHeight="1">
      <c r="A184" s="39"/>
      <c r="B184" s="40"/>
      <c r="C184" s="205" t="s">
        <v>1093</v>
      </c>
      <c r="D184" s="205" t="s">
        <v>122</v>
      </c>
      <c r="E184" s="206" t="s">
        <v>1094</v>
      </c>
      <c r="F184" s="207" t="s">
        <v>1095</v>
      </c>
      <c r="G184" s="208" t="s">
        <v>940</v>
      </c>
      <c r="H184" s="209">
        <v>5</v>
      </c>
      <c r="I184" s="210"/>
      <c r="J184" s="211">
        <f>ROUND(I184*H184,2)</f>
        <v>0</v>
      </c>
      <c r="K184" s="207" t="s">
        <v>19</v>
      </c>
      <c r="L184" s="45"/>
      <c r="M184" s="212" t="s">
        <v>19</v>
      </c>
      <c r="N184" s="213" t="s">
        <v>42</v>
      </c>
      <c r="O184" s="85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143</v>
      </c>
      <c r="AT184" s="216" t="s">
        <v>122</v>
      </c>
      <c r="AU184" s="216" t="s">
        <v>79</v>
      </c>
      <c r="AY184" s="18" t="s">
        <v>119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79</v>
      </c>
      <c r="BK184" s="217">
        <f>ROUND(I184*H184,2)</f>
        <v>0</v>
      </c>
      <c r="BL184" s="18" t="s">
        <v>143</v>
      </c>
      <c r="BM184" s="216" t="s">
        <v>1096</v>
      </c>
    </row>
    <row r="185" spans="1:65" s="2" customFormat="1" ht="16.5" customHeight="1">
      <c r="A185" s="39"/>
      <c r="B185" s="40"/>
      <c r="C185" s="205" t="s">
        <v>944</v>
      </c>
      <c r="D185" s="205" t="s">
        <v>122</v>
      </c>
      <c r="E185" s="206" t="s">
        <v>1097</v>
      </c>
      <c r="F185" s="207" t="s">
        <v>1098</v>
      </c>
      <c r="G185" s="208" t="s">
        <v>1099</v>
      </c>
      <c r="H185" s="209">
        <v>1</v>
      </c>
      <c r="I185" s="210"/>
      <c r="J185" s="211">
        <f>ROUND(I185*H185,2)</f>
        <v>0</v>
      </c>
      <c r="K185" s="207" t="s">
        <v>19</v>
      </c>
      <c r="L185" s="45"/>
      <c r="M185" s="279" t="s">
        <v>19</v>
      </c>
      <c r="N185" s="280" t="s">
        <v>42</v>
      </c>
      <c r="O185" s="225"/>
      <c r="P185" s="281">
        <f>O185*H185</f>
        <v>0</v>
      </c>
      <c r="Q185" s="281">
        <v>0</v>
      </c>
      <c r="R185" s="281">
        <f>Q185*H185</f>
        <v>0</v>
      </c>
      <c r="S185" s="281">
        <v>0</v>
      </c>
      <c r="T185" s="282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143</v>
      </c>
      <c r="AT185" s="216" t="s">
        <v>122</v>
      </c>
      <c r="AU185" s="216" t="s">
        <v>79</v>
      </c>
      <c r="AY185" s="18" t="s">
        <v>119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79</v>
      </c>
      <c r="BK185" s="217">
        <f>ROUND(I185*H185,2)</f>
        <v>0</v>
      </c>
      <c r="BL185" s="18" t="s">
        <v>143</v>
      </c>
      <c r="BM185" s="216" t="s">
        <v>1100</v>
      </c>
    </row>
    <row r="186" spans="1:31" s="2" customFormat="1" ht="6.95" customHeight="1">
      <c r="A186" s="39"/>
      <c r="B186" s="60"/>
      <c r="C186" s="61"/>
      <c r="D186" s="61"/>
      <c r="E186" s="61"/>
      <c r="F186" s="61"/>
      <c r="G186" s="61"/>
      <c r="H186" s="61"/>
      <c r="I186" s="61"/>
      <c r="J186" s="61"/>
      <c r="K186" s="61"/>
      <c r="L186" s="45"/>
      <c r="M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</sheetData>
  <sheetProtection password="CC35" sheet="1" objects="1" scenarios="1" formatColumns="0" formatRows="0" autoFilter="0"/>
  <autoFilter ref="C83:K185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9"/>
      <c r="C3" s="130"/>
      <c r="D3" s="130"/>
      <c r="E3" s="130"/>
      <c r="F3" s="130"/>
      <c r="G3" s="130"/>
      <c r="H3" s="21"/>
    </row>
    <row r="4" spans="2:8" s="1" customFormat="1" ht="24.95" customHeight="1">
      <c r="B4" s="21"/>
      <c r="C4" s="131" t="s">
        <v>1101</v>
      </c>
      <c r="H4" s="21"/>
    </row>
    <row r="5" spans="2:8" s="1" customFormat="1" ht="12" customHeight="1">
      <c r="B5" s="21"/>
      <c r="C5" s="283" t="s">
        <v>13</v>
      </c>
      <c r="D5" s="141" t="s">
        <v>14</v>
      </c>
      <c r="E5" s="1"/>
      <c r="F5" s="1"/>
      <c r="H5" s="21"/>
    </row>
    <row r="6" spans="2:8" s="1" customFormat="1" ht="36.95" customHeight="1">
      <c r="B6" s="21"/>
      <c r="C6" s="284" t="s">
        <v>16</v>
      </c>
      <c r="D6" s="285" t="s">
        <v>17</v>
      </c>
      <c r="E6" s="1"/>
      <c r="F6" s="1"/>
      <c r="H6" s="21"/>
    </row>
    <row r="7" spans="2:8" s="1" customFormat="1" ht="16.5" customHeight="1">
      <c r="B7" s="21"/>
      <c r="C7" s="133" t="s">
        <v>23</v>
      </c>
      <c r="D7" s="138" t="str">
        <f>'Rekapitulace zakázky'!AN8</f>
        <v>10. 9. 2023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78"/>
      <c r="B9" s="286"/>
      <c r="C9" s="287" t="s">
        <v>52</v>
      </c>
      <c r="D9" s="288" t="s">
        <v>53</v>
      </c>
      <c r="E9" s="288" t="s">
        <v>105</v>
      </c>
      <c r="F9" s="289" t="s">
        <v>1102</v>
      </c>
      <c r="G9" s="178"/>
      <c r="H9" s="286"/>
    </row>
    <row r="10" spans="1:8" s="2" customFormat="1" ht="26.4" customHeight="1">
      <c r="A10" s="39"/>
      <c r="B10" s="45"/>
      <c r="C10" s="290" t="s">
        <v>1103</v>
      </c>
      <c r="D10" s="290" t="s">
        <v>86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91" t="s">
        <v>622</v>
      </c>
      <c r="D11" s="292" t="s">
        <v>623</v>
      </c>
      <c r="E11" s="293" t="s">
        <v>19</v>
      </c>
      <c r="F11" s="294">
        <v>85.626</v>
      </c>
      <c r="G11" s="39"/>
      <c r="H11" s="45"/>
    </row>
    <row r="12" spans="1:8" s="2" customFormat="1" ht="16.8" customHeight="1">
      <c r="A12" s="39"/>
      <c r="B12" s="45"/>
      <c r="C12" s="295" t="s">
        <v>19</v>
      </c>
      <c r="D12" s="295" t="s">
        <v>1104</v>
      </c>
      <c r="E12" s="18" t="s">
        <v>19</v>
      </c>
      <c r="F12" s="296">
        <v>52.65</v>
      </c>
      <c r="G12" s="39"/>
      <c r="H12" s="45"/>
    </row>
    <row r="13" spans="1:8" s="2" customFormat="1" ht="16.8" customHeight="1">
      <c r="A13" s="39"/>
      <c r="B13" s="45"/>
      <c r="C13" s="295" t="s">
        <v>19</v>
      </c>
      <c r="D13" s="295" t="s">
        <v>1105</v>
      </c>
      <c r="E13" s="18" t="s">
        <v>19</v>
      </c>
      <c r="F13" s="296">
        <v>19.68</v>
      </c>
      <c r="G13" s="39"/>
      <c r="H13" s="45"/>
    </row>
    <row r="14" spans="1:8" s="2" customFormat="1" ht="16.8" customHeight="1">
      <c r="A14" s="39"/>
      <c r="B14" s="45"/>
      <c r="C14" s="295" t="s">
        <v>19</v>
      </c>
      <c r="D14" s="295" t="s">
        <v>1106</v>
      </c>
      <c r="E14" s="18" t="s">
        <v>19</v>
      </c>
      <c r="F14" s="296">
        <v>12.296</v>
      </c>
      <c r="G14" s="39"/>
      <c r="H14" s="45"/>
    </row>
    <row r="15" spans="1:8" s="2" customFormat="1" ht="16.8" customHeight="1">
      <c r="A15" s="39"/>
      <c r="B15" s="45"/>
      <c r="C15" s="295" t="s">
        <v>19</v>
      </c>
      <c r="D15" s="295" t="s">
        <v>1107</v>
      </c>
      <c r="E15" s="18" t="s">
        <v>19</v>
      </c>
      <c r="F15" s="296">
        <v>1</v>
      </c>
      <c r="G15" s="39"/>
      <c r="H15" s="45"/>
    </row>
    <row r="16" spans="1:8" s="2" customFormat="1" ht="16.8" customHeight="1">
      <c r="A16" s="39"/>
      <c r="B16" s="45"/>
      <c r="C16" s="295" t="s">
        <v>19</v>
      </c>
      <c r="D16" s="295" t="s">
        <v>306</v>
      </c>
      <c r="E16" s="18" t="s">
        <v>19</v>
      </c>
      <c r="F16" s="296">
        <v>85.626</v>
      </c>
      <c r="G16" s="39"/>
      <c r="H16" s="45"/>
    </row>
    <row r="17" spans="1:8" s="2" customFormat="1" ht="16.8" customHeight="1">
      <c r="A17" s="39"/>
      <c r="B17" s="45"/>
      <c r="C17" s="297" t="s">
        <v>1108</v>
      </c>
      <c r="D17" s="39"/>
      <c r="E17" s="39"/>
      <c r="F17" s="39"/>
      <c r="G17" s="39"/>
      <c r="H17" s="45"/>
    </row>
    <row r="18" spans="1:8" s="2" customFormat="1" ht="16.8" customHeight="1">
      <c r="A18" s="39"/>
      <c r="B18" s="45"/>
      <c r="C18" s="295" t="s">
        <v>633</v>
      </c>
      <c r="D18" s="295" t="s">
        <v>1109</v>
      </c>
      <c r="E18" s="18" t="s">
        <v>214</v>
      </c>
      <c r="F18" s="296">
        <v>85.626</v>
      </c>
      <c r="G18" s="39"/>
      <c r="H18" s="45"/>
    </row>
    <row r="19" spans="1:8" s="2" customFormat="1" ht="16.8" customHeight="1">
      <c r="A19" s="39"/>
      <c r="B19" s="45"/>
      <c r="C19" s="295" t="s">
        <v>637</v>
      </c>
      <c r="D19" s="295" t="s">
        <v>1110</v>
      </c>
      <c r="E19" s="18" t="s">
        <v>214</v>
      </c>
      <c r="F19" s="296">
        <v>85.626</v>
      </c>
      <c r="G19" s="39"/>
      <c r="H19" s="45"/>
    </row>
    <row r="20" spans="1:8" s="2" customFormat="1" ht="16.8" customHeight="1">
      <c r="A20" s="39"/>
      <c r="B20" s="45"/>
      <c r="C20" s="295" t="s">
        <v>641</v>
      </c>
      <c r="D20" s="295" t="s">
        <v>1111</v>
      </c>
      <c r="E20" s="18" t="s">
        <v>214</v>
      </c>
      <c r="F20" s="296">
        <v>85.626</v>
      </c>
      <c r="G20" s="39"/>
      <c r="H20" s="45"/>
    </row>
    <row r="21" spans="1:8" s="2" customFormat="1" ht="16.8" customHeight="1">
      <c r="A21" s="39"/>
      <c r="B21" s="45"/>
      <c r="C21" s="295" t="s">
        <v>645</v>
      </c>
      <c r="D21" s="295" t="s">
        <v>1112</v>
      </c>
      <c r="E21" s="18" t="s">
        <v>214</v>
      </c>
      <c r="F21" s="296">
        <v>85.626</v>
      </c>
      <c r="G21" s="39"/>
      <c r="H21" s="45"/>
    </row>
    <row r="22" spans="1:8" s="2" customFormat="1" ht="16.8" customHeight="1">
      <c r="A22" s="39"/>
      <c r="B22" s="45"/>
      <c r="C22" s="295" t="s">
        <v>649</v>
      </c>
      <c r="D22" s="295" t="s">
        <v>1113</v>
      </c>
      <c r="E22" s="18" t="s">
        <v>214</v>
      </c>
      <c r="F22" s="296">
        <v>113.626</v>
      </c>
      <c r="G22" s="39"/>
      <c r="H22" s="45"/>
    </row>
    <row r="23" spans="1:8" s="2" customFormat="1" ht="16.8" customHeight="1">
      <c r="A23" s="39"/>
      <c r="B23" s="45"/>
      <c r="C23" s="295" t="s">
        <v>654</v>
      </c>
      <c r="D23" s="295" t="s">
        <v>1114</v>
      </c>
      <c r="E23" s="18" t="s">
        <v>214</v>
      </c>
      <c r="F23" s="296">
        <v>171.252</v>
      </c>
      <c r="G23" s="39"/>
      <c r="H23" s="45"/>
    </row>
    <row r="24" spans="1:8" s="2" customFormat="1" ht="16.8" customHeight="1">
      <c r="A24" s="39"/>
      <c r="B24" s="45"/>
      <c r="C24" s="295" t="s">
        <v>722</v>
      </c>
      <c r="D24" s="295" t="s">
        <v>1115</v>
      </c>
      <c r="E24" s="18" t="s">
        <v>214</v>
      </c>
      <c r="F24" s="296">
        <v>85.626</v>
      </c>
      <c r="G24" s="39"/>
      <c r="H24" s="45"/>
    </row>
    <row r="25" spans="1:8" s="2" customFormat="1" ht="16.8" customHeight="1">
      <c r="A25" s="39"/>
      <c r="B25" s="45"/>
      <c r="C25" s="295" t="s">
        <v>771</v>
      </c>
      <c r="D25" s="295" t="s">
        <v>1116</v>
      </c>
      <c r="E25" s="18" t="s">
        <v>214</v>
      </c>
      <c r="F25" s="296">
        <v>85.626</v>
      </c>
      <c r="G25" s="39"/>
      <c r="H25" s="45"/>
    </row>
    <row r="26" spans="1:8" s="2" customFormat="1" ht="16.8" customHeight="1">
      <c r="A26" s="39"/>
      <c r="B26" s="45"/>
      <c r="C26" s="295" t="s">
        <v>807</v>
      </c>
      <c r="D26" s="295" t="s">
        <v>1117</v>
      </c>
      <c r="E26" s="18" t="s">
        <v>214</v>
      </c>
      <c r="F26" s="296">
        <v>151.711</v>
      </c>
      <c r="G26" s="39"/>
      <c r="H26" s="45"/>
    </row>
    <row r="27" spans="1:8" s="2" customFormat="1" ht="16.8" customHeight="1">
      <c r="A27" s="39"/>
      <c r="B27" s="45"/>
      <c r="C27" s="295" t="s">
        <v>813</v>
      </c>
      <c r="D27" s="295" t="s">
        <v>1118</v>
      </c>
      <c r="E27" s="18" t="s">
        <v>214</v>
      </c>
      <c r="F27" s="296">
        <v>151.711</v>
      </c>
      <c r="G27" s="39"/>
      <c r="H27" s="45"/>
    </row>
    <row r="28" spans="1:8" s="2" customFormat="1" ht="16.8" customHeight="1">
      <c r="A28" s="39"/>
      <c r="B28" s="45"/>
      <c r="C28" s="295" t="s">
        <v>817</v>
      </c>
      <c r="D28" s="295" t="s">
        <v>818</v>
      </c>
      <c r="E28" s="18" t="s">
        <v>214</v>
      </c>
      <c r="F28" s="296">
        <v>151.711</v>
      </c>
      <c r="G28" s="39"/>
      <c r="H28" s="45"/>
    </row>
    <row r="29" spans="1:8" s="2" customFormat="1" ht="16.8" customHeight="1">
      <c r="A29" s="39"/>
      <c r="B29" s="45"/>
      <c r="C29" s="295" t="s">
        <v>739</v>
      </c>
      <c r="D29" s="295" t="s">
        <v>1119</v>
      </c>
      <c r="E29" s="18" t="s">
        <v>214</v>
      </c>
      <c r="F29" s="296">
        <v>139.711</v>
      </c>
      <c r="G29" s="39"/>
      <c r="H29" s="45"/>
    </row>
    <row r="30" spans="1:8" s="2" customFormat="1" ht="16.8" customHeight="1">
      <c r="A30" s="39"/>
      <c r="B30" s="45"/>
      <c r="C30" s="291" t="s">
        <v>625</v>
      </c>
      <c r="D30" s="292" t="s">
        <v>626</v>
      </c>
      <c r="E30" s="293" t="s">
        <v>19</v>
      </c>
      <c r="F30" s="294">
        <v>21.085</v>
      </c>
      <c r="G30" s="39"/>
      <c r="H30" s="45"/>
    </row>
    <row r="31" spans="1:8" s="2" customFormat="1" ht="16.8" customHeight="1">
      <c r="A31" s="39"/>
      <c r="B31" s="45"/>
      <c r="C31" s="295" t="s">
        <v>19</v>
      </c>
      <c r="D31" s="295" t="s">
        <v>1120</v>
      </c>
      <c r="E31" s="18" t="s">
        <v>19</v>
      </c>
      <c r="F31" s="296">
        <v>21.085</v>
      </c>
      <c r="G31" s="39"/>
      <c r="H31" s="45"/>
    </row>
    <row r="32" spans="1:8" s="2" customFormat="1" ht="16.8" customHeight="1">
      <c r="A32" s="39"/>
      <c r="B32" s="45"/>
      <c r="C32" s="297" t="s">
        <v>1108</v>
      </c>
      <c r="D32" s="39"/>
      <c r="E32" s="39"/>
      <c r="F32" s="39"/>
      <c r="G32" s="39"/>
      <c r="H32" s="45"/>
    </row>
    <row r="33" spans="1:8" s="2" customFormat="1" ht="12">
      <c r="A33" s="39"/>
      <c r="B33" s="45"/>
      <c r="C33" s="295" t="s">
        <v>693</v>
      </c>
      <c r="D33" s="295" t="s">
        <v>1121</v>
      </c>
      <c r="E33" s="18" t="s">
        <v>214</v>
      </c>
      <c r="F33" s="296">
        <v>21.085</v>
      </c>
      <c r="G33" s="39"/>
      <c r="H33" s="45"/>
    </row>
    <row r="34" spans="1:8" s="2" customFormat="1" ht="12">
      <c r="A34" s="39"/>
      <c r="B34" s="45"/>
      <c r="C34" s="295" t="s">
        <v>699</v>
      </c>
      <c r="D34" s="295" t="s">
        <v>700</v>
      </c>
      <c r="E34" s="18" t="s">
        <v>214</v>
      </c>
      <c r="F34" s="296">
        <v>21.085</v>
      </c>
      <c r="G34" s="39"/>
      <c r="H34" s="45"/>
    </row>
    <row r="35" spans="1:8" s="2" customFormat="1" ht="12">
      <c r="A35" s="39"/>
      <c r="B35" s="45"/>
      <c r="C35" s="295" t="s">
        <v>703</v>
      </c>
      <c r="D35" s="295" t="s">
        <v>1122</v>
      </c>
      <c r="E35" s="18" t="s">
        <v>214</v>
      </c>
      <c r="F35" s="296">
        <v>84.34</v>
      </c>
      <c r="G35" s="39"/>
      <c r="H35" s="45"/>
    </row>
    <row r="36" spans="1:8" s="2" customFormat="1" ht="16.8" customHeight="1">
      <c r="A36" s="39"/>
      <c r="B36" s="45"/>
      <c r="C36" s="295" t="s">
        <v>707</v>
      </c>
      <c r="D36" s="295" t="s">
        <v>708</v>
      </c>
      <c r="E36" s="18" t="s">
        <v>214</v>
      </c>
      <c r="F36" s="296">
        <v>21.085</v>
      </c>
      <c r="G36" s="39"/>
      <c r="H36" s="45"/>
    </row>
    <row r="37" spans="1:8" s="2" customFormat="1" ht="12">
      <c r="A37" s="39"/>
      <c r="B37" s="45"/>
      <c r="C37" s="295" t="s">
        <v>711</v>
      </c>
      <c r="D37" s="295" t="s">
        <v>712</v>
      </c>
      <c r="E37" s="18" t="s">
        <v>214</v>
      </c>
      <c r="F37" s="296">
        <v>21.085</v>
      </c>
      <c r="G37" s="39"/>
      <c r="H37" s="45"/>
    </row>
    <row r="38" spans="1:8" s="2" customFormat="1" ht="16.8" customHeight="1">
      <c r="A38" s="39"/>
      <c r="B38" s="45"/>
      <c r="C38" s="295" t="s">
        <v>807</v>
      </c>
      <c r="D38" s="295" t="s">
        <v>1117</v>
      </c>
      <c r="E38" s="18" t="s">
        <v>214</v>
      </c>
      <c r="F38" s="296">
        <v>151.711</v>
      </c>
      <c r="G38" s="39"/>
      <c r="H38" s="45"/>
    </row>
    <row r="39" spans="1:8" s="2" customFormat="1" ht="16.8" customHeight="1">
      <c r="A39" s="39"/>
      <c r="B39" s="45"/>
      <c r="C39" s="295" t="s">
        <v>813</v>
      </c>
      <c r="D39" s="295" t="s">
        <v>1118</v>
      </c>
      <c r="E39" s="18" t="s">
        <v>214</v>
      </c>
      <c r="F39" s="296">
        <v>151.711</v>
      </c>
      <c r="G39" s="39"/>
      <c r="H39" s="45"/>
    </row>
    <row r="40" spans="1:8" s="2" customFormat="1" ht="16.8" customHeight="1">
      <c r="A40" s="39"/>
      <c r="B40" s="45"/>
      <c r="C40" s="295" t="s">
        <v>817</v>
      </c>
      <c r="D40" s="295" t="s">
        <v>818</v>
      </c>
      <c r="E40" s="18" t="s">
        <v>214</v>
      </c>
      <c r="F40" s="296">
        <v>151.711</v>
      </c>
      <c r="G40" s="39"/>
      <c r="H40" s="45"/>
    </row>
    <row r="41" spans="1:8" s="2" customFormat="1" ht="16.8" customHeight="1">
      <c r="A41" s="39"/>
      <c r="B41" s="45"/>
      <c r="C41" s="295" t="s">
        <v>739</v>
      </c>
      <c r="D41" s="295" t="s">
        <v>1119</v>
      </c>
      <c r="E41" s="18" t="s">
        <v>214</v>
      </c>
      <c r="F41" s="296">
        <v>139.711</v>
      </c>
      <c r="G41" s="39"/>
      <c r="H41" s="45"/>
    </row>
    <row r="42" spans="1:8" s="2" customFormat="1" ht="16.8" customHeight="1">
      <c r="A42" s="39"/>
      <c r="B42" s="45"/>
      <c r="C42" s="295" t="s">
        <v>745</v>
      </c>
      <c r="D42" s="295" t="s">
        <v>1123</v>
      </c>
      <c r="E42" s="18" t="s">
        <v>214</v>
      </c>
      <c r="F42" s="296">
        <v>21.085</v>
      </c>
      <c r="G42" s="39"/>
      <c r="H42" s="45"/>
    </row>
    <row r="43" spans="1:8" s="2" customFormat="1" ht="16.8" customHeight="1">
      <c r="A43" s="39"/>
      <c r="B43" s="45"/>
      <c r="C43" s="295" t="s">
        <v>422</v>
      </c>
      <c r="D43" s="295" t="s">
        <v>1124</v>
      </c>
      <c r="E43" s="18" t="s">
        <v>214</v>
      </c>
      <c r="F43" s="296">
        <v>21.085</v>
      </c>
      <c r="G43" s="39"/>
      <c r="H43" s="45"/>
    </row>
    <row r="44" spans="1:8" s="2" customFormat="1" ht="16.8" customHeight="1">
      <c r="A44" s="39"/>
      <c r="B44" s="45"/>
      <c r="C44" s="291" t="s">
        <v>628</v>
      </c>
      <c r="D44" s="292" t="s">
        <v>629</v>
      </c>
      <c r="E44" s="293" t="s">
        <v>19</v>
      </c>
      <c r="F44" s="294">
        <v>28</v>
      </c>
      <c r="G44" s="39"/>
      <c r="H44" s="45"/>
    </row>
    <row r="45" spans="1:8" s="2" customFormat="1" ht="16.8" customHeight="1">
      <c r="A45" s="39"/>
      <c r="B45" s="45"/>
      <c r="C45" s="295" t="s">
        <v>19</v>
      </c>
      <c r="D45" s="295" t="s">
        <v>1125</v>
      </c>
      <c r="E45" s="18" t="s">
        <v>19</v>
      </c>
      <c r="F45" s="296">
        <v>28</v>
      </c>
      <c r="G45" s="39"/>
      <c r="H45" s="45"/>
    </row>
    <row r="46" spans="1:8" s="2" customFormat="1" ht="16.8" customHeight="1">
      <c r="A46" s="39"/>
      <c r="B46" s="45"/>
      <c r="C46" s="297" t="s">
        <v>1108</v>
      </c>
      <c r="D46" s="39"/>
      <c r="E46" s="39"/>
      <c r="F46" s="39"/>
      <c r="G46" s="39"/>
      <c r="H46" s="45"/>
    </row>
    <row r="47" spans="1:8" s="2" customFormat="1" ht="16.8" customHeight="1">
      <c r="A47" s="39"/>
      <c r="B47" s="45"/>
      <c r="C47" s="295" t="s">
        <v>649</v>
      </c>
      <c r="D47" s="295" t="s">
        <v>1113</v>
      </c>
      <c r="E47" s="18" t="s">
        <v>214</v>
      </c>
      <c r="F47" s="296">
        <v>113.626</v>
      </c>
      <c r="G47" s="39"/>
      <c r="H47" s="45"/>
    </row>
    <row r="48" spans="1:8" s="2" customFormat="1" ht="16.8" customHeight="1">
      <c r="A48" s="39"/>
      <c r="B48" s="45"/>
      <c r="C48" s="295" t="s">
        <v>807</v>
      </c>
      <c r="D48" s="295" t="s">
        <v>1117</v>
      </c>
      <c r="E48" s="18" t="s">
        <v>214</v>
      </c>
      <c r="F48" s="296">
        <v>151.711</v>
      </c>
      <c r="G48" s="39"/>
      <c r="H48" s="45"/>
    </row>
    <row r="49" spans="1:8" s="2" customFormat="1" ht="16.8" customHeight="1">
      <c r="A49" s="39"/>
      <c r="B49" s="45"/>
      <c r="C49" s="295" t="s">
        <v>813</v>
      </c>
      <c r="D49" s="295" t="s">
        <v>1118</v>
      </c>
      <c r="E49" s="18" t="s">
        <v>214</v>
      </c>
      <c r="F49" s="296">
        <v>151.711</v>
      </c>
      <c r="G49" s="39"/>
      <c r="H49" s="45"/>
    </row>
    <row r="50" spans="1:8" s="2" customFormat="1" ht="16.8" customHeight="1">
      <c r="A50" s="39"/>
      <c r="B50" s="45"/>
      <c r="C50" s="295" t="s">
        <v>817</v>
      </c>
      <c r="D50" s="295" t="s">
        <v>818</v>
      </c>
      <c r="E50" s="18" t="s">
        <v>214</v>
      </c>
      <c r="F50" s="296">
        <v>151.711</v>
      </c>
      <c r="G50" s="39"/>
      <c r="H50" s="45"/>
    </row>
    <row r="51" spans="1:8" s="2" customFormat="1" ht="16.8" customHeight="1">
      <c r="A51" s="39"/>
      <c r="B51" s="45"/>
      <c r="C51" s="295" t="s">
        <v>739</v>
      </c>
      <c r="D51" s="295" t="s">
        <v>1119</v>
      </c>
      <c r="E51" s="18" t="s">
        <v>214</v>
      </c>
      <c r="F51" s="296">
        <v>139.711</v>
      </c>
      <c r="G51" s="39"/>
      <c r="H51" s="45"/>
    </row>
    <row r="52" spans="1:8" s="2" customFormat="1" ht="7.4" customHeight="1">
      <c r="A52" s="39"/>
      <c r="B52" s="157"/>
      <c r="C52" s="158"/>
      <c r="D52" s="158"/>
      <c r="E52" s="158"/>
      <c r="F52" s="158"/>
      <c r="G52" s="158"/>
      <c r="H52" s="45"/>
    </row>
    <row r="53" spans="1:8" s="2" customFormat="1" ht="12">
      <c r="A53" s="39"/>
      <c r="B53" s="39"/>
      <c r="C53" s="39"/>
      <c r="D53" s="39"/>
      <c r="E53" s="39"/>
      <c r="F53" s="39"/>
      <c r="G53" s="39"/>
      <c r="H53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3"/>
  <sheetViews>
    <sheetView showGridLines="0" workbookViewId="0" topLeftCell="A1"/>
  </sheetViews>
  <sheetFormatPr defaultColWidth="9.140625" defaultRowHeight="12"/>
  <cols>
    <col min="1" max="1" width="8.28125" style="298" customWidth="1"/>
    <col min="2" max="2" width="1.7109375" style="298" customWidth="1"/>
    <col min="3" max="4" width="5.00390625" style="298" customWidth="1"/>
    <col min="5" max="5" width="11.7109375" style="298" customWidth="1"/>
    <col min="6" max="6" width="9.140625" style="298" customWidth="1"/>
    <col min="7" max="7" width="5.00390625" style="298" customWidth="1"/>
    <col min="8" max="8" width="77.8515625" style="298" customWidth="1"/>
    <col min="9" max="10" width="20.00390625" style="298" customWidth="1"/>
    <col min="11" max="11" width="1.7109375" style="298" customWidth="1"/>
  </cols>
  <sheetData>
    <row r="1" s="1" customFormat="1" ht="37.5" customHeight="1"/>
    <row r="2" spans="2:11" s="1" customFormat="1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pans="2:11" s="16" customFormat="1" ht="45" customHeight="1">
      <c r="B3" s="302"/>
      <c r="C3" s="303" t="s">
        <v>1126</v>
      </c>
      <c r="D3" s="303"/>
      <c r="E3" s="303"/>
      <c r="F3" s="303"/>
      <c r="G3" s="303"/>
      <c r="H3" s="303"/>
      <c r="I3" s="303"/>
      <c r="J3" s="303"/>
      <c r="K3" s="304"/>
    </row>
    <row r="4" spans="2:11" s="1" customFormat="1" ht="25.5" customHeight="1">
      <c r="B4" s="305"/>
      <c r="C4" s="306" t="s">
        <v>1127</v>
      </c>
      <c r="D4" s="306"/>
      <c r="E4" s="306"/>
      <c r="F4" s="306"/>
      <c r="G4" s="306"/>
      <c r="H4" s="306"/>
      <c r="I4" s="306"/>
      <c r="J4" s="306"/>
      <c r="K4" s="307"/>
    </row>
    <row r="5" spans="2:11" s="1" customFormat="1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spans="2:11" s="1" customFormat="1" ht="15" customHeight="1">
      <c r="B6" s="305"/>
      <c r="C6" s="309" t="s">
        <v>1128</v>
      </c>
      <c r="D6" s="309"/>
      <c r="E6" s="309"/>
      <c r="F6" s="309"/>
      <c r="G6" s="309"/>
      <c r="H6" s="309"/>
      <c r="I6" s="309"/>
      <c r="J6" s="309"/>
      <c r="K6" s="307"/>
    </row>
    <row r="7" spans="2:11" s="1" customFormat="1" ht="15" customHeight="1">
      <c r="B7" s="310"/>
      <c r="C7" s="309" t="s">
        <v>1129</v>
      </c>
      <c r="D7" s="309"/>
      <c r="E7" s="309"/>
      <c r="F7" s="309"/>
      <c r="G7" s="309"/>
      <c r="H7" s="309"/>
      <c r="I7" s="309"/>
      <c r="J7" s="309"/>
      <c r="K7" s="307"/>
    </row>
    <row r="8" spans="2:11" s="1" customFormat="1" ht="12.75" customHeight="1">
      <c r="B8" s="310"/>
      <c r="C8" s="309"/>
      <c r="D8" s="309"/>
      <c r="E8" s="309"/>
      <c r="F8" s="309"/>
      <c r="G8" s="309"/>
      <c r="H8" s="309"/>
      <c r="I8" s="309"/>
      <c r="J8" s="309"/>
      <c r="K8" s="307"/>
    </row>
    <row r="9" spans="2:11" s="1" customFormat="1" ht="15" customHeight="1">
      <c r="B9" s="310"/>
      <c r="C9" s="309" t="s">
        <v>1130</v>
      </c>
      <c r="D9" s="309"/>
      <c r="E9" s="309"/>
      <c r="F9" s="309"/>
      <c r="G9" s="309"/>
      <c r="H9" s="309"/>
      <c r="I9" s="309"/>
      <c r="J9" s="309"/>
      <c r="K9" s="307"/>
    </row>
    <row r="10" spans="2:11" s="1" customFormat="1" ht="15" customHeight="1">
      <c r="B10" s="310"/>
      <c r="C10" s="309"/>
      <c r="D10" s="309" t="s">
        <v>1131</v>
      </c>
      <c r="E10" s="309"/>
      <c r="F10" s="309"/>
      <c r="G10" s="309"/>
      <c r="H10" s="309"/>
      <c r="I10" s="309"/>
      <c r="J10" s="309"/>
      <c r="K10" s="307"/>
    </row>
    <row r="11" spans="2:11" s="1" customFormat="1" ht="15" customHeight="1">
      <c r="B11" s="310"/>
      <c r="C11" s="311"/>
      <c r="D11" s="309" t="s">
        <v>1132</v>
      </c>
      <c r="E11" s="309"/>
      <c r="F11" s="309"/>
      <c r="G11" s="309"/>
      <c r="H11" s="309"/>
      <c r="I11" s="309"/>
      <c r="J11" s="309"/>
      <c r="K11" s="307"/>
    </row>
    <row r="12" spans="2:11" s="1" customFormat="1" ht="15" customHeight="1">
      <c r="B12" s="310"/>
      <c r="C12" s="311"/>
      <c r="D12" s="309"/>
      <c r="E12" s="309"/>
      <c r="F12" s="309"/>
      <c r="G12" s="309"/>
      <c r="H12" s="309"/>
      <c r="I12" s="309"/>
      <c r="J12" s="309"/>
      <c r="K12" s="307"/>
    </row>
    <row r="13" spans="2:11" s="1" customFormat="1" ht="15" customHeight="1">
      <c r="B13" s="310"/>
      <c r="C13" s="311"/>
      <c r="D13" s="312" t="s">
        <v>1133</v>
      </c>
      <c r="E13" s="309"/>
      <c r="F13" s="309"/>
      <c r="G13" s="309"/>
      <c r="H13" s="309"/>
      <c r="I13" s="309"/>
      <c r="J13" s="309"/>
      <c r="K13" s="307"/>
    </row>
    <row r="14" spans="2:11" s="1" customFormat="1" ht="12.75" customHeight="1">
      <c r="B14" s="310"/>
      <c r="C14" s="311"/>
      <c r="D14" s="311"/>
      <c r="E14" s="311"/>
      <c r="F14" s="311"/>
      <c r="G14" s="311"/>
      <c r="H14" s="311"/>
      <c r="I14" s="311"/>
      <c r="J14" s="311"/>
      <c r="K14" s="307"/>
    </row>
    <row r="15" spans="2:11" s="1" customFormat="1" ht="15" customHeight="1">
      <c r="B15" s="310"/>
      <c r="C15" s="311"/>
      <c r="D15" s="309" t="s">
        <v>1134</v>
      </c>
      <c r="E15" s="309"/>
      <c r="F15" s="309"/>
      <c r="G15" s="309"/>
      <c r="H15" s="309"/>
      <c r="I15" s="309"/>
      <c r="J15" s="309"/>
      <c r="K15" s="307"/>
    </row>
    <row r="16" spans="2:11" s="1" customFormat="1" ht="15" customHeight="1">
      <c r="B16" s="310"/>
      <c r="C16" s="311"/>
      <c r="D16" s="309" t="s">
        <v>1135</v>
      </c>
      <c r="E16" s="309"/>
      <c r="F16" s="309"/>
      <c r="G16" s="309"/>
      <c r="H16" s="309"/>
      <c r="I16" s="309"/>
      <c r="J16" s="309"/>
      <c r="K16" s="307"/>
    </row>
    <row r="17" spans="2:11" s="1" customFormat="1" ht="15" customHeight="1">
      <c r="B17" s="310"/>
      <c r="C17" s="311"/>
      <c r="D17" s="309" t="s">
        <v>1136</v>
      </c>
      <c r="E17" s="309"/>
      <c r="F17" s="309"/>
      <c r="G17" s="309"/>
      <c r="H17" s="309"/>
      <c r="I17" s="309"/>
      <c r="J17" s="309"/>
      <c r="K17" s="307"/>
    </row>
    <row r="18" spans="2:11" s="1" customFormat="1" ht="15" customHeight="1">
      <c r="B18" s="310"/>
      <c r="C18" s="311"/>
      <c r="D18" s="311"/>
      <c r="E18" s="313" t="s">
        <v>78</v>
      </c>
      <c r="F18" s="309" t="s">
        <v>1137</v>
      </c>
      <c r="G18" s="309"/>
      <c r="H18" s="309"/>
      <c r="I18" s="309"/>
      <c r="J18" s="309"/>
      <c r="K18" s="307"/>
    </row>
    <row r="19" spans="2:11" s="1" customFormat="1" ht="15" customHeight="1">
      <c r="B19" s="310"/>
      <c r="C19" s="311"/>
      <c r="D19" s="311"/>
      <c r="E19" s="313" t="s">
        <v>1138</v>
      </c>
      <c r="F19" s="309" t="s">
        <v>1139</v>
      </c>
      <c r="G19" s="309"/>
      <c r="H19" s="309"/>
      <c r="I19" s="309"/>
      <c r="J19" s="309"/>
      <c r="K19" s="307"/>
    </row>
    <row r="20" spans="2:11" s="1" customFormat="1" ht="15" customHeight="1">
      <c r="B20" s="310"/>
      <c r="C20" s="311"/>
      <c r="D20" s="311"/>
      <c r="E20" s="313" t="s">
        <v>1140</v>
      </c>
      <c r="F20" s="309" t="s">
        <v>1141</v>
      </c>
      <c r="G20" s="309"/>
      <c r="H20" s="309"/>
      <c r="I20" s="309"/>
      <c r="J20" s="309"/>
      <c r="K20" s="307"/>
    </row>
    <row r="21" spans="2:11" s="1" customFormat="1" ht="15" customHeight="1">
      <c r="B21" s="310"/>
      <c r="C21" s="311"/>
      <c r="D21" s="311"/>
      <c r="E21" s="313" t="s">
        <v>1142</v>
      </c>
      <c r="F21" s="309" t="s">
        <v>77</v>
      </c>
      <c r="G21" s="309"/>
      <c r="H21" s="309"/>
      <c r="I21" s="309"/>
      <c r="J21" s="309"/>
      <c r="K21" s="307"/>
    </row>
    <row r="22" spans="2:11" s="1" customFormat="1" ht="15" customHeight="1">
      <c r="B22" s="310"/>
      <c r="C22" s="311"/>
      <c r="D22" s="311"/>
      <c r="E22" s="313" t="s">
        <v>1143</v>
      </c>
      <c r="F22" s="309" t="s">
        <v>1144</v>
      </c>
      <c r="G22" s="309"/>
      <c r="H22" s="309"/>
      <c r="I22" s="309"/>
      <c r="J22" s="309"/>
      <c r="K22" s="307"/>
    </row>
    <row r="23" spans="2:11" s="1" customFormat="1" ht="15" customHeight="1">
      <c r="B23" s="310"/>
      <c r="C23" s="311"/>
      <c r="D23" s="311"/>
      <c r="E23" s="313" t="s">
        <v>1145</v>
      </c>
      <c r="F23" s="309" t="s">
        <v>1146</v>
      </c>
      <c r="G23" s="309"/>
      <c r="H23" s="309"/>
      <c r="I23" s="309"/>
      <c r="J23" s="309"/>
      <c r="K23" s="307"/>
    </row>
    <row r="24" spans="2:11" s="1" customFormat="1" ht="12.75" customHeight="1">
      <c r="B24" s="310"/>
      <c r="C24" s="311"/>
      <c r="D24" s="311"/>
      <c r="E24" s="311"/>
      <c r="F24" s="311"/>
      <c r="G24" s="311"/>
      <c r="H24" s="311"/>
      <c r="I24" s="311"/>
      <c r="J24" s="311"/>
      <c r="K24" s="307"/>
    </row>
    <row r="25" spans="2:11" s="1" customFormat="1" ht="15" customHeight="1">
      <c r="B25" s="310"/>
      <c r="C25" s="309" t="s">
        <v>1147</v>
      </c>
      <c r="D25" s="309"/>
      <c r="E25" s="309"/>
      <c r="F25" s="309"/>
      <c r="G25" s="309"/>
      <c r="H25" s="309"/>
      <c r="I25" s="309"/>
      <c r="J25" s="309"/>
      <c r="K25" s="307"/>
    </row>
    <row r="26" spans="2:11" s="1" customFormat="1" ht="15" customHeight="1">
      <c r="B26" s="310"/>
      <c r="C26" s="309" t="s">
        <v>1148</v>
      </c>
      <c r="D26" s="309"/>
      <c r="E26" s="309"/>
      <c r="F26" s="309"/>
      <c r="G26" s="309"/>
      <c r="H26" s="309"/>
      <c r="I26" s="309"/>
      <c r="J26" s="309"/>
      <c r="K26" s="307"/>
    </row>
    <row r="27" spans="2:11" s="1" customFormat="1" ht="15" customHeight="1">
      <c r="B27" s="310"/>
      <c r="C27" s="309"/>
      <c r="D27" s="309" t="s">
        <v>1149</v>
      </c>
      <c r="E27" s="309"/>
      <c r="F27" s="309"/>
      <c r="G27" s="309"/>
      <c r="H27" s="309"/>
      <c r="I27" s="309"/>
      <c r="J27" s="309"/>
      <c r="K27" s="307"/>
    </row>
    <row r="28" spans="2:11" s="1" customFormat="1" ht="15" customHeight="1">
      <c r="B28" s="310"/>
      <c r="C28" s="311"/>
      <c r="D28" s="309" t="s">
        <v>1150</v>
      </c>
      <c r="E28" s="309"/>
      <c r="F28" s="309"/>
      <c r="G28" s="309"/>
      <c r="H28" s="309"/>
      <c r="I28" s="309"/>
      <c r="J28" s="309"/>
      <c r="K28" s="307"/>
    </row>
    <row r="29" spans="2:11" s="1" customFormat="1" ht="12.75" customHeight="1">
      <c r="B29" s="310"/>
      <c r="C29" s="311"/>
      <c r="D29" s="311"/>
      <c r="E29" s="311"/>
      <c r="F29" s="311"/>
      <c r="G29" s="311"/>
      <c r="H29" s="311"/>
      <c r="I29" s="311"/>
      <c r="J29" s="311"/>
      <c r="K29" s="307"/>
    </row>
    <row r="30" spans="2:11" s="1" customFormat="1" ht="15" customHeight="1">
      <c r="B30" s="310"/>
      <c r="C30" s="311"/>
      <c r="D30" s="309" t="s">
        <v>1151</v>
      </c>
      <c r="E30" s="309"/>
      <c r="F30" s="309"/>
      <c r="G30" s="309"/>
      <c r="H30" s="309"/>
      <c r="I30" s="309"/>
      <c r="J30" s="309"/>
      <c r="K30" s="307"/>
    </row>
    <row r="31" spans="2:11" s="1" customFormat="1" ht="15" customHeight="1">
      <c r="B31" s="310"/>
      <c r="C31" s="311"/>
      <c r="D31" s="309" t="s">
        <v>1152</v>
      </c>
      <c r="E31" s="309"/>
      <c r="F31" s="309"/>
      <c r="G31" s="309"/>
      <c r="H31" s="309"/>
      <c r="I31" s="309"/>
      <c r="J31" s="309"/>
      <c r="K31" s="307"/>
    </row>
    <row r="32" spans="2:11" s="1" customFormat="1" ht="12.75" customHeight="1">
      <c r="B32" s="310"/>
      <c r="C32" s="311"/>
      <c r="D32" s="311"/>
      <c r="E32" s="311"/>
      <c r="F32" s="311"/>
      <c r="G32" s="311"/>
      <c r="H32" s="311"/>
      <c r="I32" s="311"/>
      <c r="J32" s="311"/>
      <c r="K32" s="307"/>
    </row>
    <row r="33" spans="2:11" s="1" customFormat="1" ht="15" customHeight="1">
      <c r="B33" s="310"/>
      <c r="C33" s="311"/>
      <c r="D33" s="309" t="s">
        <v>1153</v>
      </c>
      <c r="E33" s="309"/>
      <c r="F33" s="309"/>
      <c r="G33" s="309"/>
      <c r="H33" s="309"/>
      <c r="I33" s="309"/>
      <c r="J33" s="309"/>
      <c r="K33" s="307"/>
    </row>
    <row r="34" spans="2:11" s="1" customFormat="1" ht="15" customHeight="1">
      <c r="B34" s="310"/>
      <c r="C34" s="311"/>
      <c r="D34" s="309" t="s">
        <v>1154</v>
      </c>
      <c r="E34" s="309"/>
      <c r="F34" s="309"/>
      <c r="G34" s="309"/>
      <c r="H34" s="309"/>
      <c r="I34" s="309"/>
      <c r="J34" s="309"/>
      <c r="K34" s="307"/>
    </row>
    <row r="35" spans="2:11" s="1" customFormat="1" ht="15" customHeight="1">
      <c r="B35" s="310"/>
      <c r="C35" s="311"/>
      <c r="D35" s="309" t="s">
        <v>1155</v>
      </c>
      <c r="E35" s="309"/>
      <c r="F35" s="309"/>
      <c r="G35" s="309"/>
      <c r="H35" s="309"/>
      <c r="I35" s="309"/>
      <c r="J35" s="309"/>
      <c r="K35" s="307"/>
    </row>
    <row r="36" spans="2:11" s="1" customFormat="1" ht="15" customHeight="1">
      <c r="B36" s="310"/>
      <c r="C36" s="311"/>
      <c r="D36" s="309"/>
      <c r="E36" s="312" t="s">
        <v>104</v>
      </c>
      <c r="F36" s="309"/>
      <c r="G36" s="309" t="s">
        <v>1156</v>
      </c>
      <c r="H36" s="309"/>
      <c r="I36" s="309"/>
      <c r="J36" s="309"/>
      <c r="K36" s="307"/>
    </row>
    <row r="37" spans="2:11" s="1" customFormat="1" ht="30.75" customHeight="1">
      <c r="B37" s="310"/>
      <c r="C37" s="311"/>
      <c r="D37" s="309"/>
      <c r="E37" s="312" t="s">
        <v>1157</v>
      </c>
      <c r="F37" s="309"/>
      <c r="G37" s="309" t="s">
        <v>1158</v>
      </c>
      <c r="H37" s="309"/>
      <c r="I37" s="309"/>
      <c r="J37" s="309"/>
      <c r="K37" s="307"/>
    </row>
    <row r="38" spans="2:11" s="1" customFormat="1" ht="15" customHeight="1">
      <c r="B38" s="310"/>
      <c r="C38" s="311"/>
      <c r="D38" s="309"/>
      <c r="E38" s="312" t="s">
        <v>52</v>
      </c>
      <c r="F38" s="309"/>
      <c r="G38" s="309" t="s">
        <v>1159</v>
      </c>
      <c r="H38" s="309"/>
      <c r="I38" s="309"/>
      <c r="J38" s="309"/>
      <c r="K38" s="307"/>
    </row>
    <row r="39" spans="2:11" s="1" customFormat="1" ht="15" customHeight="1">
      <c r="B39" s="310"/>
      <c r="C39" s="311"/>
      <c r="D39" s="309"/>
      <c r="E39" s="312" t="s">
        <v>53</v>
      </c>
      <c r="F39" s="309"/>
      <c r="G39" s="309" t="s">
        <v>1160</v>
      </c>
      <c r="H39" s="309"/>
      <c r="I39" s="309"/>
      <c r="J39" s="309"/>
      <c r="K39" s="307"/>
    </row>
    <row r="40" spans="2:11" s="1" customFormat="1" ht="15" customHeight="1">
      <c r="B40" s="310"/>
      <c r="C40" s="311"/>
      <c r="D40" s="309"/>
      <c r="E40" s="312" t="s">
        <v>105</v>
      </c>
      <c r="F40" s="309"/>
      <c r="G40" s="309" t="s">
        <v>1161</v>
      </c>
      <c r="H40" s="309"/>
      <c r="I40" s="309"/>
      <c r="J40" s="309"/>
      <c r="K40" s="307"/>
    </row>
    <row r="41" spans="2:11" s="1" customFormat="1" ht="15" customHeight="1">
      <c r="B41" s="310"/>
      <c r="C41" s="311"/>
      <c r="D41" s="309"/>
      <c r="E41" s="312" t="s">
        <v>106</v>
      </c>
      <c r="F41" s="309"/>
      <c r="G41" s="309" t="s">
        <v>1162</v>
      </c>
      <c r="H41" s="309"/>
      <c r="I41" s="309"/>
      <c r="J41" s="309"/>
      <c r="K41" s="307"/>
    </row>
    <row r="42" spans="2:11" s="1" customFormat="1" ht="15" customHeight="1">
      <c r="B42" s="310"/>
      <c r="C42" s="311"/>
      <c r="D42" s="309"/>
      <c r="E42" s="312" t="s">
        <v>1163</v>
      </c>
      <c r="F42" s="309"/>
      <c r="G42" s="309" t="s">
        <v>1164</v>
      </c>
      <c r="H42" s="309"/>
      <c r="I42" s="309"/>
      <c r="J42" s="309"/>
      <c r="K42" s="307"/>
    </row>
    <row r="43" spans="2:11" s="1" customFormat="1" ht="15" customHeight="1">
      <c r="B43" s="310"/>
      <c r="C43" s="311"/>
      <c r="D43" s="309"/>
      <c r="E43" s="312"/>
      <c r="F43" s="309"/>
      <c r="G43" s="309" t="s">
        <v>1165</v>
      </c>
      <c r="H43" s="309"/>
      <c r="I43" s="309"/>
      <c r="J43" s="309"/>
      <c r="K43" s="307"/>
    </row>
    <row r="44" spans="2:11" s="1" customFormat="1" ht="15" customHeight="1">
      <c r="B44" s="310"/>
      <c r="C44" s="311"/>
      <c r="D44" s="309"/>
      <c r="E44" s="312" t="s">
        <v>1166</v>
      </c>
      <c r="F44" s="309"/>
      <c r="G44" s="309" t="s">
        <v>1167</v>
      </c>
      <c r="H44" s="309"/>
      <c r="I44" s="309"/>
      <c r="J44" s="309"/>
      <c r="K44" s="307"/>
    </row>
    <row r="45" spans="2:11" s="1" customFormat="1" ht="15" customHeight="1">
      <c r="B45" s="310"/>
      <c r="C45" s="311"/>
      <c r="D45" s="309"/>
      <c r="E45" s="312" t="s">
        <v>108</v>
      </c>
      <c r="F45" s="309"/>
      <c r="G45" s="309" t="s">
        <v>1168</v>
      </c>
      <c r="H45" s="309"/>
      <c r="I45" s="309"/>
      <c r="J45" s="309"/>
      <c r="K45" s="307"/>
    </row>
    <row r="46" spans="2:11" s="1" customFormat="1" ht="12.75" customHeight="1">
      <c r="B46" s="310"/>
      <c r="C46" s="311"/>
      <c r="D46" s="309"/>
      <c r="E46" s="309"/>
      <c r="F46" s="309"/>
      <c r="G46" s="309"/>
      <c r="H46" s="309"/>
      <c r="I46" s="309"/>
      <c r="J46" s="309"/>
      <c r="K46" s="307"/>
    </row>
    <row r="47" spans="2:11" s="1" customFormat="1" ht="15" customHeight="1">
      <c r="B47" s="310"/>
      <c r="C47" s="311"/>
      <c r="D47" s="309" t="s">
        <v>1169</v>
      </c>
      <c r="E47" s="309"/>
      <c r="F47" s="309"/>
      <c r="G47" s="309"/>
      <c r="H47" s="309"/>
      <c r="I47" s="309"/>
      <c r="J47" s="309"/>
      <c r="K47" s="307"/>
    </row>
    <row r="48" spans="2:11" s="1" customFormat="1" ht="15" customHeight="1">
      <c r="B48" s="310"/>
      <c r="C48" s="311"/>
      <c r="D48" s="311"/>
      <c r="E48" s="309" t="s">
        <v>1170</v>
      </c>
      <c r="F48" s="309"/>
      <c r="G48" s="309"/>
      <c r="H48" s="309"/>
      <c r="I48" s="309"/>
      <c r="J48" s="309"/>
      <c r="K48" s="307"/>
    </row>
    <row r="49" spans="2:11" s="1" customFormat="1" ht="15" customHeight="1">
      <c r="B49" s="310"/>
      <c r="C49" s="311"/>
      <c r="D49" s="311"/>
      <c r="E49" s="309" t="s">
        <v>1171</v>
      </c>
      <c r="F49" s="309"/>
      <c r="G49" s="309"/>
      <c r="H49" s="309"/>
      <c r="I49" s="309"/>
      <c r="J49" s="309"/>
      <c r="K49" s="307"/>
    </row>
    <row r="50" spans="2:11" s="1" customFormat="1" ht="15" customHeight="1">
      <c r="B50" s="310"/>
      <c r="C50" s="311"/>
      <c r="D50" s="311"/>
      <c r="E50" s="309" t="s">
        <v>1172</v>
      </c>
      <c r="F50" s="309"/>
      <c r="G50" s="309"/>
      <c r="H50" s="309"/>
      <c r="I50" s="309"/>
      <c r="J50" s="309"/>
      <c r="K50" s="307"/>
    </row>
    <row r="51" spans="2:11" s="1" customFormat="1" ht="15" customHeight="1">
      <c r="B51" s="310"/>
      <c r="C51" s="311"/>
      <c r="D51" s="309" t="s">
        <v>1173</v>
      </c>
      <c r="E51" s="309"/>
      <c r="F51" s="309"/>
      <c r="G51" s="309"/>
      <c r="H51" s="309"/>
      <c r="I51" s="309"/>
      <c r="J51" s="309"/>
      <c r="K51" s="307"/>
    </row>
    <row r="52" spans="2:11" s="1" customFormat="1" ht="25.5" customHeight="1">
      <c r="B52" s="305"/>
      <c r="C52" s="306" t="s">
        <v>1174</v>
      </c>
      <c r="D52" s="306"/>
      <c r="E52" s="306"/>
      <c r="F52" s="306"/>
      <c r="G52" s="306"/>
      <c r="H52" s="306"/>
      <c r="I52" s="306"/>
      <c r="J52" s="306"/>
      <c r="K52" s="307"/>
    </row>
    <row r="53" spans="2:11" s="1" customFormat="1" ht="5.25" customHeight="1">
      <c r="B53" s="305"/>
      <c r="C53" s="308"/>
      <c r="D53" s="308"/>
      <c r="E53" s="308"/>
      <c r="F53" s="308"/>
      <c r="G53" s="308"/>
      <c r="H53" s="308"/>
      <c r="I53" s="308"/>
      <c r="J53" s="308"/>
      <c r="K53" s="307"/>
    </row>
    <row r="54" spans="2:11" s="1" customFormat="1" ht="15" customHeight="1">
      <c r="B54" s="305"/>
      <c r="C54" s="309" t="s">
        <v>1175</v>
      </c>
      <c r="D54" s="309"/>
      <c r="E54" s="309"/>
      <c r="F54" s="309"/>
      <c r="G54" s="309"/>
      <c r="H54" s="309"/>
      <c r="I54" s="309"/>
      <c r="J54" s="309"/>
      <c r="K54" s="307"/>
    </row>
    <row r="55" spans="2:11" s="1" customFormat="1" ht="15" customHeight="1">
      <c r="B55" s="305"/>
      <c r="C55" s="309" t="s">
        <v>1176</v>
      </c>
      <c r="D55" s="309"/>
      <c r="E55" s="309"/>
      <c r="F55" s="309"/>
      <c r="G55" s="309"/>
      <c r="H55" s="309"/>
      <c r="I55" s="309"/>
      <c r="J55" s="309"/>
      <c r="K55" s="307"/>
    </row>
    <row r="56" spans="2:11" s="1" customFormat="1" ht="12.75" customHeight="1">
      <c r="B56" s="305"/>
      <c r="C56" s="309"/>
      <c r="D56" s="309"/>
      <c r="E56" s="309"/>
      <c r="F56" s="309"/>
      <c r="G56" s="309"/>
      <c r="H56" s="309"/>
      <c r="I56" s="309"/>
      <c r="J56" s="309"/>
      <c r="K56" s="307"/>
    </row>
    <row r="57" spans="2:11" s="1" customFormat="1" ht="15" customHeight="1">
      <c r="B57" s="305"/>
      <c r="C57" s="309" t="s">
        <v>1177</v>
      </c>
      <c r="D57" s="309"/>
      <c r="E57" s="309"/>
      <c r="F57" s="309"/>
      <c r="G57" s="309"/>
      <c r="H57" s="309"/>
      <c r="I57" s="309"/>
      <c r="J57" s="309"/>
      <c r="K57" s="307"/>
    </row>
    <row r="58" spans="2:11" s="1" customFormat="1" ht="15" customHeight="1">
      <c r="B58" s="305"/>
      <c r="C58" s="311"/>
      <c r="D58" s="309" t="s">
        <v>1178</v>
      </c>
      <c r="E58" s="309"/>
      <c r="F58" s="309"/>
      <c r="G58" s="309"/>
      <c r="H58" s="309"/>
      <c r="I58" s="309"/>
      <c r="J58" s="309"/>
      <c r="K58" s="307"/>
    </row>
    <row r="59" spans="2:11" s="1" customFormat="1" ht="15" customHeight="1">
      <c r="B59" s="305"/>
      <c r="C59" s="311"/>
      <c r="D59" s="309" t="s">
        <v>1179</v>
      </c>
      <c r="E59" s="309"/>
      <c r="F59" s="309"/>
      <c r="G59" s="309"/>
      <c r="H59" s="309"/>
      <c r="I59" s="309"/>
      <c r="J59" s="309"/>
      <c r="K59" s="307"/>
    </row>
    <row r="60" spans="2:11" s="1" customFormat="1" ht="15" customHeight="1">
      <c r="B60" s="305"/>
      <c r="C60" s="311"/>
      <c r="D60" s="309" t="s">
        <v>1180</v>
      </c>
      <c r="E60" s="309"/>
      <c r="F60" s="309"/>
      <c r="G60" s="309"/>
      <c r="H60" s="309"/>
      <c r="I60" s="309"/>
      <c r="J60" s="309"/>
      <c r="K60" s="307"/>
    </row>
    <row r="61" spans="2:11" s="1" customFormat="1" ht="15" customHeight="1">
      <c r="B61" s="305"/>
      <c r="C61" s="311"/>
      <c r="D61" s="309" t="s">
        <v>1181</v>
      </c>
      <c r="E61" s="309"/>
      <c r="F61" s="309"/>
      <c r="G61" s="309"/>
      <c r="H61" s="309"/>
      <c r="I61" s="309"/>
      <c r="J61" s="309"/>
      <c r="K61" s="307"/>
    </row>
    <row r="62" spans="2:11" s="1" customFormat="1" ht="15" customHeight="1">
      <c r="B62" s="305"/>
      <c r="C62" s="311"/>
      <c r="D62" s="314" t="s">
        <v>1182</v>
      </c>
      <c r="E62" s="314"/>
      <c r="F62" s="314"/>
      <c r="G62" s="314"/>
      <c r="H62" s="314"/>
      <c r="I62" s="314"/>
      <c r="J62" s="314"/>
      <c r="K62" s="307"/>
    </row>
    <row r="63" spans="2:11" s="1" customFormat="1" ht="15" customHeight="1">
      <c r="B63" s="305"/>
      <c r="C63" s="311"/>
      <c r="D63" s="309" t="s">
        <v>1183</v>
      </c>
      <c r="E63" s="309"/>
      <c r="F63" s="309"/>
      <c r="G63" s="309"/>
      <c r="H63" s="309"/>
      <c r="I63" s="309"/>
      <c r="J63" s="309"/>
      <c r="K63" s="307"/>
    </row>
    <row r="64" spans="2:11" s="1" customFormat="1" ht="12.75" customHeight="1">
      <c r="B64" s="305"/>
      <c r="C64" s="311"/>
      <c r="D64" s="311"/>
      <c r="E64" s="315"/>
      <c r="F64" s="311"/>
      <c r="G64" s="311"/>
      <c r="H64" s="311"/>
      <c r="I64" s="311"/>
      <c r="J64" s="311"/>
      <c r="K64" s="307"/>
    </row>
    <row r="65" spans="2:11" s="1" customFormat="1" ht="15" customHeight="1">
      <c r="B65" s="305"/>
      <c r="C65" s="311"/>
      <c r="D65" s="309" t="s">
        <v>1184</v>
      </c>
      <c r="E65" s="309"/>
      <c r="F65" s="309"/>
      <c r="G65" s="309"/>
      <c r="H65" s="309"/>
      <c r="I65" s="309"/>
      <c r="J65" s="309"/>
      <c r="K65" s="307"/>
    </row>
    <row r="66" spans="2:11" s="1" customFormat="1" ht="15" customHeight="1">
      <c r="B66" s="305"/>
      <c r="C66" s="311"/>
      <c r="D66" s="314" t="s">
        <v>1185</v>
      </c>
      <c r="E66" s="314"/>
      <c r="F66" s="314"/>
      <c r="G66" s="314"/>
      <c r="H66" s="314"/>
      <c r="I66" s="314"/>
      <c r="J66" s="314"/>
      <c r="K66" s="307"/>
    </row>
    <row r="67" spans="2:11" s="1" customFormat="1" ht="15" customHeight="1">
      <c r="B67" s="305"/>
      <c r="C67" s="311"/>
      <c r="D67" s="309" t="s">
        <v>1186</v>
      </c>
      <c r="E67" s="309"/>
      <c r="F67" s="309"/>
      <c r="G67" s="309"/>
      <c r="H67" s="309"/>
      <c r="I67" s="309"/>
      <c r="J67" s="309"/>
      <c r="K67" s="307"/>
    </row>
    <row r="68" spans="2:11" s="1" customFormat="1" ht="15" customHeight="1">
      <c r="B68" s="305"/>
      <c r="C68" s="311"/>
      <c r="D68" s="309" t="s">
        <v>1187</v>
      </c>
      <c r="E68" s="309"/>
      <c r="F68" s="309"/>
      <c r="G68" s="309"/>
      <c r="H68" s="309"/>
      <c r="I68" s="309"/>
      <c r="J68" s="309"/>
      <c r="K68" s="307"/>
    </row>
    <row r="69" spans="2:11" s="1" customFormat="1" ht="15" customHeight="1">
      <c r="B69" s="305"/>
      <c r="C69" s="311"/>
      <c r="D69" s="309" t="s">
        <v>1188</v>
      </c>
      <c r="E69" s="309"/>
      <c r="F69" s="309"/>
      <c r="G69" s="309"/>
      <c r="H69" s="309"/>
      <c r="I69" s="309"/>
      <c r="J69" s="309"/>
      <c r="K69" s="307"/>
    </row>
    <row r="70" spans="2:11" s="1" customFormat="1" ht="15" customHeight="1">
      <c r="B70" s="305"/>
      <c r="C70" s="311"/>
      <c r="D70" s="309" t="s">
        <v>1189</v>
      </c>
      <c r="E70" s="309"/>
      <c r="F70" s="309"/>
      <c r="G70" s="309"/>
      <c r="H70" s="309"/>
      <c r="I70" s="309"/>
      <c r="J70" s="309"/>
      <c r="K70" s="307"/>
    </row>
    <row r="71" spans="2:11" s="1" customFormat="1" ht="12.75" customHeight="1">
      <c r="B71" s="316"/>
      <c r="C71" s="317"/>
      <c r="D71" s="317"/>
      <c r="E71" s="317"/>
      <c r="F71" s="317"/>
      <c r="G71" s="317"/>
      <c r="H71" s="317"/>
      <c r="I71" s="317"/>
      <c r="J71" s="317"/>
      <c r="K71" s="318"/>
    </row>
    <row r="72" spans="2:11" s="1" customFormat="1" ht="18.75" customHeight="1">
      <c r="B72" s="319"/>
      <c r="C72" s="319"/>
      <c r="D72" s="319"/>
      <c r="E72" s="319"/>
      <c r="F72" s="319"/>
      <c r="G72" s="319"/>
      <c r="H72" s="319"/>
      <c r="I72" s="319"/>
      <c r="J72" s="319"/>
      <c r="K72" s="320"/>
    </row>
    <row r="73" spans="2:11" s="1" customFormat="1" ht="18.75" customHeight="1">
      <c r="B73" s="320"/>
      <c r="C73" s="320"/>
      <c r="D73" s="320"/>
      <c r="E73" s="320"/>
      <c r="F73" s="320"/>
      <c r="G73" s="320"/>
      <c r="H73" s="320"/>
      <c r="I73" s="320"/>
      <c r="J73" s="320"/>
      <c r="K73" s="320"/>
    </row>
    <row r="74" spans="2:11" s="1" customFormat="1" ht="7.5" customHeight="1">
      <c r="B74" s="321"/>
      <c r="C74" s="322"/>
      <c r="D74" s="322"/>
      <c r="E74" s="322"/>
      <c r="F74" s="322"/>
      <c r="G74" s="322"/>
      <c r="H74" s="322"/>
      <c r="I74" s="322"/>
      <c r="J74" s="322"/>
      <c r="K74" s="323"/>
    </row>
    <row r="75" spans="2:11" s="1" customFormat="1" ht="45" customHeight="1">
      <c r="B75" s="324"/>
      <c r="C75" s="325" t="s">
        <v>1190</v>
      </c>
      <c r="D75" s="325"/>
      <c r="E75" s="325"/>
      <c r="F75" s="325"/>
      <c r="G75" s="325"/>
      <c r="H75" s="325"/>
      <c r="I75" s="325"/>
      <c r="J75" s="325"/>
      <c r="K75" s="326"/>
    </row>
    <row r="76" spans="2:11" s="1" customFormat="1" ht="17.25" customHeight="1">
      <c r="B76" s="324"/>
      <c r="C76" s="327" t="s">
        <v>1191</v>
      </c>
      <c r="D76" s="327"/>
      <c r="E76" s="327"/>
      <c r="F76" s="327" t="s">
        <v>1192</v>
      </c>
      <c r="G76" s="328"/>
      <c r="H76" s="327" t="s">
        <v>53</v>
      </c>
      <c r="I76" s="327" t="s">
        <v>56</v>
      </c>
      <c r="J76" s="327" t="s">
        <v>1193</v>
      </c>
      <c r="K76" s="326"/>
    </row>
    <row r="77" spans="2:11" s="1" customFormat="1" ht="17.25" customHeight="1">
      <c r="B77" s="324"/>
      <c r="C77" s="329" t="s">
        <v>1194</v>
      </c>
      <c r="D77" s="329"/>
      <c r="E77" s="329"/>
      <c r="F77" s="330" t="s">
        <v>1195</v>
      </c>
      <c r="G77" s="331"/>
      <c r="H77" s="329"/>
      <c r="I77" s="329"/>
      <c r="J77" s="329" t="s">
        <v>1196</v>
      </c>
      <c r="K77" s="326"/>
    </row>
    <row r="78" spans="2:11" s="1" customFormat="1" ht="5.25" customHeight="1">
      <c r="B78" s="324"/>
      <c r="C78" s="332"/>
      <c r="D78" s="332"/>
      <c r="E78" s="332"/>
      <c r="F78" s="332"/>
      <c r="G78" s="333"/>
      <c r="H78" s="332"/>
      <c r="I78" s="332"/>
      <c r="J78" s="332"/>
      <c r="K78" s="326"/>
    </row>
    <row r="79" spans="2:11" s="1" customFormat="1" ht="15" customHeight="1">
      <c r="B79" s="324"/>
      <c r="C79" s="312" t="s">
        <v>52</v>
      </c>
      <c r="D79" s="334"/>
      <c r="E79" s="334"/>
      <c r="F79" s="335" t="s">
        <v>1197</v>
      </c>
      <c r="G79" s="336"/>
      <c r="H79" s="312" t="s">
        <v>1198</v>
      </c>
      <c r="I79" s="312" t="s">
        <v>1199</v>
      </c>
      <c r="J79" s="312">
        <v>20</v>
      </c>
      <c r="K79" s="326"/>
    </row>
    <row r="80" spans="2:11" s="1" customFormat="1" ht="15" customHeight="1">
      <c r="B80" s="324"/>
      <c r="C80" s="312" t="s">
        <v>1200</v>
      </c>
      <c r="D80" s="312"/>
      <c r="E80" s="312"/>
      <c r="F80" s="335" t="s">
        <v>1197</v>
      </c>
      <c r="G80" s="336"/>
      <c r="H80" s="312" t="s">
        <v>1201</v>
      </c>
      <c r="I80" s="312" t="s">
        <v>1199</v>
      </c>
      <c r="J80" s="312">
        <v>120</v>
      </c>
      <c r="K80" s="326"/>
    </row>
    <row r="81" spans="2:11" s="1" customFormat="1" ht="15" customHeight="1">
      <c r="B81" s="337"/>
      <c r="C81" s="312" t="s">
        <v>1202</v>
      </c>
      <c r="D81" s="312"/>
      <c r="E81" s="312"/>
      <c r="F81" s="335" t="s">
        <v>1203</v>
      </c>
      <c r="G81" s="336"/>
      <c r="H81" s="312" t="s">
        <v>1204</v>
      </c>
      <c r="I81" s="312" t="s">
        <v>1199</v>
      </c>
      <c r="J81" s="312">
        <v>50</v>
      </c>
      <c r="K81" s="326"/>
    </row>
    <row r="82" spans="2:11" s="1" customFormat="1" ht="15" customHeight="1">
      <c r="B82" s="337"/>
      <c r="C82" s="312" t="s">
        <v>1205</v>
      </c>
      <c r="D82" s="312"/>
      <c r="E82" s="312"/>
      <c r="F82" s="335" t="s">
        <v>1197</v>
      </c>
      <c r="G82" s="336"/>
      <c r="H82" s="312" t="s">
        <v>1206</v>
      </c>
      <c r="I82" s="312" t="s">
        <v>1207</v>
      </c>
      <c r="J82" s="312"/>
      <c r="K82" s="326"/>
    </row>
    <row r="83" spans="2:11" s="1" customFormat="1" ht="15" customHeight="1">
      <c r="B83" s="337"/>
      <c r="C83" s="338" t="s">
        <v>1208</v>
      </c>
      <c r="D83" s="338"/>
      <c r="E83" s="338"/>
      <c r="F83" s="339" t="s">
        <v>1203</v>
      </c>
      <c r="G83" s="338"/>
      <c r="H83" s="338" t="s">
        <v>1209</v>
      </c>
      <c r="I83" s="338" t="s">
        <v>1199</v>
      </c>
      <c r="J83" s="338">
        <v>15</v>
      </c>
      <c r="K83" s="326"/>
    </row>
    <row r="84" spans="2:11" s="1" customFormat="1" ht="15" customHeight="1">
      <c r="B84" s="337"/>
      <c r="C84" s="338" t="s">
        <v>1210</v>
      </c>
      <c r="D84" s="338"/>
      <c r="E84" s="338"/>
      <c r="F84" s="339" t="s">
        <v>1203</v>
      </c>
      <c r="G84" s="338"/>
      <c r="H84" s="338" t="s">
        <v>1211</v>
      </c>
      <c r="I84" s="338" t="s">
        <v>1199</v>
      </c>
      <c r="J84" s="338">
        <v>15</v>
      </c>
      <c r="K84" s="326"/>
    </row>
    <row r="85" spans="2:11" s="1" customFormat="1" ht="15" customHeight="1">
      <c r="B85" s="337"/>
      <c r="C85" s="338" t="s">
        <v>1212</v>
      </c>
      <c r="D85" s="338"/>
      <c r="E85" s="338"/>
      <c r="F85" s="339" t="s">
        <v>1203</v>
      </c>
      <c r="G85" s="338"/>
      <c r="H85" s="338" t="s">
        <v>1213</v>
      </c>
      <c r="I85" s="338" t="s">
        <v>1199</v>
      </c>
      <c r="J85" s="338">
        <v>20</v>
      </c>
      <c r="K85" s="326"/>
    </row>
    <row r="86" spans="2:11" s="1" customFormat="1" ht="15" customHeight="1">
      <c r="B86" s="337"/>
      <c r="C86" s="338" t="s">
        <v>1214</v>
      </c>
      <c r="D86" s="338"/>
      <c r="E86" s="338"/>
      <c r="F86" s="339" t="s">
        <v>1203</v>
      </c>
      <c r="G86" s="338"/>
      <c r="H86" s="338" t="s">
        <v>1215</v>
      </c>
      <c r="I86" s="338" t="s">
        <v>1199</v>
      </c>
      <c r="J86" s="338">
        <v>20</v>
      </c>
      <c r="K86" s="326"/>
    </row>
    <row r="87" spans="2:11" s="1" customFormat="1" ht="15" customHeight="1">
      <c r="B87" s="337"/>
      <c r="C87" s="312" t="s">
        <v>1216</v>
      </c>
      <c r="D87" s="312"/>
      <c r="E87" s="312"/>
      <c r="F87" s="335" t="s">
        <v>1203</v>
      </c>
      <c r="G87" s="336"/>
      <c r="H87" s="312" t="s">
        <v>1217</v>
      </c>
      <c r="I87" s="312" t="s">
        <v>1199</v>
      </c>
      <c r="J87" s="312">
        <v>50</v>
      </c>
      <c r="K87" s="326"/>
    </row>
    <row r="88" spans="2:11" s="1" customFormat="1" ht="15" customHeight="1">
      <c r="B88" s="337"/>
      <c r="C88" s="312" t="s">
        <v>1218</v>
      </c>
      <c r="D88" s="312"/>
      <c r="E88" s="312"/>
      <c r="F88" s="335" t="s">
        <v>1203</v>
      </c>
      <c r="G88" s="336"/>
      <c r="H88" s="312" t="s">
        <v>1219</v>
      </c>
      <c r="I88" s="312" t="s">
        <v>1199</v>
      </c>
      <c r="J88" s="312">
        <v>20</v>
      </c>
      <c r="K88" s="326"/>
    </row>
    <row r="89" spans="2:11" s="1" customFormat="1" ht="15" customHeight="1">
      <c r="B89" s="337"/>
      <c r="C89" s="312" t="s">
        <v>1220</v>
      </c>
      <c r="D89" s="312"/>
      <c r="E89" s="312"/>
      <c r="F89" s="335" t="s">
        <v>1203</v>
      </c>
      <c r="G89" s="336"/>
      <c r="H89" s="312" t="s">
        <v>1221</v>
      </c>
      <c r="I89" s="312" t="s">
        <v>1199</v>
      </c>
      <c r="J89" s="312">
        <v>20</v>
      </c>
      <c r="K89" s="326"/>
    </row>
    <row r="90" spans="2:11" s="1" customFormat="1" ht="15" customHeight="1">
      <c r="B90" s="337"/>
      <c r="C90" s="312" t="s">
        <v>1222</v>
      </c>
      <c r="D90" s="312"/>
      <c r="E90" s="312"/>
      <c r="F90" s="335" t="s">
        <v>1203</v>
      </c>
      <c r="G90" s="336"/>
      <c r="H90" s="312" t="s">
        <v>1223</v>
      </c>
      <c r="I90" s="312" t="s">
        <v>1199</v>
      </c>
      <c r="J90" s="312">
        <v>50</v>
      </c>
      <c r="K90" s="326"/>
    </row>
    <row r="91" spans="2:11" s="1" customFormat="1" ht="15" customHeight="1">
      <c r="B91" s="337"/>
      <c r="C91" s="312" t="s">
        <v>1224</v>
      </c>
      <c r="D91" s="312"/>
      <c r="E91" s="312"/>
      <c r="F91" s="335" t="s">
        <v>1203</v>
      </c>
      <c r="G91" s="336"/>
      <c r="H91" s="312" t="s">
        <v>1224</v>
      </c>
      <c r="I91" s="312" t="s">
        <v>1199</v>
      </c>
      <c r="J91" s="312">
        <v>50</v>
      </c>
      <c r="K91" s="326"/>
    </row>
    <row r="92" spans="2:11" s="1" customFormat="1" ht="15" customHeight="1">
      <c r="B92" s="337"/>
      <c r="C92" s="312" t="s">
        <v>1225</v>
      </c>
      <c r="D92" s="312"/>
      <c r="E92" s="312"/>
      <c r="F92" s="335" t="s">
        <v>1203</v>
      </c>
      <c r="G92" s="336"/>
      <c r="H92" s="312" t="s">
        <v>1226</v>
      </c>
      <c r="I92" s="312" t="s">
        <v>1199</v>
      </c>
      <c r="J92" s="312">
        <v>255</v>
      </c>
      <c r="K92" s="326"/>
    </row>
    <row r="93" spans="2:11" s="1" customFormat="1" ht="15" customHeight="1">
      <c r="B93" s="337"/>
      <c r="C93" s="312" t="s">
        <v>1227</v>
      </c>
      <c r="D93" s="312"/>
      <c r="E93" s="312"/>
      <c r="F93" s="335" t="s">
        <v>1197</v>
      </c>
      <c r="G93" s="336"/>
      <c r="H93" s="312" t="s">
        <v>1228</v>
      </c>
      <c r="I93" s="312" t="s">
        <v>1229</v>
      </c>
      <c r="J93" s="312"/>
      <c r="K93" s="326"/>
    </row>
    <row r="94" spans="2:11" s="1" customFormat="1" ht="15" customHeight="1">
      <c r="B94" s="337"/>
      <c r="C94" s="312" t="s">
        <v>1230</v>
      </c>
      <c r="D94" s="312"/>
      <c r="E94" s="312"/>
      <c r="F94" s="335" t="s">
        <v>1197</v>
      </c>
      <c r="G94" s="336"/>
      <c r="H94" s="312" t="s">
        <v>1231</v>
      </c>
      <c r="I94" s="312" t="s">
        <v>1232</v>
      </c>
      <c r="J94" s="312"/>
      <c r="K94" s="326"/>
    </row>
    <row r="95" spans="2:11" s="1" customFormat="1" ht="15" customHeight="1">
      <c r="B95" s="337"/>
      <c r="C95" s="312" t="s">
        <v>1233</v>
      </c>
      <c r="D95" s="312"/>
      <c r="E95" s="312"/>
      <c r="F95" s="335" t="s">
        <v>1197</v>
      </c>
      <c r="G95" s="336"/>
      <c r="H95" s="312" t="s">
        <v>1233</v>
      </c>
      <c r="I95" s="312" t="s">
        <v>1232</v>
      </c>
      <c r="J95" s="312"/>
      <c r="K95" s="326"/>
    </row>
    <row r="96" spans="2:11" s="1" customFormat="1" ht="15" customHeight="1">
      <c r="B96" s="337"/>
      <c r="C96" s="312" t="s">
        <v>37</v>
      </c>
      <c r="D96" s="312"/>
      <c r="E96" s="312"/>
      <c r="F96" s="335" t="s">
        <v>1197</v>
      </c>
      <c r="G96" s="336"/>
      <c r="H96" s="312" t="s">
        <v>1234</v>
      </c>
      <c r="I96" s="312" t="s">
        <v>1232</v>
      </c>
      <c r="J96" s="312"/>
      <c r="K96" s="326"/>
    </row>
    <row r="97" spans="2:11" s="1" customFormat="1" ht="15" customHeight="1">
      <c r="B97" s="337"/>
      <c r="C97" s="312" t="s">
        <v>47</v>
      </c>
      <c r="D97" s="312"/>
      <c r="E97" s="312"/>
      <c r="F97" s="335" t="s">
        <v>1197</v>
      </c>
      <c r="G97" s="336"/>
      <c r="H97" s="312" t="s">
        <v>1235</v>
      </c>
      <c r="I97" s="312" t="s">
        <v>1232</v>
      </c>
      <c r="J97" s="312"/>
      <c r="K97" s="326"/>
    </row>
    <row r="98" spans="2:11" s="1" customFormat="1" ht="15" customHeight="1">
      <c r="B98" s="340"/>
      <c r="C98" s="341"/>
      <c r="D98" s="341"/>
      <c r="E98" s="341"/>
      <c r="F98" s="341"/>
      <c r="G98" s="341"/>
      <c r="H98" s="341"/>
      <c r="I98" s="341"/>
      <c r="J98" s="341"/>
      <c r="K98" s="342"/>
    </row>
    <row r="99" spans="2:11" s="1" customFormat="1" ht="18.75" customHeight="1">
      <c r="B99" s="343"/>
      <c r="C99" s="344"/>
      <c r="D99" s="344"/>
      <c r="E99" s="344"/>
      <c r="F99" s="344"/>
      <c r="G99" s="344"/>
      <c r="H99" s="344"/>
      <c r="I99" s="344"/>
      <c r="J99" s="344"/>
      <c r="K99" s="343"/>
    </row>
    <row r="100" spans="2:11" s="1" customFormat="1" ht="18.75" customHeight="1"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</row>
    <row r="101" spans="2:11" s="1" customFormat="1" ht="7.5" customHeight="1">
      <c r="B101" s="321"/>
      <c r="C101" s="322"/>
      <c r="D101" s="322"/>
      <c r="E101" s="322"/>
      <c r="F101" s="322"/>
      <c r="G101" s="322"/>
      <c r="H101" s="322"/>
      <c r="I101" s="322"/>
      <c r="J101" s="322"/>
      <c r="K101" s="323"/>
    </row>
    <row r="102" spans="2:11" s="1" customFormat="1" ht="45" customHeight="1">
      <c r="B102" s="324"/>
      <c r="C102" s="325" t="s">
        <v>1236</v>
      </c>
      <c r="D102" s="325"/>
      <c r="E102" s="325"/>
      <c r="F102" s="325"/>
      <c r="G102" s="325"/>
      <c r="H102" s="325"/>
      <c r="I102" s="325"/>
      <c r="J102" s="325"/>
      <c r="K102" s="326"/>
    </row>
    <row r="103" spans="2:11" s="1" customFormat="1" ht="17.25" customHeight="1">
      <c r="B103" s="324"/>
      <c r="C103" s="327" t="s">
        <v>1191</v>
      </c>
      <c r="D103" s="327"/>
      <c r="E103" s="327"/>
      <c r="F103" s="327" t="s">
        <v>1192</v>
      </c>
      <c r="G103" s="328"/>
      <c r="H103" s="327" t="s">
        <v>53</v>
      </c>
      <c r="I103" s="327" t="s">
        <v>56</v>
      </c>
      <c r="J103" s="327" t="s">
        <v>1193</v>
      </c>
      <c r="K103" s="326"/>
    </row>
    <row r="104" spans="2:11" s="1" customFormat="1" ht="17.25" customHeight="1">
      <c r="B104" s="324"/>
      <c r="C104" s="329" t="s">
        <v>1194</v>
      </c>
      <c r="D104" s="329"/>
      <c r="E104" s="329"/>
      <c r="F104" s="330" t="s">
        <v>1195</v>
      </c>
      <c r="G104" s="331"/>
      <c r="H104" s="329"/>
      <c r="I104" s="329"/>
      <c r="J104" s="329" t="s">
        <v>1196</v>
      </c>
      <c r="K104" s="326"/>
    </row>
    <row r="105" spans="2:11" s="1" customFormat="1" ht="5.25" customHeight="1">
      <c r="B105" s="324"/>
      <c r="C105" s="327"/>
      <c r="D105" s="327"/>
      <c r="E105" s="327"/>
      <c r="F105" s="327"/>
      <c r="G105" s="345"/>
      <c r="H105" s="327"/>
      <c r="I105" s="327"/>
      <c r="J105" s="327"/>
      <c r="K105" s="326"/>
    </row>
    <row r="106" spans="2:11" s="1" customFormat="1" ht="15" customHeight="1">
      <c r="B106" s="324"/>
      <c r="C106" s="312" t="s">
        <v>52</v>
      </c>
      <c r="D106" s="334"/>
      <c r="E106" s="334"/>
      <c r="F106" s="335" t="s">
        <v>1197</v>
      </c>
      <c r="G106" s="312"/>
      <c r="H106" s="312" t="s">
        <v>1237</v>
      </c>
      <c r="I106" s="312" t="s">
        <v>1199</v>
      </c>
      <c r="J106" s="312">
        <v>20</v>
      </c>
      <c r="K106" s="326"/>
    </row>
    <row r="107" spans="2:11" s="1" customFormat="1" ht="15" customHeight="1">
      <c r="B107" s="324"/>
      <c r="C107" s="312" t="s">
        <v>1200</v>
      </c>
      <c r="D107" s="312"/>
      <c r="E107" s="312"/>
      <c r="F107" s="335" t="s">
        <v>1197</v>
      </c>
      <c r="G107" s="312"/>
      <c r="H107" s="312" t="s">
        <v>1237</v>
      </c>
      <c r="I107" s="312" t="s">
        <v>1199</v>
      </c>
      <c r="J107" s="312">
        <v>120</v>
      </c>
      <c r="K107" s="326"/>
    </row>
    <row r="108" spans="2:11" s="1" customFormat="1" ht="15" customHeight="1">
      <c r="B108" s="337"/>
      <c r="C108" s="312" t="s">
        <v>1202</v>
      </c>
      <c r="D108" s="312"/>
      <c r="E108" s="312"/>
      <c r="F108" s="335" t="s">
        <v>1203</v>
      </c>
      <c r="G108" s="312"/>
      <c r="H108" s="312" t="s">
        <v>1237</v>
      </c>
      <c r="I108" s="312" t="s">
        <v>1199</v>
      </c>
      <c r="J108" s="312">
        <v>50</v>
      </c>
      <c r="K108" s="326"/>
    </row>
    <row r="109" spans="2:11" s="1" customFormat="1" ht="15" customHeight="1">
      <c r="B109" s="337"/>
      <c r="C109" s="312" t="s">
        <v>1205</v>
      </c>
      <c r="D109" s="312"/>
      <c r="E109" s="312"/>
      <c r="F109" s="335" t="s">
        <v>1197</v>
      </c>
      <c r="G109" s="312"/>
      <c r="H109" s="312" t="s">
        <v>1237</v>
      </c>
      <c r="I109" s="312" t="s">
        <v>1207</v>
      </c>
      <c r="J109" s="312"/>
      <c r="K109" s="326"/>
    </row>
    <row r="110" spans="2:11" s="1" customFormat="1" ht="15" customHeight="1">
      <c r="B110" s="337"/>
      <c r="C110" s="312" t="s">
        <v>1216</v>
      </c>
      <c r="D110" s="312"/>
      <c r="E110" s="312"/>
      <c r="F110" s="335" t="s">
        <v>1203</v>
      </c>
      <c r="G110" s="312"/>
      <c r="H110" s="312" t="s">
        <v>1237</v>
      </c>
      <c r="I110" s="312" t="s">
        <v>1199</v>
      </c>
      <c r="J110" s="312">
        <v>50</v>
      </c>
      <c r="K110" s="326"/>
    </row>
    <row r="111" spans="2:11" s="1" customFormat="1" ht="15" customHeight="1">
      <c r="B111" s="337"/>
      <c r="C111" s="312" t="s">
        <v>1224</v>
      </c>
      <c r="D111" s="312"/>
      <c r="E111" s="312"/>
      <c r="F111" s="335" t="s">
        <v>1203</v>
      </c>
      <c r="G111" s="312"/>
      <c r="H111" s="312" t="s">
        <v>1237</v>
      </c>
      <c r="I111" s="312" t="s">
        <v>1199</v>
      </c>
      <c r="J111" s="312">
        <v>50</v>
      </c>
      <c r="K111" s="326"/>
    </row>
    <row r="112" spans="2:11" s="1" customFormat="1" ht="15" customHeight="1">
      <c r="B112" s="337"/>
      <c r="C112" s="312" t="s">
        <v>1222</v>
      </c>
      <c r="D112" s="312"/>
      <c r="E112" s="312"/>
      <c r="F112" s="335" t="s">
        <v>1203</v>
      </c>
      <c r="G112" s="312"/>
      <c r="H112" s="312" t="s">
        <v>1237</v>
      </c>
      <c r="I112" s="312" t="s">
        <v>1199</v>
      </c>
      <c r="J112" s="312">
        <v>50</v>
      </c>
      <c r="K112" s="326"/>
    </row>
    <row r="113" spans="2:11" s="1" customFormat="1" ht="15" customHeight="1">
      <c r="B113" s="337"/>
      <c r="C113" s="312" t="s">
        <v>52</v>
      </c>
      <c r="D113" s="312"/>
      <c r="E113" s="312"/>
      <c r="F113" s="335" t="s">
        <v>1197</v>
      </c>
      <c r="G113" s="312"/>
      <c r="H113" s="312" t="s">
        <v>1238</v>
      </c>
      <c r="I113" s="312" t="s">
        <v>1199</v>
      </c>
      <c r="J113" s="312">
        <v>20</v>
      </c>
      <c r="K113" s="326"/>
    </row>
    <row r="114" spans="2:11" s="1" customFormat="1" ht="15" customHeight="1">
      <c r="B114" s="337"/>
      <c r="C114" s="312" t="s">
        <v>1239</v>
      </c>
      <c r="D114" s="312"/>
      <c r="E114" s="312"/>
      <c r="F114" s="335" t="s">
        <v>1197</v>
      </c>
      <c r="G114" s="312"/>
      <c r="H114" s="312" t="s">
        <v>1240</v>
      </c>
      <c r="I114" s="312" t="s">
        <v>1199</v>
      </c>
      <c r="J114" s="312">
        <v>120</v>
      </c>
      <c r="K114" s="326"/>
    </row>
    <row r="115" spans="2:11" s="1" customFormat="1" ht="15" customHeight="1">
      <c r="B115" s="337"/>
      <c r="C115" s="312" t="s">
        <v>37</v>
      </c>
      <c r="D115" s="312"/>
      <c r="E115" s="312"/>
      <c r="F115" s="335" t="s">
        <v>1197</v>
      </c>
      <c r="G115" s="312"/>
      <c r="H115" s="312" t="s">
        <v>1241</v>
      </c>
      <c r="I115" s="312" t="s">
        <v>1232</v>
      </c>
      <c r="J115" s="312"/>
      <c r="K115" s="326"/>
    </row>
    <row r="116" spans="2:11" s="1" customFormat="1" ht="15" customHeight="1">
      <c r="B116" s="337"/>
      <c r="C116" s="312" t="s">
        <v>47</v>
      </c>
      <c r="D116" s="312"/>
      <c r="E116" s="312"/>
      <c r="F116" s="335" t="s">
        <v>1197</v>
      </c>
      <c r="G116" s="312"/>
      <c r="H116" s="312" t="s">
        <v>1242</v>
      </c>
      <c r="I116" s="312" t="s">
        <v>1232</v>
      </c>
      <c r="J116" s="312"/>
      <c r="K116" s="326"/>
    </row>
    <row r="117" spans="2:11" s="1" customFormat="1" ht="15" customHeight="1">
      <c r="B117" s="337"/>
      <c r="C117" s="312" t="s">
        <v>56</v>
      </c>
      <c r="D117" s="312"/>
      <c r="E117" s="312"/>
      <c r="F117" s="335" t="s">
        <v>1197</v>
      </c>
      <c r="G117" s="312"/>
      <c r="H117" s="312" t="s">
        <v>1243</v>
      </c>
      <c r="I117" s="312" t="s">
        <v>1244</v>
      </c>
      <c r="J117" s="312"/>
      <c r="K117" s="326"/>
    </row>
    <row r="118" spans="2:11" s="1" customFormat="1" ht="15" customHeight="1">
      <c r="B118" s="340"/>
      <c r="C118" s="346"/>
      <c r="D118" s="346"/>
      <c r="E118" s="346"/>
      <c r="F118" s="346"/>
      <c r="G118" s="346"/>
      <c r="H118" s="346"/>
      <c r="I118" s="346"/>
      <c r="J118" s="346"/>
      <c r="K118" s="342"/>
    </row>
    <row r="119" spans="2:11" s="1" customFormat="1" ht="18.75" customHeight="1">
      <c r="B119" s="347"/>
      <c r="C119" s="348"/>
      <c r="D119" s="348"/>
      <c r="E119" s="348"/>
      <c r="F119" s="349"/>
      <c r="G119" s="348"/>
      <c r="H119" s="348"/>
      <c r="I119" s="348"/>
      <c r="J119" s="348"/>
      <c r="K119" s="347"/>
    </row>
    <row r="120" spans="2:11" s="1" customFormat="1" ht="18.75" customHeight="1"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</row>
    <row r="121" spans="2:11" s="1" customFormat="1" ht="7.5" customHeight="1">
      <c r="B121" s="350"/>
      <c r="C121" s="351"/>
      <c r="D121" s="351"/>
      <c r="E121" s="351"/>
      <c r="F121" s="351"/>
      <c r="G121" s="351"/>
      <c r="H121" s="351"/>
      <c r="I121" s="351"/>
      <c r="J121" s="351"/>
      <c r="K121" s="352"/>
    </row>
    <row r="122" spans="2:11" s="1" customFormat="1" ht="45" customHeight="1">
      <c r="B122" s="353"/>
      <c r="C122" s="303" t="s">
        <v>1245</v>
      </c>
      <c r="D122" s="303"/>
      <c r="E122" s="303"/>
      <c r="F122" s="303"/>
      <c r="G122" s="303"/>
      <c r="H122" s="303"/>
      <c r="I122" s="303"/>
      <c r="J122" s="303"/>
      <c r="K122" s="354"/>
    </row>
    <row r="123" spans="2:11" s="1" customFormat="1" ht="17.25" customHeight="1">
      <c r="B123" s="355"/>
      <c r="C123" s="327" t="s">
        <v>1191</v>
      </c>
      <c r="D123" s="327"/>
      <c r="E123" s="327"/>
      <c r="F123" s="327" t="s">
        <v>1192</v>
      </c>
      <c r="G123" s="328"/>
      <c r="H123" s="327" t="s">
        <v>53</v>
      </c>
      <c r="I123" s="327" t="s">
        <v>56</v>
      </c>
      <c r="J123" s="327" t="s">
        <v>1193</v>
      </c>
      <c r="K123" s="356"/>
    </row>
    <row r="124" spans="2:11" s="1" customFormat="1" ht="17.25" customHeight="1">
      <c r="B124" s="355"/>
      <c r="C124" s="329" t="s">
        <v>1194</v>
      </c>
      <c r="D124" s="329"/>
      <c r="E124" s="329"/>
      <c r="F124" s="330" t="s">
        <v>1195</v>
      </c>
      <c r="G124" s="331"/>
      <c r="H124" s="329"/>
      <c r="I124" s="329"/>
      <c r="J124" s="329" t="s">
        <v>1196</v>
      </c>
      <c r="K124" s="356"/>
    </row>
    <row r="125" spans="2:11" s="1" customFormat="1" ht="5.25" customHeight="1">
      <c r="B125" s="357"/>
      <c r="C125" s="332"/>
      <c r="D125" s="332"/>
      <c r="E125" s="332"/>
      <c r="F125" s="332"/>
      <c r="G125" s="358"/>
      <c r="H125" s="332"/>
      <c r="I125" s="332"/>
      <c r="J125" s="332"/>
      <c r="K125" s="359"/>
    </row>
    <row r="126" spans="2:11" s="1" customFormat="1" ht="15" customHeight="1">
      <c r="B126" s="357"/>
      <c r="C126" s="312" t="s">
        <v>1200</v>
      </c>
      <c r="D126" s="334"/>
      <c r="E126" s="334"/>
      <c r="F126" s="335" t="s">
        <v>1197</v>
      </c>
      <c r="G126" s="312"/>
      <c r="H126" s="312" t="s">
        <v>1237</v>
      </c>
      <c r="I126" s="312" t="s">
        <v>1199</v>
      </c>
      <c r="J126" s="312">
        <v>120</v>
      </c>
      <c r="K126" s="360"/>
    </row>
    <row r="127" spans="2:11" s="1" customFormat="1" ht="15" customHeight="1">
      <c r="B127" s="357"/>
      <c r="C127" s="312" t="s">
        <v>1246</v>
      </c>
      <c r="D127" s="312"/>
      <c r="E127" s="312"/>
      <c r="F127" s="335" t="s">
        <v>1197</v>
      </c>
      <c r="G127" s="312"/>
      <c r="H127" s="312" t="s">
        <v>1247</v>
      </c>
      <c r="I127" s="312" t="s">
        <v>1199</v>
      </c>
      <c r="J127" s="312" t="s">
        <v>1248</v>
      </c>
      <c r="K127" s="360"/>
    </row>
    <row r="128" spans="2:11" s="1" customFormat="1" ht="15" customHeight="1">
      <c r="B128" s="357"/>
      <c r="C128" s="312" t="s">
        <v>1145</v>
      </c>
      <c r="D128" s="312"/>
      <c r="E128" s="312"/>
      <c r="F128" s="335" t="s">
        <v>1197</v>
      </c>
      <c r="G128" s="312"/>
      <c r="H128" s="312" t="s">
        <v>1249</v>
      </c>
      <c r="I128" s="312" t="s">
        <v>1199</v>
      </c>
      <c r="J128" s="312" t="s">
        <v>1248</v>
      </c>
      <c r="K128" s="360"/>
    </row>
    <row r="129" spans="2:11" s="1" customFormat="1" ht="15" customHeight="1">
      <c r="B129" s="357"/>
      <c r="C129" s="312" t="s">
        <v>1208</v>
      </c>
      <c r="D129" s="312"/>
      <c r="E129" s="312"/>
      <c r="F129" s="335" t="s">
        <v>1203</v>
      </c>
      <c r="G129" s="312"/>
      <c r="H129" s="312" t="s">
        <v>1209</v>
      </c>
      <c r="I129" s="312" t="s">
        <v>1199</v>
      </c>
      <c r="J129" s="312">
        <v>15</v>
      </c>
      <c r="K129" s="360"/>
    </row>
    <row r="130" spans="2:11" s="1" customFormat="1" ht="15" customHeight="1">
      <c r="B130" s="357"/>
      <c r="C130" s="338" t="s">
        <v>1210</v>
      </c>
      <c r="D130" s="338"/>
      <c r="E130" s="338"/>
      <c r="F130" s="339" t="s">
        <v>1203</v>
      </c>
      <c r="G130" s="338"/>
      <c r="H130" s="338" t="s">
        <v>1211</v>
      </c>
      <c r="I130" s="338" t="s">
        <v>1199</v>
      </c>
      <c r="J130" s="338">
        <v>15</v>
      </c>
      <c r="K130" s="360"/>
    </row>
    <row r="131" spans="2:11" s="1" customFormat="1" ht="15" customHeight="1">
      <c r="B131" s="357"/>
      <c r="C131" s="338" t="s">
        <v>1212</v>
      </c>
      <c r="D131" s="338"/>
      <c r="E131" s="338"/>
      <c r="F131" s="339" t="s">
        <v>1203</v>
      </c>
      <c r="G131" s="338"/>
      <c r="H131" s="338" t="s">
        <v>1213</v>
      </c>
      <c r="I131" s="338" t="s">
        <v>1199</v>
      </c>
      <c r="J131" s="338">
        <v>20</v>
      </c>
      <c r="K131" s="360"/>
    </row>
    <row r="132" spans="2:11" s="1" customFormat="1" ht="15" customHeight="1">
      <c r="B132" s="357"/>
      <c r="C132" s="338" t="s">
        <v>1214</v>
      </c>
      <c r="D132" s="338"/>
      <c r="E132" s="338"/>
      <c r="F132" s="339" t="s">
        <v>1203</v>
      </c>
      <c r="G132" s="338"/>
      <c r="H132" s="338" t="s">
        <v>1215</v>
      </c>
      <c r="I132" s="338" t="s">
        <v>1199</v>
      </c>
      <c r="J132" s="338">
        <v>20</v>
      </c>
      <c r="K132" s="360"/>
    </row>
    <row r="133" spans="2:11" s="1" customFormat="1" ht="15" customHeight="1">
      <c r="B133" s="357"/>
      <c r="C133" s="312" t="s">
        <v>1202</v>
      </c>
      <c r="D133" s="312"/>
      <c r="E133" s="312"/>
      <c r="F133" s="335" t="s">
        <v>1203</v>
      </c>
      <c r="G133" s="312"/>
      <c r="H133" s="312" t="s">
        <v>1237</v>
      </c>
      <c r="I133" s="312" t="s">
        <v>1199</v>
      </c>
      <c r="J133" s="312">
        <v>50</v>
      </c>
      <c r="K133" s="360"/>
    </row>
    <row r="134" spans="2:11" s="1" customFormat="1" ht="15" customHeight="1">
      <c r="B134" s="357"/>
      <c r="C134" s="312" t="s">
        <v>1216</v>
      </c>
      <c r="D134" s="312"/>
      <c r="E134" s="312"/>
      <c r="F134" s="335" t="s">
        <v>1203</v>
      </c>
      <c r="G134" s="312"/>
      <c r="H134" s="312" t="s">
        <v>1237</v>
      </c>
      <c r="I134" s="312" t="s">
        <v>1199</v>
      </c>
      <c r="J134" s="312">
        <v>50</v>
      </c>
      <c r="K134" s="360"/>
    </row>
    <row r="135" spans="2:11" s="1" customFormat="1" ht="15" customHeight="1">
      <c r="B135" s="357"/>
      <c r="C135" s="312" t="s">
        <v>1222</v>
      </c>
      <c r="D135" s="312"/>
      <c r="E135" s="312"/>
      <c r="F135" s="335" t="s">
        <v>1203</v>
      </c>
      <c r="G135" s="312"/>
      <c r="H135" s="312" t="s">
        <v>1237</v>
      </c>
      <c r="I135" s="312" t="s">
        <v>1199</v>
      </c>
      <c r="J135" s="312">
        <v>50</v>
      </c>
      <c r="K135" s="360"/>
    </row>
    <row r="136" spans="2:11" s="1" customFormat="1" ht="15" customHeight="1">
      <c r="B136" s="357"/>
      <c r="C136" s="312" t="s">
        <v>1224</v>
      </c>
      <c r="D136" s="312"/>
      <c r="E136" s="312"/>
      <c r="F136" s="335" t="s">
        <v>1203</v>
      </c>
      <c r="G136" s="312"/>
      <c r="H136" s="312" t="s">
        <v>1237</v>
      </c>
      <c r="I136" s="312" t="s">
        <v>1199</v>
      </c>
      <c r="J136" s="312">
        <v>50</v>
      </c>
      <c r="K136" s="360"/>
    </row>
    <row r="137" spans="2:11" s="1" customFormat="1" ht="15" customHeight="1">
      <c r="B137" s="357"/>
      <c r="C137" s="312" t="s">
        <v>1225</v>
      </c>
      <c r="D137" s="312"/>
      <c r="E137" s="312"/>
      <c r="F137" s="335" t="s">
        <v>1203</v>
      </c>
      <c r="G137" s="312"/>
      <c r="H137" s="312" t="s">
        <v>1250</v>
      </c>
      <c r="I137" s="312" t="s">
        <v>1199</v>
      </c>
      <c r="J137" s="312">
        <v>255</v>
      </c>
      <c r="K137" s="360"/>
    </row>
    <row r="138" spans="2:11" s="1" customFormat="1" ht="15" customHeight="1">
      <c r="B138" s="357"/>
      <c r="C138" s="312" t="s">
        <v>1227</v>
      </c>
      <c r="D138" s="312"/>
      <c r="E138" s="312"/>
      <c r="F138" s="335" t="s">
        <v>1197</v>
      </c>
      <c r="G138" s="312"/>
      <c r="H138" s="312" t="s">
        <v>1251</v>
      </c>
      <c r="I138" s="312" t="s">
        <v>1229</v>
      </c>
      <c r="J138" s="312"/>
      <c r="K138" s="360"/>
    </row>
    <row r="139" spans="2:11" s="1" customFormat="1" ht="15" customHeight="1">
      <c r="B139" s="357"/>
      <c r="C139" s="312" t="s">
        <v>1230</v>
      </c>
      <c r="D139" s="312"/>
      <c r="E139" s="312"/>
      <c r="F139" s="335" t="s">
        <v>1197</v>
      </c>
      <c r="G139" s="312"/>
      <c r="H139" s="312" t="s">
        <v>1252</v>
      </c>
      <c r="I139" s="312" t="s">
        <v>1232</v>
      </c>
      <c r="J139" s="312"/>
      <c r="K139" s="360"/>
    </row>
    <row r="140" spans="2:11" s="1" customFormat="1" ht="15" customHeight="1">
      <c r="B140" s="357"/>
      <c r="C140" s="312" t="s">
        <v>1233</v>
      </c>
      <c r="D140" s="312"/>
      <c r="E140" s="312"/>
      <c r="F140" s="335" t="s">
        <v>1197</v>
      </c>
      <c r="G140" s="312"/>
      <c r="H140" s="312" t="s">
        <v>1233</v>
      </c>
      <c r="I140" s="312" t="s">
        <v>1232</v>
      </c>
      <c r="J140" s="312"/>
      <c r="K140" s="360"/>
    </row>
    <row r="141" spans="2:11" s="1" customFormat="1" ht="15" customHeight="1">
      <c r="B141" s="357"/>
      <c r="C141" s="312" t="s">
        <v>37</v>
      </c>
      <c r="D141" s="312"/>
      <c r="E141" s="312"/>
      <c r="F141" s="335" t="s">
        <v>1197</v>
      </c>
      <c r="G141" s="312"/>
      <c r="H141" s="312" t="s">
        <v>1253</v>
      </c>
      <c r="I141" s="312" t="s">
        <v>1232</v>
      </c>
      <c r="J141" s="312"/>
      <c r="K141" s="360"/>
    </row>
    <row r="142" spans="2:11" s="1" customFormat="1" ht="15" customHeight="1">
      <c r="B142" s="357"/>
      <c r="C142" s="312" t="s">
        <v>1254</v>
      </c>
      <c r="D142" s="312"/>
      <c r="E142" s="312"/>
      <c r="F142" s="335" t="s">
        <v>1197</v>
      </c>
      <c r="G142" s="312"/>
      <c r="H142" s="312" t="s">
        <v>1255</v>
      </c>
      <c r="I142" s="312" t="s">
        <v>1232</v>
      </c>
      <c r="J142" s="312"/>
      <c r="K142" s="360"/>
    </row>
    <row r="143" spans="2:11" s="1" customFormat="1" ht="15" customHeight="1">
      <c r="B143" s="361"/>
      <c r="C143" s="362"/>
      <c r="D143" s="362"/>
      <c r="E143" s="362"/>
      <c r="F143" s="362"/>
      <c r="G143" s="362"/>
      <c r="H143" s="362"/>
      <c r="I143" s="362"/>
      <c r="J143" s="362"/>
      <c r="K143" s="363"/>
    </row>
    <row r="144" spans="2:11" s="1" customFormat="1" ht="18.75" customHeight="1">
      <c r="B144" s="348"/>
      <c r="C144" s="348"/>
      <c r="D144" s="348"/>
      <c r="E144" s="348"/>
      <c r="F144" s="349"/>
      <c r="G144" s="348"/>
      <c r="H144" s="348"/>
      <c r="I144" s="348"/>
      <c r="J144" s="348"/>
      <c r="K144" s="348"/>
    </row>
    <row r="145" spans="2:11" s="1" customFormat="1" ht="18.75" customHeight="1">
      <c r="B145" s="320"/>
      <c r="C145" s="320"/>
      <c r="D145" s="320"/>
      <c r="E145" s="320"/>
      <c r="F145" s="320"/>
      <c r="G145" s="320"/>
      <c r="H145" s="320"/>
      <c r="I145" s="320"/>
      <c r="J145" s="320"/>
      <c r="K145" s="320"/>
    </row>
    <row r="146" spans="2:11" s="1" customFormat="1" ht="7.5" customHeight="1">
      <c r="B146" s="321"/>
      <c r="C146" s="322"/>
      <c r="D146" s="322"/>
      <c r="E146" s="322"/>
      <c r="F146" s="322"/>
      <c r="G146" s="322"/>
      <c r="H146" s="322"/>
      <c r="I146" s="322"/>
      <c r="J146" s="322"/>
      <c r="K146" s="323"/>
    </row>
    <row r="147" spans="2:11" s="1" customFormat="1" ht="45" customHeight="1">
      <c r="B147" s="324"/>
      <c r="C147" s="325" t="s">
        <v>1256</v>
      </c>
      <c r="D147" s="325"/>
      <c r="E147" s="325"/>
      <c r="F147" s="325"/>
      <c r="G147" s="325"/>
      <c r="H147" s="325"/>
      <c r="I147" s="325"/>
      <c r="J147" s="325"/>
      <c r="K147" s="326"/>
    </row>
    <row r="148" spans="2:11" s="1" customFormat="1" ht="17.25" customHeight="1">
      <c r="B148" s="324"/>
      <c r="C148" s="327" t="s">
        <v>1191</v>
      </c>
      <c r="D148" s="327"/>
      <c r="E148" s="327"/>
      <c r="F148" s="327" t="s">
        <v>1192</v>
      </c>
      <c r="G148" s="328"/>
      <c r="H148" s="327" t="s">
        <v>53</v>
      </c>
      <c r="I148" s="327" t="s">
        <v>56</v>
      </c>
      <c r="J148" s="327" t="s">
        <v>1193</v>
      </c>
      <c r="K148" s="326"/>
    </row>
    <row r="149" spans="2:11" s="1" customFormat="1" ht="17.25" customHeight="1">
      <c r="B149" s="324"/>
      <c r="C149" s="329" t="s">
        <v>1194</v>
      </c>
      <c r="D149" s="329"/>
      <c r="E149" s="329"/>
      <c r="F149" s="330" t="s">
        <v>1195</v>
      </c>
      <c r="G149" s="331"/>
      <c r="H149" s="329"/>
      <c r="I149" s="329"/>
      <c r="J149" s="329" t="s">
        <v>1196</v>
      </c>
      <c r="K149" s="326"/>
    </row>
    <row r="150" spans="2:11" s="1" customFormat="1" ht="5.25" customHeight="1">
      <c r="B150" s="337"/>
      <c r="C150" s="332"/>
      <c r="D150" s="332"/>
      <c r="E150" s="332"/>
      <c r="F150" s="332"/>
      <c r="G150" s="333"/>
      <c r="H150" s="332"/>
      <c r="I150" s="332"/>
      <c r="J150" s="332"/>
      <c r="K150" s="360"/>
    </row>
    <row r="151" spans="2:11" s="1" customFormat="1" ht="15" customHeight="1">
      <c r="B151" s="337"/>
      <c r="C151" s="364" t="s">
        <v>1200</v>
      </c>
      <c r="D151" s="312"/>
      <c r="E151" s="312"/>
      <c r="F151" s="365" t="s">
        <v>1197</v>
      </c>
      <c r="G151" s="312"/>
      <c r="H151" s="364" t="s">
        <v>1237</v>
      </c>
      <c r="I151" s="364" t="s">
        <v>1199</v>
      </c>
      <c r="J151" s="364">
        <v>120</v>
      </c>
      <c r="K151" s="360"/>
    </row>
    <row r="152" spans="2:11" s="1" customFormat="1" ht="15" customHeight="1">
      <c r="B152" s="337"/>
      <c r="C152" s="364" t="s">
        <v>1246</v>
      </c>
      <c r="D152" s="312"/>
      <c r="E152" s="312"/>
      <c r="F152" s="365" t="s">
        <v>1197</v>
      </c>
      <c r="G152" s="312"/>
      <c r="H152" s="364" t="s">
        <v>1257</v>
      </c>
      <c r="I152" s="364" t="s">
        <v>1199</v>
      </c>
      <c r="J152" s="364" t="s">
        <v>1248</v>
      </c>
      <c r="K152" s="360"/>
    </row>
    <row r="153" spans="2:11" s="1" customFormat="1" ht="15" customHeight="1">
      <c r="B153" s="337"/>
      <c r="C153" s="364" t="s">
        <v>1145</v>
      </c>
      <c r="D153" s="312"/>
      <c r="E153" s="312"/>
      <c r="F153" s="365" t="s">
        <v>1197</v>
      </c>
      <c r="G153" s="312"/>
      <c r="H153" s="364" t="s">
        <v>1258</v>
      </c>
      <c r="I153" s="364" t="s">
        <v>1199</v>
      </c>
      <c r="J153" s="364" t="s">
        <v>1248</v>
      </c>
      <c r="K153" s="360"/>
    </row>
    <row r="154" spans="2:11" s="1" customFormat="1" ht="15" customHeight="1">
      <c r="B154" s="337"/>
      <c r="C154" s="364" t="s">
        <v>1202</v>
      </c>
      <c r="D154" s="312"/>
      <c r="E154" s="312"/>
      <c r="F154" s="365" t="s">
        <v>1203</v>
      </c>
      <c r="G154" s="312"/>
      <c r="H154" s="364" t="s">
        <v>1237</v>
      </c>
      <c r="I154" s="364" t="s">
        <v>1199</v>
      </c>
      <c r="J154" s="364">
        <v>50</v>
      </c>
      <c r="K154" s="360"/>
    </row>
    <row r="155" spans="2:11" s="1" customFormat="1" ht="15" customHeight="1">
      <c r="B155" s="337"/>
      <c r="C155" s="364" t="s">
        <v>1205</v>
      </c>
      <c r="D155" s="312"/>
      <c r="E155" s="312"/>
      <c r="F155" s="365" t="s">
        <v>1197</v>
      </c>
      <c r="G155" s="312"/>
      <c r="H155" s="364" t="s">
        <v>1237</v>
      </c>
      <c r="I155" s="364" t="s">
        <v>1207</v>
      </c>
      <c r="J155" s="364"/>
      <c r="K155" s="360"/>
    </row>
    <row r="156" spans="2:11" s="1" customFormat="1" ht="15" customHeight="1">
      <c r="B156" s="337"/>
      <c r="C156" s="364" t="s">
        <v>1216</v>
      </c>
      <c r="D156" s="312"/>
      <c r="E156" s="312"/>
      <c r="F156" s="365" t="s">
        <v>1203</v>
      </c>
      <c r="G156" s="312"/>
      <c r="H156" s="364" t="s">
        <v>1237</v>
      </c>
      <c r="I156" s="364" t="s">
        <v>1199</v>
      </c>
      <c r="J156" s="364">
        <v>50</v>
      </c>
      <c r="K156" s="360"/>
    </row>
    <row r="157" spans="2:11" s="1" customFormat="1" ht="15" customHeight="1">
      <c r="B157" s="337"/>
      <c r="C157" s="364" t="s">
        <v>1224</v>
      </c>
      <c r="D157" s="312"/>
      <c r="E157" s="312"/>
      <c r="F157" s="365" t="s">
        <v>1203</v>
      </c>
      <c r="G157" s="312"/>
      <c r="H157" s="364" t="s">
        <v>1237</v>
      </c>
      <c r="I157" s="364" t="s">
        <v>1199</v>
      </c>
      <c r="J157" s="364">
        <v>50</v>
      </c>
      <c r="K157" s="360"/>
    </row>
    <row r="158" spans="2:11" s="1" customFormat="1" ht="15" customHeight="1">
      <c r="B158" s="337"/>
      <c r="C158" s="364" t="s">
        <v>1222</v>
      </c>
      <c r="D158" s="312"/>
      <c r="E158" s="312"/>
      <c r="F158" s="365" t="s">
        <v>1203</v>
      </c>
      <c r="G158" s="312"/>
      <c r="H158" s="364" t="s">
        <v>1237</v>
      </c>
      <c r="I158" s="364" t="s">
        <v>1199</v>
      </c>
      <c r="J158" s="364">
        <v>50</v>
      </c>
      <c r="K158" s="360"/>
    </row>
    <row r="159" spans="2:11" s="1" customFormat="1" ht="15" customHeight="1">
      <c r="B159" s="337"/>
      <c r="C159" s="364" t="s">
        <v>95</v>
      </c>
      <c r="D159" s="312"/>
      <c r="E159" s="312"/>
      <c r="F159" s="365" t="s">
        <v>1197</v>
      </c>
      <c r="G159" s="312"/>
      <c r="H159" s="364" t="s">
        <v>1259</v>
      </c>
      <c r="I159" s="364" t="s">
        <v>1199</v>
      </c>
      <c r="J159" s="364" t="s">
        <v>1260</v>
      </c>
      <c r="K159" s="360"/>
    </row>
    <row r="160" spans="2:11" s="1" customFormat="1" ht="15" customHeight="1">
      <c r="B160" s="337"/>
      <c r="C160" s="364" t="s">
        <v>1261</v>
      </c>
      <c r="D160" s="312"/>
      <c r="E160" s="312"/>
      <c r="F160" s="365" t="s">
        <v>1197</v>
      </c>
      <c r="G160" s="312"/>
      <c r="H160" s="364" t="s">
        <v>1262</v>
      </c>
      <c r="I160" s="364" t="s">
        <v>1232</v>
      </c>
      <c r="J160" s="364"/>
      <c r="K160" s="360"/>
    </row>
    <row r="161" spans="2:11" s="1" customFormat="1" ht="15" customHeight="1">
      <c r="B161" s="366"/>
      <c r="C161" s="367"/>
      <c r="D161" s="367"/>
      <c r="E161" s="367"/>
      <c r="F161" s="367"/>
      <c r="G161" s="367"/>
      <c r="H161" s="367"/>
      <c r="I161" s="367"/>
      <c r="J161" s="367"/>
      <c r="K161" s="368"/>
    </row>
    <row r="162" spans="2:11" s="1" customFormat="1" ht="18.75" customHeight="1">
      <c r="B162" s="348"/>
      <c r="C162" s="358"/>
      <c r="D162" s="358"/>
      <c r="E162" s="358"/>
      <c r="F162" s="369"/>
      <c r="G162" s="358"/>
      <c r="H162" s="358"/>
      <c r="I162" s="358"/>
      <c r="J162" s="358"/>
      <c r="K162" s="348"/>
    </row>
    <row r="163" spans="2:11" s="1" customFormat="1" ht="18.75" customHeight="1">
      <c r="B163" s="348"/>
      <c r="C163" s="358"/>
      <c r="D163" s="358"/>
      <c r="E163" s="358"/>
      <c r="F163" s="369"/>
      <c r="G163" s="358"/>
      <c r="H163" s="358"/>
      <c r="I163" s="358"/>
      <c r="J163" s="358"/>
      <c r="K163" s="348"/>
    </row>
    <row r="164" spans="2:11" s="1" customFormat="1" ht="18.75" customHeight="1">
      <c r="B164" s="348"/>
      <c r="C164" s="358"/>
      <c r="D164" s="358"/>
      <c r="E164" s="358"/>
      <c r="F164" s="369"/>
      <c r="G164" s="358"/>
      <c r="H164" s="358"/>
      <c r="I164" s="358"/>
      <c r="J164" s="358"/>
      <c r="K164" s="348"/>
    </row>
    <row r="165" spans="2:11" s="1" customFormat="1" ht="18.75" customHeight="1">
      <c r="B165" s="348"/>
      <c r="C165" s="358"/>
      <c r="D165" s="358"/>
      <c r="E165" s="358"/>
      <c r="F165" s="369"/>
      <c r="G165" s="358"/>
      <c r="H165" s="358"/>
      <c r="I165" s="358"/>
      <c r="J165" s="358"/>
      <c r="K165" s="348"/>
    </row>
    <row r="166" spans="2:11" s="1" customFormat="1" ht="18.75" customHeight="1">
      <c r="B166" s="348"/>
      <c r="C166" s="358"/>
      <c r="D166" s="358"/>
      <c r="E166" s="358"/>
      <c r="F166" s="369"/>
      <c r="G166" s="358"/>
      <c r="H166" s="358"/>
      <c r="I166" s="358"/>
      <c r="J166" s="358"/>
      <c r="K166" s="348"/>
    </row>
    <row r="167" spans="2:11" s="1" customFormat="1" ht="18.75" customHeight="1">
      <c r="B167" s="348"/>
      <c r="C167" s="358"/>
      <c r="D167" s="358"/>
      <c r="E167" s="358"/>
      <c r="F167" s="369"/>
      <c r="G167" s="358"/>
      <c r="H167" s="358"/>
      <c r="I167" s="358"/>
      <c r="J167" s="358"/>
      <c r="K167" s="348"/>
    </row>
    <row r="168" spans="2:11" s="1" customFormat="1" ht="18.75" customHeight="1">
      <c r="B168" s="348"/>
      <c r="C168" s="358"/>
      <c r="D168" s="358"/>
      <c r="E168" s="358"/>
      <c r="F168" s="369"/>
      <c r="G168" s="358"/>
      <c r="H168" s="358"/>
      <c r="I168" s="358"/>
      <c r="J168" s="358"/>
      <c r="K168" s="348"/>
    </row>
    <row r="169" spans="2:11" s="1" customFormat="1" ht="18.75" customHeight="1">
      <c r="B169" s="320"/>
      <c r="C169" s="320"/>
      <c r="D169" s="320"/>
      <c r="E169" s="320"/>
      <c r="F169" s="320"/>
      <c r="G169" s="320"/>
      <c r="H169" s="320"/>
      <c r="I169" s="320"/>
      <c r="J169" s="320"/>
      <c r="K169" s="320"/>
    </row>
    <row r="170" spans="2:11" s="1" customFormat="1" ht="7.5" customHeight="1">
      <c r="B170" s="299"/>
      <c r="C170" s="300"/>
      <c r="D170" s="300"/>
      <c r="E170" s="300"/>
      <c r="F170" s="300"/>
      <c r="G170" s="300"/>
      <c r="H170" s="300"/>
      <c r="I170" s="300"/>
      <c r="J170" s="300"/>
      <c r="K170" s="301"/>
    </row>
    <row r="171" spans="2:11" s="1" customFormat="1" ht="45" customHeight="1">
      <c r="B171" s="302"/>
      <c r="C171" s="303" t="s">
        <v>1263</v>
      </c>
      <c r="D171" s="303"/>
      <c r="E171" s="303"/>
      <c r="F171" s="303"/>
      <c r="G171" s="303"/>
      <c r="H171" s="303"/>
      <c r="I171" s="303"/>
      <c r="J171" s="303"/>
      <c r="K171" s="304"/>
    </row>
    <row r="172" spans="2:11" s="1" customFormat="1" ht="17.25" customHeight="1">
      <c r="B172" s="302"/>
      <c r="C172" s="327" t="s">
        <v>1191</v>
      </c>
      <c r="D172" s="327"/>
      <c r="E172" s="327"/>
      <c r="F172" s="327" t="s">
        <v>1192</v>
      </c>
      <c r="G172" s="370"/>
      <c r="H172" s="371" t="s">
        <v>53</v>
      </c>
      <c r="I172" s="371" t="s">
        <v>56</v>
      </c>
      <c r="J172" s="327" t="s">
        <v>1193</v>
      </c>
      <c r="K172" s="304"/>
    </row>
    <row r="173" spans="2:11" s="1" customFormat="1" ht="17.25" customHeight="1">
      <c r="B173" s="305"/>
      <c r="C173" s="329" t="s">
        <v>1194</v>
      </c>
      <c r="D173" s="329"/>
      <c r="E173" s="329"/>
      <c r="F173" s="330" t="s">
        <v>1195</v>
      </c>
      <c r="G173" s="372"/>
      <c r="H173" s="373"/>
      <c r="I173" s="373"/>
      <c r="J173" s="329" t="s">
        <v>1196</v>
      </c>
      <c r="K173" s="307"/>
    </row>
    <row r="174" spans="2:11" s="1" customFormat="1" ht="5.25" customHeight="1">
      <c r="B174" s="337"/>
      <c r="C174" s="332"/>
      <c r="D174" s="332"/>
      <c r="E174" s="332"/>
      <c r="F174" s="332"/>
      <c r="G174" s="333"/>
      <c r="H174" s="332"/>
      <c r="I174" s="332"/>
      <c r="J174" s="332"/>
      <c r="K174" s="360"/>
    </row>
    <row r="175" spans="2:11" s="1" customFormat="1" ht="15" customHeight="1">
      <c r="B175" s="337"/>
      <c r="C175" s="312" t="s">
        <v>1200</v>
      </c>
      <c r="D175" s="312"/>
      <c r="E175" s="312"/>
      <c r="F175" s="335" t="s">
        <v>1197</v>
      </c>
      <c r="G175" s="312"/>
      <c r="H175" s="312" t="s">
        <v>1237</v>
      </c>
      <c r="I175" s="312" t="s">
        <v>1199</v>
      </c>
      <c r="J175" s="312">
        <v>120</v>
      </c>
      <c r="K175" s="360"/>
    </row>
    <row r="176" spans="2:11" s="1" customFormat="1" ht="15" customHeight="1">
      <c r="B176" s="337"/>
      <c r="C176" s="312" t="s">
        <v>1246</v>
      </c>
      <c r="D176" s="312"/>
      <c r="E176" s="312"/>
      <c r="F176" s="335" t="s">
        <v>1197</v>
      </c>
      <c r="G176" s="312"/>
      <c r="H176" s="312" t="s">
        <v>1247</v>
      </c>
      <c r="I176" s="312" t="s">
        <v>1199</v>
      </c>
      <c r="J176" s="312" t="s">
        <v>1248</v>
      </c>
      <c r="K176" s="360"/>
    </row>
    <row r="177" spans="2:11" s="1" customFormat="1" ht="15" customHeight="1">
      <c r="B177" s="337"/>
      <c r="C177" s="312" t="s">
        <v>1145</v>
      </c>
      <c r="D177" s="312"/>
      <c r="E177" s="312"/>
      <c r="F177" s="335" t="s">
        <v>1197</v>
      </c>
      <c r="G177" s="312"/>
      <c r="H177" s="312" t="s">
        <v>1264</v>
      </c>
      <c r="I177" s="312" t="s">
        <v>1199</v>
      </c>
      <c r="J177" s="312" t="s">
        <v>1248</v>
      </c>
      <c r="K177" s="360"/>
    </row>
    <row r="178" spans="2:11" s="1" customFormat="1" ht="15" customHeight="1">
      <c r="B178" s="337"/>
      <c r="C178" s="312" t="s">
        <v>1202</v>
      </c>
      <c r="D178" s="312"/>
      <c r="E178" s="312"/>
      <c r="F178" s="335" t="s">
        <v>1203</v>
      </c>
      <c r="G178" s="312"/>
      <c r="H178" s="312" t="s">
        <v>1264</v>
      </c>
      <c r="I178" s="312" t="s">
        <v>1199</v>
      </c>
      <c r="J178" s="312">
        <v>50</v>
      </c>
      <c r="K178" s="360"/>
    </row>
    <row r="179" spans="2:11" s="1" customFormat="1" ht="15" customHeight="1">
      <c r="B179" s="337"/>
      <c r="C179" s="312" t="s">
        <v>1205</v>
      </c>
      <c r="D179" s="312"/>
      <c r="E179" s="312"/>
      <c r="F179" s="335" t="s">
        <v>1197</v>
      </c>
      <c r="G179" s="312"/>
      <c r="H179" s="312" t="s">
        <v>1264</v>
      </c>
      <c r="I179" s="312" t="s">
        <v>1207</v>
      </c>
      <c r="J179" s="312"/>
      <c r="K179" s="360"/>
    </row>
    <row r="180" spans="2:11" s="1" customFormat="1" ht="15" customHeight="1">
      <c r="B180" s="337"/>
      <c r="C180" s="312" t="s">
        <v>1216</v>
      </c>
      <c r="D180" s="312"/>
      <c r="E180" s="312"/>
      <c r="F180" s="335" t="s">
        <v>1203</v>
      </c>
      <c r="G180" s="312"/>
      <c r="H180" s="312" t="s">
        <v>1264</v>
      </c>
      <c r="I180" s="312" t="s">
        <v>1199</v>
      </c>
      <c r="J180" s="312">
        <v>50</v>
      </c>
      <c r="K180" s="360"/>
    </row>
    <row r="181" spans="2:11" s="1" customFormat="1" ht="15" customHeight="1">
      <c r="B181" s="337"/>
      <c r="C181" s="312" t="s">
        <v>1224</v>
      </c>
      <c r="D181" s="312"/>
      <c r="E181" s="312"/>
      <c r="F181" s="335" t="s">
        <v>1203</v>
      </c>
      <c r="G181" s="312"/>
      <c r="H181" s="312" t="s">
        <v>1264</v>
      </c>
      <c r="I181" s="312" t="s">
        <v>1199</v>
      </c>
      <c r="J181" s="312">
        <v>50</v>
      </c>
      <c r="K181" s="360"/>
    </row>
    <row r="182" spans="2:11" s="1" customFormat="1" ht="15" customHeight="1">
      <c r="B182" s="337"/>
      <c r="C182" s="312" t="s">
        <v>1222</v>
      </c>
      <c r="D182" s="312"/>
      <c r="E182" s="312"/>
      <c r="F182" s="335" t="s">
        <v>1203</v>
      </c>
      <c r="G182" s="312"/>
      <c r="H182" s="312" t="s">
        <v>1264</v>
      </c>
      <c r="I182" s="312" t="s">
        <v>1199</v>
      </c>
      <c r="J182" s="312">
        <v>50</v>
      </c>
      <c r="K182" s="360"/>
    </row>
    <row r="183" spans="2:11" s="1" customFormat="1" ht="15" customHeight="1">
      <c r="B183" s="337"/>
      <c r="C183" s="312" t="s">
        <v>104</v>
      </c>
      <c r="D183" s="312"/>
      <c r="E183" s="312"/>
      <c r="F183" s="335" t="s">
        <v>1197</v>
      </c>
      <c r="G183" s="312"/>
      <c r="H183" s="312" t="s">
        <v>1265</v>
      </c>
      <c r="I183" s="312" t="s">
        <v>1266</v>
      </c>
      <c r="J183" s="312"/>
      <c r="K183" s="360"/>
    </row>
    <row r="184" spans="2:11" s="1" customFormat="1" ht="15" customHeight="1">
      <c r="B184" s="337"/>
      <c r="C184" s="312" t="s">
        <v>56</v>
      </c>
      <c r="D184" s="312"/>
      <c r="E184" s="312"/>
      <c r="F184" s="335" t="s">
        <v>1197</v>
      </c>
      <c r="G184" s="312"/>
      <c r="H184" s="312" t="s">
        <v>1267</v>
      </c>
      <c r="I184" s="312" t="s">
        <v>1268</v>
      </c>
      <c r="J184" s="312">
        <v>1</v>
      </c>
      <c r="K184" s="360"/>
    </row>
    <row r="185" spans="2:11" s="1" customFormat="1" ht="15" customHeight="1">
      <c r="B185" s="337"/>
      <c r="C185" s="312" t="s">
        <v>52</v>
      </c>
      <c r="D185" s="312"/>
      <c r="E185" s="312"/>
      <c r="F185" s="335" t="s">
        <v>1197</v>
      </c>
      <c r="G185" s="312"/>
      <c r="H185" s="312" t="s">
        <v>1269</v>
      </c>
      <c r="I185" s="312" t="s">
        <v>1199</v>
      </c>
      <c r="J185" s="312">
        <v>20</v>
      </c>
      <c r="K185" s="360"/>
    </row>
    <row r="186" spans="2:11" s="1" customFormat="1" ht="15" customHeight="1">
      <c r="B186" s="337"/>
      <c r="C186" s="312" t="s">
        <v>53</v>
      </c>
      <c r="D186" s="312"/>
      <c r="E186" s="312"/>
      <c r="F186" s="335" t="s">
        <v>1197</v>
      </c>
      <c r="G186" s="312"/>
      <c r="H186" s="312" t="s">
        <v>1270</v>
      </c>
      <c r="I186" s="312" t="s">
        <v>1199</v>
      </c>
      <c r="J186" s="312">
        <v>255</v>
      </c>
      <c r="K186" s="360"/>
    </row>
    <row r="187" spans="2:11" s="1" customFormat="1" ht="15" customHeight="1">
      <c r="B187" s="337"/>
      <c r="C187" s="312" t="s">
        <v>105</v>
      </c>
      <c r="D187" s="312"/>
      <c r="E187" s="312"/>
      <c r="F187" s="335" t="s">
        <v>1197</v>
      </c>
      <c r="G187" s="312"/>
      <c r="H187" s="312" t="s">
        <v>1161</v>
      </c>
      <c r="I187" s="312" t="s">
        <v>1199</v>
      </c>
      <c r="J187" s="312">
        <v>10</v>
      </c>
      <c r="K187" s="360"/>
    </row>
    <row r="188" spans="2:11" s="1" customFormat="1" ht="15" customHeight="1">
      <c r="B188" s="337"/>
      <c r="C188" s="312" t="s">
        <v>106</v>
      </c>
      <c r="D188" s="312"/>
      <c r="E188" s="312"/>
      <c r="F188" s="335" t="s">
        <v>1197</v>
      </c>
      <c r="G188" s="312"/>
      <c r="H188" s="312" t="s">
        <v>1271</v>
      </c>
      <c r="I188" s="312" t="s">
        <v>1232</v>
      </c>
      <c r="J188" s="312"/>
      <c r="K188" s="360"/>
    </row>
    <row r="189" spans="2:11" s="1" customFormat="1" ht="15" customHeight="1">
      <c r="B189" s="337"/>
      <c r="C189" s="312" t="s">
        <v>1272</v>
      </c>
      <c r="D189" s="312"/>
      <c r="E189" s="312"/>
      <c r="F189" s="335" t="s">
        <v>1197</v>
      </c>
      <c r="G189" s="312"/>
      <c r="H189" s="312" t="s">
        <v>1273</v>
      </c>
      <c r="I189" s="312" t="s">
        <v>1232</v>
      </c>
      <c r="J189" s="312"/>
      <c r="K189" s="360"/>
    </row>
    <row r="190" spans="2:11" s="1" customFormat="1" ht="15" customHeight="1">
      <c r="B190" s="337"/>
      <c r="C190" s="312" t="s">
        <v>1261</v>
      </c>
      <c r="D190" s="312"/>
      <c r="E190" s="312"/>
      <c r="F190" s="335" t="s">
        <v>1197</v>
      </c>
      <c r="G190" s="312"/>
      <c r="H190" s="312" t="s">
        <v>1274</v>
      </c>
      <c r="I190" s="312" t="s">
        <v>1232</v>
      </c>
      <c r="J190" s="312"/>
      <c r="K190" s="360"/>
    </row>
    <row r="191" spans="2:11" s="1" customFormat="1" ht="15" customHeight="1">
      <c r="B191" s="337"/>
      <c r="C191" s="312" t="s">
        <v>108</v>
      </c>
      <c r="D191" s="312"/>
      <c r="E191" s="312"/>
      <c r="F191" s="335" t="s">
        <v>1203</v>
      </c>
      <c r="G191" s="312"/>
      <c r="H191" s="312" t="s">
        <v>1275</v>
      </c>
      <c r="I191" s="312" t="s">
        <v>1199</v>
      </c>
      <c r="J191" s="312">
        <v>50</v>
      </c>
      <c r="K191" s="360"/>
    </row>
    <row r="192" spans="2:11" s="1" customFormat="1" ht="15" customHeight="1">
      <c r="B192" s="337"/>
      <c r="C192" s="312" t="s">
        <v>1276</v>
      </c>
      <c r="D192" s="312"/>
      <c r="E192" s="312"/>
      <c r="F192" s="335" t="s">
        <v>1203</v>
      </c>
      <c r="G192" s="312"/>
      <c r="H192" s="312" t="s">
        <v>1277</v>
      </c>
      <c r="I192" s="312" t="s">
        <v>1278</v>
      </c>
      <c r="J192" s="312"/>
      <c r="K192" s="360"/>
    </row>
    <row r="193" spans="2:11" s="1" customFormat="1" ht="15" customHeight="1">
      <c r="B193" s="337"/>
      <c r="C193" s="312" t="s">
        <v>1279</v>
      </c>
      <c r="D193" s="312"/>
      <c r="E193" s="312"/>
      <c r="F193" s="335" t="s">
        <v>1203</v>
      </c>
      <c r="G193" s="312"/>
      <c r="H193" s="312" t="s">
        <v>1280</v>
      </c>
      <c r="I193" s="312" t="s">
        <v>1278</v>
      </c>
      <c r="J193" s="312"/>
      <c r="K193" s="360"/>
    </row>
    <row r="194" spans="2:11" s="1" customFormat="1" ht="15" customHeight="1">
      <c r="B194" s="337"/>
      <c r="C194" s="312" t="s">
        <v>1281</v>
      </c>
      <c r="D194" s="312"/>
      <c r="E194" s="312"/>
      <c r="F194" s="335" t="s">
        <v>1203</v>
      </c>
      <c r="G194" s="312"/>
      <c r="H194" s="312" t="s">
        <v>1282</v>
      </c>
      <c r="I194" s="312" t="s">
        <v>1278</v>
      </c>
      <c r="J194" s="312"/>
      <c r="K194" s="360"/>
    </row>
    <row r="195" spans="2:11" s="1" customFormat="1" ht="15" customHeight="1">
      <c r="B195" s="337"/>
      <c r="C195" s="374" t="s">
        <v>1283</v>
      </c>
      <c r="D195" s="312"/>
      <c r="E195" s="312"/>
      <c r="F195" s="335" t="s">
        <v>1203</v>
      </c>
      <c r="G195" s="312"/>
      <c r="H195" s="312" t="s">
        <v>1284</v>
      </c>
      <c r="I195" s="312" t="s">
        <v>1285</v>
      </c>
      <c r="J195" s="375" t="s">
        <v>1286</v>
      </c>
      <c r="K195" s="360"/>
    </row>
    <row r="196" spans="2:11" s="1" customFormat="1" ht="15" customHeight="1">
      <c r="B196" s="337"/>
      <c r="C196" s="374" t="s">
        <v>41</v>
      </c>
      <c r="D196" s="312"/>
      <c r="E196" s="312"/>
      <c r="F196" s="335" t="s">
        <v>1197</v>
      </c>
      <c r="G196" s="312"/>
      <c r="H196" s="309" t="s">
        <v>1287</v>
      </c>
      <c r="I196" s="312" t="s">
        <v>1288</v>
      </c>
      <c r="J196" s="312"/>
      <c r="K196" s="360"/>
    </row>
    <row r="197" spans="2:11" s="1" customFormat="1" ht="15" customHeight="1">
      <c r="B197" s="337"/>
      <c r="C197" s="374" t="s">
        <v>1289</v>
      </c>
      <c r="D197" s="312"/>
      <c r="E197" s="312"/>
      <c r="F197" s="335" t="s">
        <v>1197</v>
      </c>
      <c r="G197" s="312"/>
      <c r="H197" s="312" t="s">
        <v>1290</v>
      </c>
      <c r="I197" s="312" t="s">
        <v>1232</v>
      </c>
      <c r="J197" s="312"/>
      <c r="K197" s="360"/>
    </row>
    <row r="198" spans="2:11" s="1" customFormat="1" ht="15" customHeight="1">
      <c r="B198" s="337"/>
      <c r="C198" s="374" t="s">
        <v>1291</v>
      </c>
      <c r="D198" s="312"/>
      <c r="E198" s="312"/>
      <c r="F198" s="335" t="s">
        <v>1197</v>
      </c>
      <c r="G198" s="312"/>
      <c r="H198" s="312" t="s">
        <v>1292</v>
      </c>
      <c r="I198" s="312" t="s">
        <v>1232</v>
      </c>
      <c r="J198" s="312"/>
      <c r="K198" s="360"/>
    </row>
    <row r="199" spans="2:11" s="1" customFormat="1" ht="15" customHeight="1">
      <c r="B199" s="337"/>
      <c r="C199" s="374" t="s">
        <v>1293</v>
      </c>
      <c r="D199" s="312"/>
      <c r="E199" s="312"/>
      <c r="F199" s="335" t="s">
        <v>1203</v>
      </c>
      <c r="G199" s="312"/>
      <c r="H199" s="312" t="s">
        <v>1294</v>
      </c>
      <c r="I199" s="312" t="s">
        <v>1232</v>
      </c>
      <c r="J199" s="312"/>
      <c r="K199" s="360"/>
    </row>
    <row r="200" spans="2:11" s="1" customFormat="1" ht="15" customHeight="1">
      <c r="B200" s="366"/>
      <c r="C200" s="376"/>
      <c r="D200" s="367"/>
      <c r="E200" s="367"/>
      <c r="F200" s="367"/>
      <c r="G200" s="367"/>
      <c r="H200" s="367"/>
      <c r="I200" s="367"/>
      <c r="J200" s="367"/>
      <c r="K200" s="368"/>
    </row>
    <row r="201" spans="2:11" s="1" customFormat="1" ht="18.75" customHeight="1">
      <c r="B201" s="348"/>
      <c r="C201" s="358"/>
      <c r="D201" s="358"/>
      <c r="E201" s="358"/>
      <c r="F201" s="369"/>
      <c r="G201" s="358"/>
      <c r="H201" s="358"/>
      <c r="I201" s="358"/>
      <c r="J201" s="358"/>
      <c r="K201" s="348"/>
    </row>
    <row r="202" spans="2:11" s="1" customFormat="1" ht="18.75" customHeight="1">
      <c r="B202" s="320"/>
      <c r="C202" s="320"/>
      <c r="D202" s="320"/>
      <c r="E202" s="320"/>
      <c r="F202" s="320"/>
      <c r="G202" s="320"/>
      <c r="H202" s="320"/>
      <c r="I202" s="320"/>
      <c r="J202" s="320"/>
      <c r="K202" s="320"/>
    </row>
    <row r="203" spans="2:11" s="1" customFormat="1" ht="13.5">
      <c r="B203" s="299"/>
      <c r="C203" s="300"/>
      <c r="D203" s="300"/>
      <c r="E203" s="300"/>
      <c r="F203" s="300"/>
      <c r="G203" s="300"/>
      <c r="H203" s="300"/>
      <c r="I203" s="300"/>
      <c r="J203" s="300"/>
      <c r="K203" s="301"/>
    </row>
    <row r="204" spans="2:11" s="1" customFormat="1" ht="21" customHeight="1">
      <c r="B204" s="302"/>
      <c r="C204" s="303" t="s">
        <v>1295</v>
      </c>
      <c r="D204" s="303"/>
      <c r="E204" s="303"/>
      <c r="F204" s="303"/>
      <c r="G204" s="303"/>
      <c r="H204" s="303"/>
      <c r="I204" s="303"/>
      <c r="J204" s="303"/>
      <c r="K204" s="304"/>
    </row>
    <row r="205" spans="2:11" s="1" customFormat="1" ht="25.5" customHeight="1">
      <c r="B205" s="302"/>
      <c r="C205" s="377" t="s">
        <v>1296</v>
      </c>
      <c r="D205" s="377"/>
      <c r="E205" s="377"/>
      <c r="F205" s="377" t="s">
        <v>1297</v>
      </c>
      <c r="G205" s="378"/>
      <c r="H205" s="377" t="s">
        <v>1298</v>
      </c>
      <c r="I205" s="377"/>
      <c r="J205" s="377"/>
      <c r="K205" s="304"/>
    </row>
    <row r="206" spans="2:11" s="1" customFormat="1" ht="5.25" customHeight="1">
      <c r="B206" s="337"/>
      <c r="C206" s="332"/>
      <c r="D206" s="332"/>
      <c r="E206" s="332"/>
      <c r="F206" s="332"/>
      <c r="G206" s="358"/>
      <c r="H206" s="332"/>
      <c r="I206" s="332"/>
      <c r="J206" s="332"/>
      <c r="K206" s="360"/>
    </row>
    <row r="207" spans="2:11" s="1" customFormat="1" ht="15" customHeight="1">
      <c r="B207" s="337"/>
      <c r="C207" s="312" t="s">
        <v>1288</v>
      </c>
      <c r="D207" s="312"/>
      <c r="E207" s="312"/>
      <c r="F207" s="335" t="s">
        <v>42</v>
      </c>
      <c r="G207" s="312"/>
      <c r="H207" s="312" t="s">
        <v>1299</v>
      </c>
      <c r="I207" s="312"/>
      <c r="J207" s="312"/>
      <c r="K207" s="360"/>
    </row>
    <row r="208" spans="2:11" s="1" customFormat="1" ht="15" customHeight="1">
      <c r="B208" s="337"/>
      <c r="C208" s="312"/>
      <c r="D208" s="312"/>
      <c r="E208" s="312"/>
      <c r="F208" s="335" t="s">
        <v>43</v>
      </c>
      <c r="G208" s="312"/>
      <c r="H208" s="312" t="s">
        <v>1300</v>
      </c>
      <c r="I208" s="312"/>
      <c r="J208" s="312"/>
      <c r="K208" s="360"/>
    </row>
    <row r="209" spans="2:11" s="1" customFormat="1" ht="15" customHeight="1">
      <c r="B209" s="337"/>
      <c r="C209" s="312"/>
      <c r="D209" s="312"/>
      <c r="E209" s="312"/>
      <c r="F209" s="335" t="s">
        <v>46</v>
      </c>
      <c r="G209" s="312"/>
      <c r="H209" s="312" t="s">
        <v>1301</v>
      </c>
      <c r="I209" s="312"/>
      <c r="J209" s="312"/>
      <c r="K209" s="360"/>
    </row>
    <row r="210" spans="2:11" s="1" customFormat="1" ht="15" customHeight="1">
      <c r="B210" s="337"/>
      <c r="C210" s="312"/>
      <c r="D210" s="312"/>
      <c r="E210" s="312"/>
      <c r="F210" s="335" t="s">
        <v>44</v>
      </c>
      <c r="G210" s="312"/>
      <c r="H210" s="312" t="s">
        <v>1302</v>
      </c>
      <c r="I210" s="312"/>
      <c r="J210" s="312"/>
      <c r="K210" s="360"/>
    </row>
    <row r="211" spans="2:11" s="1" customFormat="1" ht="15" customHeight="1">
      <c r="B211" s="337"/>
      <c r="C211" s="312"/>
      <c r="D211" s="312"/>
      <c r="E211" s="312"/>
      <c r="F211" s="335" t="s">
        <v>45</v>
      </c>
      <c r="G211" s="312"/>
      <c r="H211" s="312" t="s">
        <v>1303</v>
      </c>
      <c r="I211" s="312"/>
      <c r="J211" s="312"/>
      <c r="K211" s="360"/>
    </row>
    <row r="212" spans="2:11" s="1" customFormat="1" ht="15" customHeight="1">
      <c r="B212" s="337"/>
      <c r="C212" s="312"/>
      <c r="D212" s="312"/>
      <c r="E212" s="312"/>
      <c r="F212" s="335"/>
      <c r="G212" s="312"/>
      <c r="H212" s="312"/>
      <c r="I212" s="312"/>
      <c r="J212" s="312"/>
      <c r="K212" s="360"/>
    </row>
    <row r="213" spans="2:11" s="1" customFormat="1" ht="15" customHeight="1">
      <c r="B213" s="337"/>
      <c r="C213" s="312" t="s">
        <v>1244</v>
      </c>
      <c r="D213" s="312"/>
      <c r="E213" s="312"/>
      <c r="F213" s="335" t="s">
        <v>78</v>
      </c>
      <c r="G213" s="312"/>
      <c r="H213" s="312" t="s">
        <v>1304</v>
      </c>
      <c r="I213" s="312"/>
      <c r="J213" s="312"/>
      <c r="K213" s="360"/>
    </row>
    <row r="214" spans="2:11" s="1" customFormat="1" ht="15" customHeight="1">
      <c r="B214" s="337"/>
      <c r="C214" s="312"/>
      <c r="D214" s="312"/>
      <c r="E214" s="312"/>
      <c r="F214" s="335" t="s">
        <v>1140</v>
      </c>
      <c r="G214" s="312"/>
      <c r="H214" s="312" t="s">
        <v>1141</v>
      </c>
      <c r="I214" s="312"/>
      <c r="J214" s="312"/>
      <c r="K214" s="360"/>
    </row>
    <row r="215" spans="2:11" s="1" customFormat="1" ht="15" customHeight="1">
      <c r="B215" s="337"/>
      <c r="C215" s="312"/>
      <c r="D215" s="312"/>
      <c r="E215" s="312"/>
      <c r="F215" s="335" t="s">
        <v>1138</v>
      </c>
      <c r="G215" s="312"/>
      <c r="H215" s="312" t="s">
        <v>1305</v>
      </c>
      <c r="I215" s="312"/>
      <c r="J215" s="312"/>
      <c r="K215" s="360"/>
    </row>
    <row r="216" spans="2:11" s="1" customFormat="1" ht="15" customHeight="1">
      <c r="B216" s="379"/>
      <c r="C216" s="312"/>
      <c r="D216" s="312"/>
      <c r="E216" s="312"/>
      <c r="F216" s="335" t="s">
        <v>1142</v>
      </c>
      <c r="G216" s="374"/>
      <c r="H216" s="364" t="s">
        <v>77</v>
      </c>
      <c r="I216" s="364"/>
      <c r="J216" s="364"/>
      <c r="K216" s="380"/>
    </row>
    <row r="217" spans="2:11" s="1" customFormat="1" ht="15" customHeight="1">
      <c r="B217" s="379"/>
      <c r="C217" s="312"/>
      <c r="D217" s="312"/>
      <c r="E217" s="312"/>
      <c r="F217" s="335" t="s">
        <v>1143</v>
      </c>
      <c r="G217" s="374"/>
      <c r="H217" s="364" t="s">
        <v>153</v>
      </c>
      <c r="I217" s="364"/>
      <c r="J217" s="364"/>
      <c r="K217" s="380"/>
    </row>
    <row r="218" spans="2:11" s="1" customFormat="1" ht="15" customHeight="1">
      <c r="B218" s="379"/>
      <c r="C218" s="312"/>
      <c r="D218" s="312"/>
      <c r="E218" s="312"/>
      <c r="F218" s="335"/>
      <c r="G218" s="374"/>
      <c r="H218" s="364"/>
      <c r="I218" s="364"/>
      <c r="J218" s="364"/>
      <c r="K218" s="380"/>
    </row>
    <row r="219" spans="2:11" s="1" customFormat="1" ht="15" customHeight="1">
      <c r="B219" s="379"/>
      <c r="C219" s="312" t="s">
        <v>1268</v>
      </c>
      <c r="D219" s="312"/>
      <c r="E219" s="312"/>
      <c r="F219" s="335">
        <v>1</v>
      </c>
      <c r="G219" s="374"/>
      <c r="H219" s="364" t="s">
        <v>1306</v>
      </c>
      <c r="I219" s="364"/>
      <c r="J219" s="364"/>
      <c r="K219" s="380"/>
    </row>
    <row r="220" spans="2:11" s="1" customFormat="1" ht="15" customHeight="1">
      <c r="B220" s="379"/>
      <c r="C220" s="312"/>
      <c r="D220" s="312"/>
      <c r="E220" s="312"/>
      <c r="F220" s="335">
        <v>2</v>
      </c>
      <c r="G220" s="374"/>
      <c r="H220" s="364" t="s">
        <v>1307</v>
      </c>
      <c r="I220" s="364"/>
      <c r="J220" s="364"/>
      <c r="K220" s="380"/>
    </row>
    <row r="221" spans="2:11" s="1" customFormat="1" ht="15" customHeight="1">
      <c r="B221" s="379"/>
      <c r="C221" s="312"/>
      <c r="D221" s="312"/>
      <c r="E221" s="312"/>
      <c r="F221" s="335">
        <v>3</v>
      </c>
      <c r="G221" s="374"/>
      <c r="H221" s="364" t="s">
        <v>1308</v>
      </c>
      <c r="I221" s="364"/>
      <c r="J221" s="364"/>
      <c r="K221" s="380"/>
    </row>
    <row r="222" spans="2:11" s="1" customFormat="1" ht="15" customHeight="1">
      <c r="B222" s="379"/>
      <c r="C222" s="312"/>
      <c r="D222" s="312"/>
      <c r="E222" s="312"/>
      <c r="F222" s="335">
        <v>4</v>
      </c>
      <c r="G222" s="374"/>
      <c r="H222" s="364" t="s">
        <v>1309</v>
      </c>
      <c r="I222" s="364"/>
      <c r="J222" s="364"/>
      <c r="K222" s="380"/>
    </row>
    <row r="223" spans="2:11" s="1" customFormat="1" ht="12.75" customHeight="1">
      <c r="B223" s="381"/>
      <c r="C223" s="382"/>
      <c r="D223" s="382"/>
      <c r="E223" s="382"/>
      <c r="F223" s="382"/>
      <c r="G223" s="382"/>
      <c r="H223" s="382"/>
      <c r="I223" s="382"/>
      <c r="J223" s="382"/>
      <c r="K223" s="38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71:J171"/>
    <mergeCell ref="C204:J204"/>
    <mergeCell ref="H205:J205"/>
    <mergeCell ref="H207:J207"/>
    <mergeCell ref="H208:J208"/>
    <mergeCell ref="H209:J209"/>
    <mergeCell ref="H210:J210"/>
    <mergeCell ref="H211:J211"/>
    <mergeCell ref="H213:J213"/>
    <mergeCell ref="H214:J214"/>
    <mergeCell ref="H215:J215"/>
    <mergeCell ref="H216:J216"/>
    <mergeCell ref="H217:J217"/>
    <mergeCell ref="H219:J219"/>
    <mergeCell ref="H220:J220"/>
    <mergeCell ref="H221:J221"/>
    <mergeCell ref="H222:J222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3:J3"/>
    <mergeCell ref="C4:J4"/>
    <mergeCell ref="C9:J9"/>
    <mergeCell ref="D10:J10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6:J6"/>
    <mergeCell ref="C7:J7"/>
    <mergeCell ref="D11:J11"/>
    <mergeCell ref="D15:J1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Rousek</dc:creator>
  <cp:keywords/>
  <dc:description/>
  <cp:lastModifiedBy>Martin Rousek</cp:lastModifiedBy>
  <dcterms:created xsi:type="dcterms:W3CDTF">2023-10-05T06:42:02Z</dcterms:created>
  <dcterms:modified xsi:type="dcterms:W3CDTF">2023-10-05T06:42:09Z</dcterms:modified>
  <cp:category/>
  <cp:version/>
  <cp:contentType/>
  <cp:contentStatus/>
</cp:coreProperties>
</file>