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3029 - Varnsdorf - Rek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'2023029 - Varnsdorf - Rek...'!$C$84:$K$152</definedName>
    <definedName name="_xlnm.Print_Area" localSheetId="1">'2023029 - Varnsdorf - Rek...'!$C$4:$J$37,'2023029 - Varnsdorf - Rek...'!$C$43:$J$68,'2023029 - Varnsdorf - Rek...'!$C$74:$K$152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'2023029 - Varnsdorf - Rek...'!$84:$84</definedName>
  </definedNames>
  <calcPr fullCalcOnLoad="1"/>
</workbook>
</file>

<file path=xl/sharedStrings.xml><?xml version="1.0" encoding="utf-8"?>
<sst xmlns="http://schemas.openxmlformats.org/spreadsheetml/2006/main" count="1320" uniqueCount="448">
  <si>
    <t>Export Komplet</t>
  </si>
  <si>
    <t>VZ</t>
  </si>
  <si>
    <t>2.0</t>
  </si>
  <si>
    <t>ZAMOK</t>
  </si>
  <si>
    <t>False</t>
  </si>
  <si>
    <t>{a9bca25a-b69a-4510-aa26-56509d991f19}</t>
  </si>
  <si>
    <t>0,01</t>
  </si>
  <si>
    <t>21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</si>
  <si>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</si>
  <si>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</si>
  <si>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</si>
  <si>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</si>
  <si>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</si>
  <si>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2023029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</si>
  <si>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</si>
  <si>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</si>
  <si>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Varnsdorf - Rekonstrukce ulice Karlova</t>
  </si>
  <si>
    <t>KSO:</t>
  </si>
  <si>
    <t/>
  </si>
  <si>
    <t>CC-CZ:</t>
  </si>
  <si>
    <t>Místo:</t>
  </si>
  <si>
    <t xml:space="preserve"> </t>
  </si>
  <si>
    <t>Datum:</t>
  </si>
  <si>
    <t>29. 5. 2023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</si>
  <si>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</si>
  <si>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</si>
  <si>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</si>
  <si>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</si>
  <si>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</si>
  <si>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</si>
  <si>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</si>
  <si>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</si>
  <si>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</si>
  <si>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</si>
  <si>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</si>
  <si>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</si>
  <si>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</si>
  <si>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</si>
  <si>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</si>
  <si>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</si>
  <si>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</si>
  <si>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</si>
  <si>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</si>
  <si>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</si>
  <si>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</si>
  <si>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</si>
  <si>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</si>
  <si>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</si>
  <si>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</si>
  <si>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</si>
  <si>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</si>
  <si>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</si>
  <si>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</si>
  <si>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</si>
  <si>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</si>
  <si>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</si>
  <si>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</si>
  <si>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</si>
  <si>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</si>
  <si>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</si>
  <si>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</si>
  <si>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</si>
  <si>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</si>
  <si>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</si>
  <si>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</si>
  <si>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</si>
  <si>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</si>
  <si>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</si>
  <si>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</si>
  <si>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</si>
  <si>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</si>
  <si>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</si>
  <si>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</si>
  <si>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</si>
  <si>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</si>
  <si>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</si>
  <si>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</si>
  <si>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</si>
  <si>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</si>
  <si>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</si>
  <si>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</si>
  <si>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</si>
  <si>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</si>
  <si>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</si>
  <si>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</si>
  <si>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</si>
  <si>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</si>
  <si>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</si>
  <si>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</si>
  <si>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</si>
  <si>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VRN - Vedlejší rozpočtové náklady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</si>
  <si>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</si>
  <si>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</si>
  <si>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</si>
  <si>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</si>
  <si>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</si>
  <si>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</si>
  <si>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</si>
  <si>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</si>
  <si>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</si>
  <si>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</si>
  <si>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</si>
  <si>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</si>
  <si>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</si>
  <si>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</si>
  <si>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</si>
  <si>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</si>
  <si>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</si>
  <si>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</si>
  <si>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</si>
  <si>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4</t>
  </si>
  <si>
    <t>K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</si>
  <si>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</si>
  <si>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</si>
  <si>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m2</t>
  </si>
  <si>
    <t>CS ÚRS 2023 01</t>
  </si>
  <si>
    <t>-1686579980</t>
  </si>
  <si>
    <t>Online PSC</t>
  </si>
  <si>
    <t>https://podminky.urs.cz/item/CS_URS_2023_01/113107142</t>
  </si>
  <si>
    <t>113154363</t>
  </si>
  <si>
    <t>Frézování živičného podkladu nebo krytu s naložením na dopravní prostředek plochy přes 1 000 do 10 000 m2 s překážkami v trase pruhu šířky přes 1 m do 2 m, tloušťky vrstvy 50 mm</t>
  </si>
  <si>
    <t>-2002658647</t>
  </si>
  <si>
    <t>https://podminky.urs.cz/item/CS_URS_2023_01/113154363</t>
  </si>
  <si>
    <t>9</t>
  </si>
  <si>
    <t>122252113</t>
  </si>
  <si>
    <t>Vykopávky v zemnících na suchu pro silnice a dálnice strojně zapažené i nezapažené v hornině třídy těžitelnosti I do 100 m3</t>
  </si>
  <si>
    <t>m3</t>
  </si>
  <si>
    <t>1861697959</t>
  </si>
  <si>
    <t>https://podminky.urs.cz/item/CS_URS_2023_01/122252113</t>
  </si>
  <si>
    <t>12</t>
  </si>
  <si>
    <t>171201221</t>
  </si>
  <si>
    <t>Poplatek za uložení stavebního odpadu na skládce (skládkovné) zeminy a kamení zatříděného do Katalogu odpadů pod kódem 17 05 04</t>
  </si>
  <si>
    <t>t</t>
  </si>
  <si>
    <t>-997319444</t>
  </si>
  <si>
    <t>https://podminky.urs.cz/item/CS_URS_2023_01/171201221</t>
  </si>
  <si>
    <t>5</t>
  </si>
  <si>
    <t>Komunikace pozemní</t>
  </si>
  <si>
    <t>17</t>
  </si>
  <si>
    <t>565135101</t>
  </si>
  <si>
    <t>Asfaltový beton vrstva podkladní ACP 16 (obalované kamenivo střednězrnné - OKS) s rozprostřením a zhutněním v pruhu šířky do 1,5 m, po zhutnění tl. 50 mm</t>
  </si>
  <si>
    <t>218012352</t>
  </si>
  <si>
    <t>https://podminky.urs.cz/item/CS_URS_2023_01/565135101</t>
  </si>
  <si>
    <t>18</t>
  </si>
  <si>
    <t>572141111R</t>
  </si>
  <si>
    <t>Vyrovnání povrchu dosavadních krytů s rozprostřením hmot a zhutněním asfaltovým betonem ACO (AB) tl. od 11 do 20 mm</t>
  </si>
  <si>
    <t>-1108577603</t>
  </si>
  <si>
    <t>19</t>
  </si>
  <si>
    <t>573231111</t>
  </si>
  <si>
    <t>Postřik spojovací PS bez posypu kamenivem ze silniční emulze, v množství 0,70 kg/m2</t>
  </si>
  <si>
    <t>826688981</t>
  </si>
  <si>
    <t>https://podminky.urs.cz/item/CS_URS_2023_01/573231111</t>
  </si>
  <si>
    <t>20</t>
  </si>
  <si>
    <t>577144121</t>
  </si>
  <si>
    <t>Asfaltový beton vrstva obrusná ACO 11 (ABS) s rozprostřením a se zhutněním z nemodifikovaného asfaltu v pruhu šířky přes 3 m tř. I, po zhutnění tl. 50 mm</t>
  </si>
  <si>
    <t>-474211367</t>
  </si>
  <si>
    <t>https://podminky.urs.cz/item/CS_URS_2023_01/577144121</t>
  </si>
  <si>
    <t>16</t>
  </si>
  <si>
    <t>577146031R</t>
  </si>
  <si>
    <t>Asfaltový beton vrstva ložní ACL 22 (ABVH) tl 50 mm š do 1,5 m z modifikovaného asfaltu</t>
  </si>
  <si>
    <t>M2</t>
  </si>
  <si>
    <t>-1282986291</t>
  </si>
  <si>
    <t>8</t>
  </si>
  <si>
    <t>Trubní vedení</t>
  </si>
  <si>
    <t>13</t>
  </si>
  <si>
    <t>899231111</t>
  </si>
  <si>
    <t>Výšková úprava uličního vstupu nebo vpusti do 200 mm zvýšením mříže</t>
  </si>
  <si>
    <t>kus</t>
  </si>
  <si>
    <t>59106714</t>
  </si>
  <si>
    <t>https://podminky.urs.cz/item/CS_URS_2023_01/899231111</t>
  </si>
  <si>
    <t>14</t>
  </si>
  <si>
    <t>899331111</t>
  </si>
  <si>
    <t>Výšková úprava uličního vstupu nebo vpusti do 200 mm zvýšením poklopu</t>
  </si>
  <si>
    <t>1072700243</t>
  </si>
  <si>
    <t>https://podminky.urs.cz/item/CS_URS_2023_01/899331111</t>
  </si>
  <si>
    <t>15</t>
  </si>
  <si>
    <t>899431111</t>
  </si>
  <si>
    <t>Výšková úprava uličního vstupu nebo vpusti do 200 mm zvýšením krycího hrnce, šoupěte nebo hydrantu bez úpravy armatur</t>
  </si>
  <si>
    <t>2041015762</t>
  </si>
  <si>
    <t>https://podminky.urs.cz/item/CS_URS_2023_01/899431111</t>
  </si>
  <si>
    <t>Ostatní konstrukce a práce, bourání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</si>
  <si>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</si>
  <si>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</si>
  <si>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m</t>
  </si>
  <si>
    <t>-1858526068</t>
  </si>
  <si>
    <t>https://podminky.urs.cz/item/CS_URS_2023_01/919732211</t>
  </si>
  <si>
    <t>3</t>
  </si>
  <si>
    <t>919735112</t>
  </si>
  <si>
    <t>Řezání stávajícího živičného krytu nebo podkladu hloubky přes 50 do 100 mm</t>
  </si>
  <si>
    <t>-1011318555</t>
  </si>
  <si>
    <t>https://podminky.urs.cz/item/CS_URS_2023_01/919735112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</si>
  <si>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</si>
  <si>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</si>
  <si>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-1628896052</t>
  </si>
  <si>
    <t>https://podminky.urs.cz/item/CS_URS_2023_01/938909311</t>
  </si>
  <si>
    <t>997</t>
  </si>
  <si>
    <t>Přesun sutě</t>
  </si>
  <si>
    <t>6</t>
  </si>
  <si>
    <t>997221561</t>
  </si>
  <si>
    <t>Vodorovná doprava suti bez naložení, ale se složením a s hrubým urovnáním z kusových materiálů, na vzdálenost do 1 km</t>
  </si>
  <si>
    <t>145895896</t>
  </si>
  <si>
    <t>https://podminky.urs.cz/item/CS_URS_2023_01/997221561</t>
  </si>
  <si>
    <t>VV</t>
  </si>
  <si>
    <t>5600*0,05</t>
  </si>
  <si>
    <t>79*0,01</t>
  </si>
  <si>
    <t>Součet</t>
  </si>
  <si>
    <t>280,79*2,7 'Přepočtené koeficientem množství</t>
  </si>
  <si>
    <t>10</t>
  </si>
  <si>
    <t>997221551</t>
  </si>
  <si>
    <t>Vodorovná doprava suti bez naložení, ale se složením a s hrubým urovnáním ze sypkých materiálů, na vzdálenost do 1 km</t>
  </si>
  <si>
    <t>523781398</t>
  </si>
  <si>
    <t>https://podminky.urs.cz/item/CS_URS_2023_01/997221551</t>
  </si>
  <si>
    <t>91,8*1,8</t>
  </si>
  <si>
    <t>7</t>
  </si>
  <si>
    <t>997221569</t>
  </si>
  <si>
    <t>Vodorovná doprava suti bez naložení, ale se složením a s hrubým urovnáním Příplatek k ceně za každý další i započatý 1 km přes 1 km</t>
  </si>
  <si>
    <t>1130431299</t>
  </si>
  <si>
    <t>https://podminky.urs.cz/item/CS_URS_2023_01/997221569</t>
  </si>
  <si>
    <t>758,133*37 'Přepočtené koeficientem množství</t>
  </si>
  <si>
    <t>11</t>
  </si>
  <si>
    <t>997221559</t>
  </si>
  <si>
    <t>-632245268</t>
  </si>
  <si>
    <t>https://podminky.urs.cz/item/CS_URS_2023_01/997221559</t>
  </si>
  <si>
    <t>165,24*37 'Přepočtené koeficientem množství</t>
  </si>
  <si>
    <t>998</t>
  </si>
  <si>
    <t>Přesun hmot</t>
  </si>
  <si>
    <t>22</t>
  </si>
  <si>
    <t>998225111</t>
  </si>
  <si>
    <t>Přesun hmot pro komunikace s krytem z kameniva, monolitickým betonovým nebo živičným dopravní vzdálenost do 200 m jakékoliv délky objektu</t>
  </si>
  <si>
    <t>-84911287</t>
  </si>
  <si>
    <t>https://podminky.urs.cz/item/CS_URS_2023_01/998225111</t>
  </si>
  <si>
    <t>M</t>
  </si>
  <si>
    <t>Práce a dodávky M</t>
  </si>
  <si>
    <t>46-M</t>
  </si>
  <si>
    <t>Zemní práce při extr.mont.pracích</t>
  </si>
  <si>
    <t>469973117</t>
  </si>
  <si>
    <t>Poplatek za uložení stavebního odpadu (skládkovné) na skládce asfaltového bez obsahu dehtu zatříděného do Katalogu odpadů pod kódem 17 03 02</t>
  </si>
  <si>
    <t>-1038504404</t>
  </si>
  <si>
    <t>https://podminky.urs.cz/item/CS_URS_2023_01/469973117</t>
  </si>
  <si>
    <t>VRN</t>
  </si>
  <si>
    <t>Vedlejší rozpočtové náklady</t>
  </si>
  <si>
    <t>VRN4</t>
  </si>
  <si>
    <t>Inženýrská činnost</t>
  </si>
  <si>
    <t>040001000</t>
  </si>
  <si>
    <t>1144112777</t>
  </si>
  <si>
    <t>https://podminky.urs.cz/item/CS_URS_2023_01/040001000</t>
  </si>
  <si>
    <t>25</t>
  </si>
  <si>
    <t>043002000</t>
  </si>
  <si>
    <t>Zkoušky a ostatní měření</t>
  </si>
  <si>
    <t>kpl</t>
  </si>
  <si>
    <t>1531105442</t>
  </si>
  <si>
    <t>https://podminky.urs.cz/item/CS_URS_2023_01/043002000</t>
  </si>
  <si>
    <t>24</t>
  </si>
  <si>
    <t>043114000</t>
  </si>
  <si>
    <t>Zkoušky tlakové</t>
  </si>
  <si>
    <t>406810397</t>
  </si>
  <si>
    <t>https://podminky.urs.cz/item/CS_URS_2023_01/043114000</t>
  </si>
  <si>
    <t>VRN7</t>
  </si>
  <si>
    <t>Provozní vlivy</t>
  </si>
  <si>
    <t>23</t>
  </si>
  <si>
    <t>070001000</t>
  </si>
  <si>
    <t>-1368975795</t>
  </si>
  <si>
    <t>https://podminky.urs.cz/item/CS_URS_2023_01/070001000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</si>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</sst>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7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37" fillId="0" borderId="28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9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37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7" fillId="0" borderId="28" xfId="0" applyFont="1" applyBorder="1" applyAlignment="1">
      <alignment horizontal="left"/>
    </xf>
    <xf numFmtId="0" fontId="40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142" TargetMode="External" /><Relationship Id="rId2" Type="http://schemas.openxmlformats.org/officeDocument/2006/relationships/hyperlink" Target="https://podminky.urs.cz/item/CS_URS_2023_01/113154363" TargetMode="External" /><Relationship Id="rId3" Type="http://schemas.openxmlformats.org/officeDocument/2006/relationships/hyperlink" Target="https://podminky.urs.cz/item/CS_URS_2023_01/122252113" TargetMode="External" /><Relationship Id="rId4" Type="http://schemas.openxmlformats.org/officeDocument/2006/relationships/hyperlink" Target="https://podminky.urs.cz/item/CS_URS_2023_01/171201221" TargetMode="External" /><Relationship Id="rId5" Type="http://schemas.openxmlformats.org/officeDocument/2006/relationships/hyperlink" Target="https://podminky.urs.cz/item/CS_URS_2023_01/565135101" TargetMode="External" /><Relationship Id="rId6" Type="http://schemas.openxmlformats.org/officeDocument/2006/relationships/hyperlink" Target="https://podminky.urs.cz/item/CS_URS_2023_01/573231111" TargetMode="External" /><Relationship Id="rId7" Type="http://schemas.openxmlformats.org/officeDocument/2006/relationships/hyperlink" Target="https://podminky.urs.cz/item/CS_URS_2023_01/577144121" TargetMode="External" /><Relationship Id="rId8" Type="http://schemas.openxmlformats.org/officeDocument/2006/relationships/hyperlink" Target="https://podminky.urs.cz/item/CS_URS_2023_01/899231111" TargetMode="External" /><Relationship Id="rId9" Type="http://schemas.openxmlformats.org/officeDocument/2006/relationships/hyperlink" Target="https://podminky.urs.cz/item/CS_URS_2023_01/899331111" TargetMode="External" /><Relationship Id="rId10" Type="http://schemas.openxmlformats.org/officeDocument/2006/relationships/hyperlink" Target="https://podminky.urs.cz/item/CS_URS_2023_01/899431111" TargetMode="External" /><Relationship Id="rId11" Type="http://schemas.openxmlformats.org/officeDocument/2006/relationships/hyperlink" Target="https://podminky.urs.cz/item/CS_URS_2023_01/919732211" TargetMode="External" /><Relationship Id="rId12" Type="http://schemas.openxmlformats.org/officeDocument/2006/relationships/hyperlink" Target="https://podminky.urs.cz/item/CS_URS_2023_01/919735112" TargetMode="External" /><Relationship Id="rId13" Type="http://schemas.openxmlformats.org/officeDocument/2006/relationships/hyperlink" Target="https://podminky.urs.cz/item/CS_URS_2023_01/938909311" TargetMode="External" /><Relationship Id="rId14" Type="http://schemas.openxmlformats.org/officeDocument/2006/relationships/hyperlink" Target="https://podminky.urs.cz/item/CS_URS_2023_01/997221561" TargetMode="External" /><Relationship Id="rId15" Type="http://schemas.openxmlformats.org/officeDocument/2006/relationships/hyperlink" Target="https://podminky.urs.cz/item/CS_URS_2023_01/997221551" TargetMode="External" /><Relationship Id="rId16" Type="http://schemas.openxmlformats.org/officeDocument/2006/relationships/hyperlink" Target="https://podminky.urs.cz/item/CS_URS_2023_01/997221569" TargetMode="External" /><Relationship Id="rId17" Type="http://schemas.openxmlformats.org/officeDocument/2006/relationships/hyperlink" Target="https://podminky.urs.cz/item/CS_URS_2023_01/997221559" TargetMode="External" /><Relationship Id="rId18" Type="http://schemas.openxmlformats.org/officeDocument/2006/relationships/hyperlink" Target="https://podminky.urs.cz/item/CS_URS_2023_01/998225111" TargetMode="External" /><Relationship Id="rId19" Type="http://schemas.openxmlformats.org/officeDocument/2006/relationships/hyperlink" Target="https://podminky.urs.cz/item/CS_URS_2023_01/469973117" TargetMode="External" /><Relationship Id="rId20" Type="http://schemas.openxmlformats.org/officeDocument/2006/relationships/hyperlink" Target="https://podminky.urs.cz/item/CS_URS_2023_01/040001000" TargetMode="External" /><Relationship Id="rId21" Type="http://schemas.openxmlformats.org/officeDocument/2006/relationships/hyperlink" Target="https://podminky.urs.cz/item/CS_URS_2023_01/043002000" TargetMode="External" /><Relationship Id="rId22" Type="http://schemas.openxmlformats.org/officeDocument/2006/relationships/hyperlink" Target="https://podminky.urs.cz/item/CS_URS_2023_01/043114000" TargetMode="External" /><Relationship Id="rId23" Type="http://schemas.openxmlformats.org/officeDocument/2006/relationships/hyperlink" Target="https://podminky.urs.cz/item/CS_URS_2023_01/070001000" TargetMode="External" /><Relationship Id="rId2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2:71" s="1" customFormat="1" ht="24.95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11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pans="2:71" s="1" customFormat="1" ht="36.95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18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18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18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18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33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35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36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37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38</v>
      </c>
      <c r="E29" s="47"/>
      <c r="F29" s="32" t="s">
        <v>39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40</v>
      </c>
      <c r="G30" s="47"/>
      <c r="H30" s="47"/>
      <c r="I30" s="47"/>
      <c r="J30" s="47"/>
      <c r="K30" s="47"/>
      <c r="L30" s="48">
        <v>0.21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41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42</v>
      </c>
      <c r="G32" s="47"/>
      <c r="H32" s="47"/>
      <c r="I32" s="47"/>
      <c r="J32" s="47"/>
      <c r="K32" s="47"/>
      <c r="L32" s="48">
        <v>0.21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43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44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45</v>
      </c>
      <c r="U35" s="54"/>
      <c r="V35" s="54"/>
      <c r="W35" s="54"/>
      <c r="X35" s="56" t="s">
        <v>46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47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12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2023029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15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Varnsdorf - Rekonstrukce ulice Karlova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20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22</v>
      </c>
      <c r="AJ47" s="40"/>
      <c r="AK47" s="40"/>
      <c r="AL47" s="40"/>
      <c r="AM47" s="72" t="str">
        <f>IF(AN8="","",AN8)</f>
        <v>29. 5. 2023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24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29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48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27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31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49</v>
      </c>
      <c r="D52" s="87"/>
      <c r="E52" s="87"/>
      <c r="F52" s="87"/>
      <c r="G52" s="87"/>
      <c r="H52" s="88"/>
      <c r="I52" s="89" t="s">
        <v>50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51</v>
      </c>
      <c r="AH52" s="87"/>
      <c r="AI52" s="87"/>
      <c r="AJ52" s="87"/>
      <c r="AK52" s="87"/>
      <c r="AL52" s="87"/>
      <c r="AM52" s="87"/>
      <c r="AN52" s="89" t="s">
        <v>52</v>
      </c>
      <c r="AO52" s="87"/>
      <c r="AP52" s="87"/>
      <c r="AQ52" s="91" t="s">
        <v>53</v>
      </c>
      <c r="AR52" s="44"/>
      <c r="AS52" s="92" t="s">
        <v>54</v>
      </c>
      <c r="AT52" s="93" t="s">
        <v>55</v>
      </c>
      <c r="AU52" s="93" t="s">
        <v>56</v>
      </c>
      <c r="AV52" s="93" t="s">
        <v>57</v>
      </c>
      <c r="AW52" s="93" t="s">
        <v>58</v>
      </c>
      <c r="AX52" s="93" t="s">
        <v>59</v>
      </c>
      <c r="AY52" s="93" t="s">
        <v>60</v>
      </c>
      <c r="AZ52" s="93" t="s">
        <v>61</v>
      </c>
      <c r="BA52" s="93" t="s">
        <v>62</v>
      </c>
      <c r="BB52" s="93" t="s">
        <v>63</v>
      </c>
      <c r="BC52" s="93" t="s">
        <v>64</v>
      </c>
      <c r="BD52" s="94" t="s">
        <v>65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66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18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67</v>
      </c>
      <c r="BT54" s="109" t="s">
        <v>68</v>
      </c>
      <c r="BV54" s="109" t="s">
        <v>69</v>
      </c>
      <c r="BW54" s="109" t="s">
        <v>5</v>
      </c>
      <c r="BX54" s="109" t="s">
        <v>70</v>
      </c>
      <c r="CL54" s="109" t="s">
        <v>18</v>
      </c>
    </row>
    <row r="55" spans="1:90" s="7" customFormat="1" ht="16.5" customHeight="1">
      <c r="A55" s="110" t="s">
        <v>71</v>
      </c>
      <c r="B55" s="111"/>
      <c r="C55" s="112"/>
      <c r="D55" s="113" t="s">
        <v>13</v>
      </c>
      <c r="E55" s="113"/>
      <c r="F55" s="113"/>
      <c r="G55" s="113"/>
      <c r="H55" s="113"/>
      <c r="I55" s="114"/>
      <c r="J55" s="113" t="s">
        <v>16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'2023029 - Varnsdorf - Rek...'!J28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72</v>
      </c>
      <c r="AR55" s="117"/>
      <c r="AS55" s="118">
        <v>0</v>
      </c>
      <c r="AT55" s="119">
        <f>ROUND(SUM(AV55:AW55),2)</f>
        <v>0</v>
      </c>
      <c r="AU55" s="120">
        <f>'2023029 - Varnsdorf - Rek...'!P85</f>
        <v>0</v>
      </c>
      <c r="AV55" s="119">
        <f>'2023029 - Varnsdorf - Rek...'!J31</f>
        <v>0</v>
      </c>
      <c r="AW55" s="119">
        <f>'2023029 - Varnsdorf - Rek...'!J32</f>
        <v>0</v>
      </c>
      <c r="AX55" s="119">
        <f>'2023029 - Varnsdorf - Rek...'!J33</f>
        <v>0</v>
      </c>
      <c r="AY55" s="119">
        <f>'2023029 - Varnsdorf - Rek...'!J34</f>
        <v>0</v>
      </c>
      <c r="AZ55" s="119">
        <f>'2023029 - Varnsdorf - Rek...'!F31</f>
        <v>0</v>
      </c>
      <c r="BA55" s="119">
        <f>'2023029 - Varnsdorf - Rek...'!F32</f>
        <v>0</v>
      </c>
      <c r="BB55" s="119">
        <f>'2023029 - Varnsdorf - Rek...'!F33</f>
        <v>0</v>
      </c>
      <c r="BC55" s="119">
        <f>'2023029 - Varnsdorf - Rek...'!F34</f>
        <v>0</v>
      </c>
      <c r="BD55" s="121">
        <f>'2023029 - Varnsdorf - Rek...'!F35</f>
        <v>0</v>
      </c>
      <c r="BE55" s="7"/>
      <c r="BT55" s="122" t="s">
        <v>73</v>
      </c>
      <c r="BU55" s="122" t="s">
        <v>74</v>
      </c>
      <c r="BV55" s="122" t="s">
        <v>69</v>
      </c>
      <c r="BW55" s="122" t="s">
        <v>5</v>
      </c>
      <c r="BX55" s="122" t="s">
        <v>70</v>
      </c>
      <c r="CL55" s="122" t="s">
        <v>18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3029 - Varnsdorf - Rek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75</v>
      </c>
    </row>
    <row r="4" spans="2:46" s="1" customFormat="1" ht="24.95" customHeight="1">
      <c r="B4" s="20"/>
      <c r="D4" s="125" t="s">
        <v>76</v>
      </c>
      <c r="L4" s="20"/>
      <c r="M4" s="126" t="s">
        <v>9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15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29" t="s">
        <v>16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17</v>
      </c>
      <c r="E9" s="38"/>
      <c r="F9" s="130" t="s">
        <v>18</v>
      </c>
      <c r="G9" s="38"/>
      <c r="H9" s="38"/>
      <c r="I9" s="127" t="s">
        <v>19</v>
      </c>
      <c r="J9" s="130" t="s">
        <v>18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20</v>
      </c>
      <c r="E10" s="38"/>
      <c r="F10" s="130" t="s">
        <v>21</v>
      </c>
      <c r="G10" s="38"/>
      <c r="H10" s="38"/>
      <c r="I10" s="127" t="s">
        <v>22</v>
      </c>
      <c r="J10" s="131" t="str">
        <f>'Rekapitulace stavby'!AN8</f>
        <v>29. 5. 2023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24</v>
      </c>
      <c r="E12" s="38"/>
      <c r="F12" s="38"/>
      <c r="G12" s="38"/>
      <c r="H12" s="38"/>
      <c r="I12" s="127" t="s">
        <v>25</v>
      </c>
      <c r="J12" s="130" t="str">
        <f>IF('Rekapitulace stavby'!AN10="","",'Rekapitulace stavby'!AN10)</f>
        <v/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tr">
        <f>IF('Rekapitulace stavby'!E11="","",'Rekapitulace stavby'!E11)</f>
        <v xml:space="preserve"> </v>
      </c>
      <c r="F13" s="38"/>
      <c r="G13" s="38"/>
      <c r="H13" s="38"/>
      <c r="I13" s="127" t="s">
        <v>26</v>
      </c>
      <c r="J13" s="130" t="str">
        <f>IF('Rekapitulace stavby'!AN11="","",'Rekapitulace stavby'!AN11)</f>
        <v/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27</v>
      </c>
      <c r="E15" s="38"/>
      <c r="F15" s="38"/>
      <c r="G15" s="38"/>
      <c r="H15" s="38"/>
      <c r="I15" s="127" t="s">
        <v>25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26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29</v>
      </c>
      <c r="E18" s="38"/>
      <c r="F18" s="38"/>
      <c r="G18" s="38"/>
      <c r="H18" s="38"/>
      <c r="I18" s="127" t="s">
        <v>25</v>
      </c>
      <c r="J18" s="130" t="str">
        <f>IF('Rekapitulace stavby'!AN16="","",'Rekapitulace stavby'!AN16)</f>
        <v/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tr">
        <f>IF('Rekapitulace stavby'!E17="","",'Rekapitulace stavby'!E17)</f>
        <v xml:space="preserve"> </v>
      </c>
      <c r="F19" s="38"/>
      <c r="G19" s="38"/>
      <c r="H19" s="38"/>
      <c r="I19" s="127" t="s">
        <v>26</v>
      </c>
      <c r="J19" s="130" t="str">
        <f>IF('Rekapitulace stavby'!AN17="","",'Rekapitulace stavby'!AN17)</f>
        <v/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31</v>
      </c>
      <c r="E21" s="38"/>
      <c r="F21" s="38"/>
      <c r="G21" s="38"/>
      <c r="H21" s="38"/>
      <c r="I21" s="127" t="s">
        <v>25</v>
      </c>
      <c r="J21" s="130" t="str">
        <f>IF('Rekapitulace stavby'!AN19="","",'Rekapitulace stavby'!AN19)</f>
        <v/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tr">
        <f>IF('Rekapitulace stavby'!E20="","",'Rekapitulace stavby'!E20)</f>
        <v xml:space="preserve"> </v>
      </c>
      <c r="F22" s="38"/>
      <c r="G22" s="38"/>
      <c r="H22" s="38"/>
      <c r="I22" s="127" t="s">
        <v>26</v>
      </c>
      <c r="J22" s="130" t="str">
        <f>IF('Rekapitulace stavby'!AN20="","",'Rekapitulace stavby'!AN20)</f>
        <v/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32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7.25" customHeight="1">
      <c r="A25" s="132"/>
      <c r="B25" s="133"/>
      <c r="C25" s="132"/>
      <c r="D25" s="132"/>
      <c r="E25" s="134" t="s">
        <v>33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34</v>
      </c>
      <c r="E28" s="38"/>
      <c r="F28" s="38"/>
      <c r="G28" s="38"/>
      <c r="H28" s="38"/>
      <c r="I28" s="38"/>
      <c r="J28" s="138">
        <f>ROUND(J85,2)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36</v>
      </c>
      <c r="G30" s="38"/>
      <c r="H30" s="38"/>
      <c r="I30" s="139" t="s">
        <v>35</v>
      </c>
      <c r="J30" s="139" t="s">
        <v>37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38</v>
      </c>
      <c r="E31" s="127" t="s">
        <v>39</v>
      </c>
      <c r="F31" s="141">
        <f>ROUND((SUM(BE85:BE152)),2)</f>
        <v>0</v>
      </c>
      <c r="G31" s="38"/>
      <c r="H31" s="38"/>
      <c r="I31" s="142">
        <v>0.21</v>
      </c>
      <c r="J31" s="141">
        <f>ROUND(((SUM(BE85:BE152))*I31),2)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40</v>
      </c>
      <c r="F32" s="141">
        <f>ROUND((SUM(BF85:BF152)),2)</f>
        <v>0</v>
      </c>
      <c r="G32" s="38"/>
      <c r="H32" s="38"/>
      <c r="I32" s="142">
        <v>0.21</v>
      </c>
      <c r="J32" s="141">
        <f>ROUND(((SUM(BF85:BF152))*I32),2)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41</v>
      </c>
      <c r="F33" s="141">
        <f>ROUND((SUM(BG85:BG152)),2)</f>
        <v>0</v>
      </c>
      <c r="G33" s="38"/>
      <c r="H33" s="38"/>
      <c r="I33" s="142">
        <v>0.21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42</v>
      </c>
      <c r="F34" s="141">
        <f>ROUND((SUM(BH85:BH152)),2)</f>
        <v>0</v>
      </c>
      <c r="G34" s="38"/>
      <c r="H34" s="38"/>
      <c r="I34" s="142">
        <v>0.21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43</v>
      </c>
      <c r="F35" s="141">
        <f>ROUND((SUM(BI85:BI152)),2)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44</v>
      </c>
      <c r="E37" s="145"/>
      <c r="F37" s="145"/>
      <c r="G37" s="146" t="s">
        <v>45</v>
      </c>
      <c r="H37" s="147" t="s">
        <v>46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77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15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6.5" customHeight="1">
      <c r="A46" s="38"/>
      <c r="B46" s="39"/>
      <c r="C46" s="40"/>
      <c r="D46" s="40"/>
      <c r="E46" s="69" t="str">
        <f>E7</f>
        <v>Varnsdorf - Rekonstrukce ulice Karlova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20</v>
      </c>
      <c r="D48" s="40"/>
      <c r="E48" s="40"/>
      <c r="F48" s="27" t="str">
        <f>F10</f>
        <v xml:space="preserve"> </v>
      </c>
      <c r="G48" s="40"/>
      <c r="H48" s="40"/>
      <c r="I48" s="32" t="s">
        <v>22</v>
      </c>
      <c r="J48" s="72" t="str">
        <f>IF(J10="","",J10)</f>
        <v>29. 5. 2023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15" customHeight="1">
      <c r="A50" s="38"/>
      <c r="B50" s="39"/>
      <c r="C50" s="32" t="s">
        <v>24</v>
      </c>
      <c r="D50" s="40"/>
      <c r="E50" s="40"/>
      <c r="F50" s="27" t="str">
        <f>E13</f>
        <v xml:space="preserve"> </v>
      </c>
      <c r="G50" s="40"/>
      <c r="H50" s="40"/>
      <c r="I50" s="32" t="s">
        <v>29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15" customHeight="1">
      <c r="A51" s="38"/>
      <c r="B51" s="39"/>
      <c r="C51" s="32" t="s">
        <v>27</v>
      </c>
      <c r="D51" s="40"/>
      <c r="E51" s="40"/>
      <c r="F51" s="27" t="str">
        <f>IF(E16="","",E16)</f>
        <v>Vyplň údaj</v>
      </c>
      <c r="G51" s="40"/>
      <c r="H51" s="40"/>
      <c r="I51" s="32" t="s">
        <v>31</v>
      </c>
      <c r="J51" s="36" t="str">
        <f>E22</f>
        <v xml:space="preserve"> 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78</v>
      </c>
      <c r="D53" s="155"/>
      <c r="E53" s="155"/>
      <c r="F53" s="155"/>
      <c r="G53" s="155"/>
      <c r="H53" s="155"/>
      <c r="I53" s="155"/>
      <c r="J53" s="156" t="s">
        <v>79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66</v>
      </c>
      <c r="D55" s="40"/>
      <c r="E55" s="40"/>
      <c r="F55" s="40"/>
      <c r="G55" s="40"/>
      <c r="H55" s="40"/>
      <c r="I55" s="40"/>
      <c r="J55" s="102">
        <f>J85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80</v>
      </c>
    </row>
    <row r="56" spans="1:31" s="9" customFormat="1" ht="24.95" customHeight="1">
      <c r="A56" s="9"/>
      <c r="B56" s="158"/>
      <c r="C56" s="159"/>
      <c r="D56" s="160" t="s">
        <v>81</v>
      </c>
      <c r="E56" s="161"/>
      <c r="F56" s="161"/>
      <c r="G56" s="161"/>
      <c r="H56" s="161"/>
      <c r="I56" s="161"/>
      <c r="J56" s="162">
        <f>J86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82</v>
      </c>
      <c r="E57" s="167"/>
      <c r="F57" s="167"/>
      <c r="G57" s="167"/>
      <c r="H57" s="167"/>
      <c r="I57" s="167"/>
      <c r="J57" s="168">
        <f>J87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4"/>
      <c r="C58" s="165"/>
      <c r="D58" s="166" t="s">
        <v>83</v>
      </c>
      <c r="E58" s="167"/>
      <c r="F58" s="167"/>
      <c r="G58" s="167"/>
      <c r="H58" s="167"/>
      <c r="I58" s="167"/>
      <c r="J58" s="168">
        <f>J96</f>
        <v>0</v>
      </c>
      <c r="K58" s="165"/>
      <c r="L58" s="169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4"/>
      <c r="C59" s="165"/>
      <c r="D59" s="166" t="s">
        <v>84</v>
      </c>
      <c r="E59" s="167"/>
      <c r="F59" s="167"/>
      <c r="G59" s="167"/>
      <c r="H59" s="167"/>
      <c r="I59" s="167"/>
      <c r="J59" s="168">
        <f>J105</f>
        <v>0</v>
      </c>
      <c r="K59" s="165"/>
      <c r="L59" s="169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4"/>
      <c r="C60" s="165"/>
      <c r="D60" s="166" t="s">
        <v>85</v>
      </c>
      <c r="E60" s="167"/>
      <c r="F60" s="167"/>
      <c r="G60" s="167"/>
      <c r="H60" s="167"/>
      <c r="I60" s="167"/>
      <c r="J60" s="168">
        <f>J112</f>
        <v>0</v>
      </c>
      <c r="K60" s="165"/>
      <c r="L60" s="169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4"/>
      <c r="C61" s="165"/>
      <c r="D61" s="166" t="s">
        <v>86</v>
      </c>
      <c r="E61" s="167"/>
      <c r="F61" s="167"/>
      <c r="G61" s="167"/>
      <c r="H61" s="167"/>
      <c r="I61" s="167"/>
      <c r="J61" s="168">
        <f>J119</f>
        <v>0</v>
      </c>
      <c r="K61" s="165"/>
      <c r="L61" s="169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4"/>
      <c r="C62" s="165"/>
      <c r="D62" s="166" t="s">
        <v>87</v>
      </c>
      <c r="E62" s="167"/>
      <c r="F62" s="167"/>
      <c r="G62" s="167"/>
      <c r="H62" s="167"/>
      <c r="I62" s="167"/>
      <c r="J62" s="168">
        <f>J135</f>
        <v>0</v>
      </c>
      <c r="K62" s="165"/>
      <c r="L62" s="169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58"/>
      <c r="C63" s="159"/>
      <c r="D63" s="160" t="s">
        <v>88</v>
      </c>
      <c r="E63" s="161"/>
      <c r="F63" s="161"/>
      <c r="G63" s="161"/>
      <c r="H63" s="161"/>
      <c r="I63" s="161"/>
      <c r="J63" s="162">
        <f>J138</f>
        <v>0</v>
      </c>
      <c r="K63" s="159"/>
      <c r="L63" s="163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64"/>
      <c r="C64" s="165"/>
      <c r="D64" s="166" t="s">
        <v>89</v>
      </c>
      <c r="E64" s="167"/>
      <c r="F64" s="167"/>
      <c r="G64" s="167"/>
      <c r="H64" s="167"/>
      <c r="I64" s="167"/>
      <c r="J64" s="168">
        <f>J139</f>
        <v>0</v>
      </c>
      <c r="K64" s="165"/>
      <c r="L64" s="169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58"/>
      <c r="C65" s="159"/>
      <c r="D65" s="160" t="s">
        <v>90</v>
      </c>
      <c r="E65" s="161"/>
      <c r="F65" s="161"/>
      <c r="G65" s="161"/>
      <c r="H65" s="161"/>
      <c r="I65" s="161"/>
      <c r="J65" s="162">
        <f>J142</f>
        <v>0</v>
      </c>
      <c r="K65" s="159"/>
      <c r="L65" s="163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64"/>
      <c r="C66" s="165"/>
      <c r="D66" s="166" t="s">
        <v>91</v>
      </c>
      <c r="E66" s="167"/>
      <c r="F66" s="167"/>
      <c r="G66" s="167"/>
      <c r="H66" s="167"/>
      <c r="I66" s="167"/>
      <c r="J66" s="168">
        <f>J143</f>
        <v>0</v>
      </c>
      <c r="K66" s="165"/>
      <c r="L66" s="16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4"/>
      <c r="C67" s="165"/>
      <c r="D67" s="166" t="s">
        <v>92</v>
      </c>
      <c r="E67" s="167"/>
      <c r="F67" s="167"/>
      <c r="G67" s="167"/>
      <c r="H67" s="167"/>
      <c r="I67" s="167"/>
      <c r="J67" s="168">
        <f>J150</f>
        <v>0</v>
      </c>
      <c r="K67" s="165"/>
      <c r="L67" s="16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59"/>
      <c r="C69" s="60"/>
      <c r="D69" s="60"/>
      <c r="E69" s="60"/>
      <c r="F69" s="60"/>
      <c r="G69" s="60"/>
      <c r="H69" s="60"/>
      <c r="I69" s="60"/>
      <c r="J69" s="60"/>
      <c r="K69" s="6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pans="1:31" s="2" customFormat="1" ht="6.95" customHeight="1">
      <c r="A73" s="38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24.95" customHeight="1">
      <c r="A74" s="38"/>
      <c r="B74" s="39"/>
      <c r="C74" s="23" t="s">
        <v>93</v>
      </c>
      <c r="D74" s="40"/>
      <c r="E74" s="40"/>
      <c r="F74" s="40"/>
      <c r="G74" s="40"/>
      <c r="H74" s="40"/>
      <c r="I74" s="40"/>
      <c r="J74" s="40"/>
      <c r="K74" s="40"/>
      <c r="L74" s="12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2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15</v>
      </c>
      <c r="D76" s="40"/>
      <c r="E76" s="40"/>
      <c r="F76" s="40"/>
      <c r="G76" s="40"/>
      <c r="H76" s="40"/>
      <c r="I76" s="40"/>
      <c r="J76" s="40"/>
      <c r="K76" s="40"/>
      <c r="L76" s="12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E7</f>
        <v>Varnsdorf - Rekonstrukce ulice Karlova</v>
      </c>
      <c r="F77" s="40"/>
      <c r="G77" s="40"/>
      <c r="H77" s="40"/>
      <c r="I77" s="40"/>
      <c r="J77" s="40"/>
      <c r="K77" s="40"/>
      <c r="L77" s="12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2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20</v>
      </c>
      <c r="D79" s="40"/>
      <c r="E79" s="40"/>
      <c r="F79" s="27" t="str">
        <f>F10</f>
        <v xml:space="preserve"> </v>
      </c>
      <c r="G79" s="40"/>
      <c r="H79" s="40"/>
      <c r="I79" s="32" t="s">
        <v>22</v>
      </c>
      <c r="J79" s="72" t="str">
        <f>IF(J10="","",J10)</f>
        <v>29. 5. 2023</v>
      </c>
      <c r="K79" s="40"/>
      <c r="L79" s="12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2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24</v>
      </c>
      <c r="D81" s="40"/>
      <c r="E81" s="40"/>
      <c r="F81" s="27" t="str">
        <f>E13</f>
        <v xml:space="preserve"> </v>
      </c>
      <c r="G81" s="40"/>
      <c r="H81" s="40"/>
      <c r="I81" s="32" t="s">
        <v>29</v>
      </c>
      <c r="J81" s="36" t="str">
        <f>E19</f>
        <v xml:space="preserve"> </v>
      </c>
      <c r="K81" s="40"/>
      <c r="L81" s="12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27</v>
      </c>
      <c r="D82" s="40"/>
      <c r="E82" s="40"/>
      <c r="F82" s="27" t="str">
        <f>IF(E16="","",E16)</f>
        <v>Vyplň údaj</v>
      </c>
      <c r="G82" s="40"/>
      <c r="H82" s="40"/>
      <c r="I82" s="32" t="s">
        <v>31</v>
      </c>
      <c r="J82" s="36" t="str">
        <f>E22</f>
        <v xml:space="preserve"> </v>
      </c>
      <c r="K82" s="40"/>
      <c r="L82" s="12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2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0"/>
      <c r="B84" s="171"/>
      <c r="C84" s="172" t="s">
        <v>94</v>
      </c>
      <c r="D84" s="173" t="s">
        <v>53</v>
      </c>
      <c r="E84" s="173" t="s">
        <v>49</v>
      </c>
      <c r="F84" s="173" t="s">
        <v>50</v>
      </c>
      <c r="G84" s="173" t="s">
        <v>95</v>
      </c>
      <c r="H84" s="173" t="s">
        <v>96</v>
      </c>
      <c r="I84" s="173" t="s">
        <v>97</v>
      </c>
      <c r="J84" s="173" t="s">
        <v>79</v>
      </c>
      <c r="K84" s="174" t="s">
        <v>98</v>
      </c>
      <c r="L84" s="175"/>
      <c r="M84" s="92" t="s">
        <v>18</v>
      </c>
      <c r="N84" s="93" t="s">
        <v>38</v>
      </c>
      <c r="O84" s="93" t="s">
        <v>99</v>
      </c>
      <c r="P84" s="93" t="s">
        <v>100</v>
      </c>
      <c r="Q84" s="93" t="s">
        <v>101</v>
      </c>
      <c r="R84" s="93" t="s">
        <v>102</v>
      </c>
      <c r="S84" s="93" t="s">
        <v>103</v>
      </c>
      <c r="T84" s="94" t="s">
        <v>104</v>
      </c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</row>
    <row r="85" spans="1:63" s="2" customFormat="1" ht="22.8" customHeight="1">
      <c r="A85" s="38"/>
      <c r="B85" s="39"/>
      <c r="C85" s="99" t="s">
        <v>105</v>
      </c>
      <c r="D85" s="40"/>
      <c r="E85" s="40"/>
      <c r="F85" s="40"/>
      <c r="G85" s="40"/>
      <c r="H85" s="40"/>
      <c r="I85" s="40"/>
      <c r="J85" s="176">
        <f>BK85</f>
        <v>0</v>
      </c>
      <c r="K85" s="40"/>
      <c r="L85" s="44"/>
      <c r="M85" s="95"/>
      <c r="N85" s="177"/>
      <c r="O85" s="96"/>
      <c r="P85" s="178">
        <f>P86+P138+P142</f>
        <v>0</v>
      </c>
      <c r="Q85" s="96"/>
      <c r="R85" s="178">
        <f>R86+R138+R142</f>
        <v>1074.265479</v>
      </c>
      <c r="S85" s="96"/>
      <c r="T85" s="179">
        <f>T86+T138+T142</f>
        <v>755.02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67</v>
      </c>
      <c r="AU85" s="17" t="s">
        <v>80</v>
      </c>
      <c r="BK85" s="180">
        <f>BK86+BK138+BK142</f>
        <v>0</v>
      </c>
    </row>
    <row r="86" spans="1:63" s="12" customFormat="1" ht="25.9" customHeight="1">
      <c r="A86" s="12"/>
      <c r="B86" s="181"/>
      <c r="C86" s="182"/>
      <c r="D86" s="183" t="s">
        <v>67</v>
      </c>
      <c r="E86" s="184" t="s">
        <v>106</v>
      </c>
      <c r="F86" s="184" t="s">
        <v>107</v>
      </c>
      <c r="G86" s="182"/>
      <c r="H86" s="182"/>
      <c r="I86" s="185"/>
      <c r="J86" s="186">
        <f>BK86</f>
        <v>0</v>
      </c>
      <c r="K86" s="182"/>
      <c r="L86" s="187"/>
      <c r="M86" s="188"/>
      <c r="N86" s="189"/>
      <c r="O86" s="189"/>
      <c r="P86" s="190">
        <f>P87+P96+P105+P112+P119+P135</f>
        <v>0</v>
      </c>
      <c r="Q86" s="189"/>
      <c r="R86" s="190">
        <f>R87+R96+R105+R112+R119+R135</f>
        <v>1074.265479</v>
      </c>
      <c r="S86" s="189"/>
      <c r="T86" s="191">
        <f>T87+T96+T105+T112+T119+T135</f>
        <v>755.02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2" t="s">
        <v>73</v>
      </c>
      <c r="AT86" s="193" t="s">
        <v>67</v>
      </c>
      <c r="AU86" s="193" t="s">
        <v>68</v>
      </c>
      <c r="AY86" s="192" t="s">
        <v>108</v>
      </c>
      <c r="BK86" s="194">
        <f>BK87+BK96+BK105+BK112+BK119+BK135</f>
        <v>0</v>
      </c>
    </row>
    <row r="87" spans="1:63" s="12" customFormat="1" ht="22.8" customHeight="1">
      <c r="A87" s="12"/>
      <c r="B87" s="181"/>
      <c r="C87" s="182"/>
      <c r="D87" s="183" t="s">
        <v>67</v>
      </c>
      <c r="E87" s="195" t="s">
        <v>73</v>
      </c>
      <c r="F87" s="195" t="s">
        <v>109</v>
      </c>
      <c r="G87" s="182"/>
      <c r="H87" s="182"/>
      <c r="I87" s="185"/>
      <c r="J87" s="196">
        <f>BK87</f>
        <v>0</v>
      </c>
      <c r="K87" s="182"/>
      <c r="L87" s="187"/>
      <c r="M87" s="188"/>
      <c r="N87" s="189"/>
      <c r="O87" s="189"/>
      <c r="P87" s="190">
        <f>SUM(P88:P95)</f>
        <v>0</v>
      </c>
      <c r="Q87" s="189"/>
      <c r="R87" s="190">
        <f>SUM(R88:R95)</f>
        <v>0.491624</v>
      </c>
      <c r="S87" s="189"/>
      <c r="T87" s="191">
        <f>SUM(T88:T95)</f>
        <v>661.38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2" t="s">
        <v>73</v>
      </c>
      <c r="AT87" s="193" t="s">
        <v>67</v>
      </c>
      <c r="AU87" s="193" t="s">
        <v>73</v>
      </c>
      <c r="AY87" s="192" t="s">
        <v>108</v>
      </c>
      <c r="BK87" s="194">
        <f>SUM(BK88:BK95)</f>
        <v>0</v>
      </c>
    </row>
    <row r="88" spans="1:65" s="2" customFormat="1" ht="24.15" customHeight="1">
      <c r="A88" s="38"/>
      <c r="B88" s="39"/>
      <c r="C88" s="197" t="s">
        <v>110</v>
      </c>
      <c r="D88" s="197" t="s">
        <v>111</v>
      </c>
      <c r="E88" s="198" t="s">
        <v>112</v>
      </c>
      <c r="F88" s="199" t="s">
        <v>113</v>
      </c>
      <c r="G88" s="200" t="s">
        <v>114</v>
      </c>
      <c r="H88" s="201">
        <v>79</v>
      </c>
      <c r="I88" s="202"/>
      <c r="J88" s="203">
        <f>ROUND(I88*H88,2)</f>
        <v>0</v>
      </c>
      <c r="K88" s="199" t="s">
        <v>115</v>
      </c>
      <c r="L88" s="44"/>
      <c r="M88" s="204" t="s">
        <v>18</v>
      </c>
      <c r="N88" s="205" t="s">
        <v>39</v>
      </c>
      <c r="O88" s="84"/>
      <c r="P88" s="206">
        <f>O88*H88</f>
        <v>0</v>
      </c>
      <c r="Q88" s="206">
        <v>0</v>
      </c>
      <c r="R88" s="206">
        <f>Q88*H88</f>
        <v>0</v>
      </c>
      <c r="S88" s="206">
        <v>0.22</v>
      </c>
      <c r="T88" s="207">
        <f>S88*H88</f>
        <v>17.38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8" t="s">
        <v>110</v>
      </c>
      <c r="AT88" s="208" t="s">
        <v>111</v>
      </c>
      <c r="AU88" s="208" t="s">
        <v>75</v>
      </c>
      <c r="AY88" s="17" t="s">
        <v>108</v>
      </c>
      <c r="BE88" s="209">
        <f>IF(N88="základní",J88,0)</f>
        <v>0</v>
      </c>
      <c r="BF88" s="209">
        <f>IF(N88="snížená",J88,0)</f>
        <v>0</v>
      </c>
      <c r="BG88" s="209">
        <f>IF(N88="zákl. přenesená",J88,0)</f>
        <v>0</v>
      </c>
      <c r="BH88" s="209">
        <f>IF(N88="sníž. přenesená",J88,0)</f>
        <v>0</v>
      </c>
      <c r="BI88" s="209">
        <f>IF(N88="nulová",J88,0)</f>
        <v>0</v>
      </c>
      <c r="BJ88" s="17" t="s">
        <v>73</v>
      </c>
      <c r="BK88" s="209">
        <f>ROUND(I88*H88,2)</f>
        <v>0</v>
      </c>
      <c r="BL88" s="17" t="s">
        <v>110</v>
      </c>
      <c r="BM88" s="208" t="s">
        <v>116</v>
      </c>
    </row>
    <row r="89" spans="1:47" s="2" customFormat="1" ht="12">
      <c r="A89" s="38"/>
      <c r="B89" s="39"/>
      <c r="C89" s="40"/>
      <c r="D89" s="210" t="s">
        <v>117</v>
      </c>
      <c r="E89" s="40"/>
      <c r="F89" s="211" t="s">
        <v>118</v>
      </c>
      <c r="G89" s="40"/>
      <c r="H89" s="40"/>
      <c r="I89" s="212"/>
      <c r="J89" s="40"/>
      <c r="K89" s="40"/>
      <c r="L89" s="44"/>
      <c r="M89" s="213"/>
      <c r="N89" s="214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117</v>
      </c>
      <c r="AU89" s="17" t="s">
        <v>75</v>
      </c>
    </row>
    <row r="90" spans="1:65" s="2" customFormat="1" ht="24.15" customHeight="1">
      <c r="A90" s="38"/>
      <c r="B90" s="39"/>
      <c r="C90" s="197" t="s">
        <v>75</v>
      </c>
      <c r="D90" s="197" t="s">
        <v>111</v>
      </c>
      <c r="E90" s="198" t="s">
        <v>119</v>
      </c>
      <c r="F90" s="199" t="s">
        <v>120</v>
      </c>
      <c r="G90" s="200" t="s">
        <v>114</v>
      </c>
      <c r="H90" s="201">
        <v>5600</v>
      </c>
      <c r="I90" s="202"/>
      <c r="J90" s="203">
        <f>ROUND(I90*H90,2)</f>
        <v>0</v>
      </c>
      <c r="K90" s="199" t="s">
        <v>115</v>
      </c>
      <c r="L90" s="44"/>
      <c r="M90" s="204" t="s">
        <v>18</v>
      </c>
      <c r="N90" s="205" t="s">
        <v>39</v>
      </c>
      <c r="O90" s="84"/>
      <c r="P90" s="206">
        <f>O90*H90</f>
        <v>0</v>
      </c>
      <c r="Q90" s="206">
        <v>8.779E-05</v>
      </c>
      <c r="R90" s="206">
        <f>Q90*H90</f>
        <v>0.491624</v>
      </c>
      <c r="S90" s="206">
        <v>0.115</v>
      </c>
      <c r="T90" s="207">
        <f>S90*H90</f>
        <v>644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8" t="s">
        <v>110</v>
      </c>
      <c r="AT90" s="208" t="s">
        <v>111</v>
      </c>
      <c r="AU90" s="208" t="s">
        <v>75</v>
      </c>
      <c r="AY90" s="17" t="s">
        <v>108</v>
      </c>
      <c r="BE90" s="209">
        <f>IF(N90="základní",J90,0)</f>
        <v>0</v>
      </c>
      <c r="BF90" s="209">
        <f>IF(N90="snížená",J90,0)</f>
        <v>0</v>
      </c>
      <c r="BG90" s="209">
        <f>IF(N90="zákl. přenesená",J90,0)</f>
        <v>0</v>
      </c>
      <c r="BH90" s="209">
        <f>IF(N90="sníž. přenesená",J90,0)</f>
        <v>0</v>
      </c>
      <c r="BI90" s="209">
        <f>IF(N90="nulová",J90,0)</f>
        <v>0</v>
      </c>
      <c r="BJ90" s="17" t="s">
        <v>73</v>
      </c>
      <c r="BK90" s="209">
        <f>ROUND(I90*H90,2)</f>
        <v>0</v>
      </c>
      <c r="BL90" s="17" t="s">
        <v>110</v>
      </c>
      <c r="BM90" s="208" t="s">
        <v>121</v>
      </c>
    </row>
    <row r="91" spans="1:47" s="2" customFormat="1" ht="12">
      <c r="A91" s="38"/>
      <c r="B91" s="39"/>
      <c r="C91" s="40"/>
      <c r="D91" s="210" t="s">
        <v>117</v>
      </c>
      <c r="E91" s="40"/>
      <c r="F91" s="211" t="s">
        <v>122</v>
      </c>
      <c r="G91" s="40"/>
      <c r="H91" s="40"/>
      <c r="I91" s="212"/>
      <c r="J91" s="40"/>
      <c r="K91" s="40"/>
      <c r="L91" s="44"/>
      <c r="M91" s="213"/>
      <c r="N91" s="214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117</v>
      </c>
      <c r="AU91" s="17" t="s">
        <v>75</v>
      </c>
    </row>
    <row r="92" spans="1:65" s="2" customFormat="1" ht="24.15" customHeight="1">
      <c r="A92" s="38"/>
      <c r="B92" s="39"/>
      <c r="C92" s="197" t="s">
        <v>123</v>
      </c>
      <c r="D92" s="197" t="s">
        <v>111</v>
      </c>
      <c r="E92" s="198" t="s">
        <v>124</v>
      </c>
      <c r="F92" s="199" t="s">
        <v>125</v>
      </c>
      <c r="G92" s="200" t="s">
        <v>126</v>
      </c>
      <c r="H92" s="201">
        <v>91.8</v>
      </c>
      <c r="I92" s="202"/>
      <c r="J92" s="203">
        <f>ROUND(I92*H92,2)</f>
        <v>0</v>
      </c>
      <c r="K92" s="199" t="s">
        <v>115</v>
      </c>
      <c r="L92" s="44"/>
      <c r="M92" s="204" t="s">
        <v>18</v>
      </c>
      <c r="N92" s="205" t="s">
        <v>39</v>
      </c>
      <c r="O92" s="84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8" t="s">
        <v>110</v>
      </c>
      <c r="AT92" s="208" t="s">
        <v>111</v>
      </c>
      <c r="AU92" s="208" t="s">
        <v>75</v>
      </c>
      <c r="AY92" s="17" t="s">
        <v>108</v>
      </c>
      <c r="BE92" s="209">
        <f>IF(N92="základní",J92,0)</f>
        <v>0</v>
      </c>
      <c r="BF92" s="209">
        <f>IF(N92="snížená",J92,0)</f>
        <v>0</v>
      </c>
      <c r="BG92" s="209">
        <f>IF(N92="zákl. přenesená",J92,0)</f>
        <v>0</v>
      </c>
      <c r="BH92" s="209">
        <f>IF(N92="sníž. přenesená",J92,0)</f>
        <v>0</v>
      </c>
      <c r="BI92" s="209">
        <f>IF(N92="nulová",J92,0)</f>
        <v>0</v>
      </c>
      <c r="BJ92" s="17" t="s">
        <v>73</v>
      </c>
      <c r="BK92" s="209">
        <f>ROUND(I92*H92,2)</f>
        <v>0</v>
      </c>
      <c r="BL92" s="17" t="s">
        <v>110</v>
      </c>
      <c r="BM92" s="208" t="s">
        <v>127</v>
      </c>
    </row>
    <row r="93" spans="1:47" s="2" customFormat="1" ht="12">
      <c r="A93" s="38"/>
      <c r="B93" s="39"/>
      <c r="C93" s="40"/>
      <c r="D93" s="210" t="s">
        <v>117</v>
      </c>
      <c r="E93" s="40"/>
      <c r="F93" s="211" t="s">
        <v>128</v>
      </c>
      <c r="G93" s="40"/>
      <c r="H93" s="40"/>
      <c r="I93" s="212"/>
      <c r="J93" s="40"/>
      <c r="K93" s="40"/>
      <c r="L93" s="44"/>
      <c r="M93" s="213"/>
      <c r="N93" s="214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117</v>
      </c>
      <c r="AU93" s="17" t="s">
        <v>75</v>
      </c>
    </row>
    <row r="94" spans="1:65" s="2" customFormat="1" ht="24.15" customHeight="1">
      <c r="A94" s="38"/>
      <c r="B94" s="39"/>
      <c r="C94" s="197" t="s">
        <v>129</v>
      </c>
      <c r="D94" s="197" t="s">
        <v>111</v>
      </c>
      <c r="E94" s="198" t="s">
        <v>130</v>
      </c>
      <c r="F94" s="199" t="s">
        <v>131</v>
      </c>
      <c r="G94" s="200" t="s">
        <v>132</v>
      </c>
      <c r="H94" s="201">
        <v>165.24</v>
      </c>
      <c r="I94" s="202"/>
      <c r="J94" s="203">
        <f>ROUND(I94*H94,2)</f>
        <v>0</v>
      </c>
      <c r="K94" s="199" t="s">
        <v>115</v>
      </c>
      <c r="L94" s="44"/>
      <c r="M94" s="204" t="s">
        <v>18</v>
      </c>
      <c r="N94" s="205" t="s">
        <v>39</v>
      </c>
      <c r="O94" s="84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8" t="s">
        <v>110</v>
      </c>
      <c r="AT94" s="208" t="s">
        <v>111</v>
      </c>
      <c r="AU94" s="208" t="s">
        <v>75</v>
      </c>
      <c r="AY94" s="17" t="s">
        <v>108</v>
      </c>
      <c r="BE94" s="209">
        <f>IF(N94="základní",J94,0)</f>
        <v>0</v>
      </c>
      <c r="BF94" s="209">
        <f>IF(N94="snížená",J94,0)</f>
        <v>0</v>
      </c>
      <c r="BG94" s="209">
        <f>IF(N94="zákl. přenesená",J94,0)</f>
        <v>0</v>
      </c>
      <c r="BH94" s="209">
        <f>IF(N94="sníž. přenesená",J94,0)</f>
        <v>0</v>
      </c>
      <c r="BI94" s="209">
        <f>IF(N94="nulová",J94,0)</f>
        <v>0</v>
      </c>
      <c r="BJ94" s="17" t="s">
        <v>73</v>
      </c>
      <c r="BK94" s="209">
        <f>ROUND(I94*H94,2)</f>
        <v>0</v>
      </c>
      <c r="BL94" s="17" t="s">
        <v>110</v>
      </c>
      <c r="BM94" s="208" t="s">
        <v>133</v>
      </c>
    </row>
    <row r="95" spans="1:47" s="2" customFormat="1" ht="12">
      <c r="A95" s="38"/>
      <c r="B95" s="39"/>
      <c r="C95" s="40"/>
      <c r="D95" s="210" t="s">
        <v>117</v>
      </c>
      <c r="E95" s="40"/>
      <c r="F95" s="211" t="s">
        <v>134</v>
      </c>
      <c r="G95" s="40"/>
      <c r="H95" s="40"/>
      <c r="I95" s="212"/>
      <c r="J95" s="40"/>
      <c r="K95" s="40"/>
      <c r="L95" s="44"/>
      <c r="M95" s="213"/>
      <c r="N95" s="214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117</v>
      </c>
      <c r="AU95" s="17" t="s">
        <v>75</v>
      </c>
    </row>
    <row r="96" spans="1:63" s="12" customFormat="1" ht="22.8" customHeight="1">
      <c r="A96" s="12"/>
      <c r="B96" s="181"/>
      <c r="C96" s="182"/>
      <c r="D96" s="183" t="s">
        <v>67</v>
      </c>
      <c r="E96" s="195" t="s">
        <v>135</v>
      </c>
      <c r="F96" s="195" t="s">
        <v>136</v>
      </c>
      <c r="G96" s="182"/>
      <c r="H96" s="182"/>
      <c r="I96" s="185"/>
      <c r="J96" s="196">
        <f>BK96</f>
        <v>0</v>
      </c>
      <c r="K96" s="182"/>
      <c r="L96" s="187"/>
      <c r="M96" s="188"/>
      <c r="N96" s="189"/>
      <c r="O96" s="189"/>
      <c r="P96" s="190">
        <f>SUM(P97:P104)</f>
        <v>0</v>
      </c>
      <c r="Q96" s="189"/>
      <c r="R96" s="190">
        <f>SUM(R97:R104)</f>
        <v>1043.56572</v>
      </c>
      <c r="S96" s="189"/>
      <c r="T96" s="191">
        <f>SUM(T97:T104)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2" t="s">
        <v>73</v>
      </c>
      <c r="AT96" s="193" t="s">
        <v>67</v>
      </c>
      <c r="AU96" s="193" t="s">
        <v>73</v>
      </c>
      <c r="AY96" s="192" t="s">
        <v>108</v>
      </c>
      <c r="BK96" s="194">
        <f>SUM(BK97:BK104)</f>
        <v>0</v>
      </c>
    </row>
    <row r="97" spans="1:65" s="2" customFormat="1" ht="24.15" customHeight="1">
      <c r="A97" s="38"/>
      <c r="B97" s="39"/>
      <c r="C97" s="197" t="s">
        <v>137</v>
      </c>
      <c r="D97" s="197" t="s">
        <v>111</v>
      </c>
      <c r="E97" s="198" t="s">
        <v>138</v>
      </c>
      <c r="F97" s="199" t="s">
        <v>139</v>
      </c>
      <c r="G97" s="200" t="s">
        <v>114</v>
      </c>
      <c r="H97" s="201">
        <v>918</v>
      </c>
      <c r="I97" s="202"/>
      <c r="J97" s="203">
        <f>ROUND(I97*H97,2)</f>
        <v>0</v>
      </c>
      <c r="K97" s="199" t="s">
        <v>115</v>
      </c>
      <c r="L97" s="44"/>
      <c r="M97" s="204" t="s">
        <v>18</v>
      </c>
      <c r="N97" s="205" t="s">
        <v>39</v>
      </c>
      <c r="O97" s="84"/>
      <c r="P97" s="206">
        <f>O97*H97</f>
        <v>0</v>
      </c>
      <c r="Q97" s="206">
        <v>0.13188</v>
      </c>
      <c r="R97" s="206">
        <f>Q97*H97</f>
        <v>121.06584</v>
      </c>
      <c r="S97" s="206">
        <v>0</v>
      </c>
      <c r="T97" s="207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8" t="s">
        <v>110</v>
      </c>
      <c r="AT97" s="208" t="s">
        <v>111</v>
      </c>
      <c r="AU97" s="208" t="s">
        <v>75</v>
      </c>
      <c r="AY97" s="17" t="s">
        <v>108</v>
      </c>
      <c r="BE97" s="209">
        <f>IF(N97="základní",J97,0)</f>
        <v>0</v>
      </c>
      <c r="BF97" s="209">
        <f>IF(N97="snížená",J97,0)</f>
        <v>0</v>
      </c>
      <c r="BG97" s="209">
        <f>IF(N97="zákl. přenesená",J97,0)</f>
        <v>0</v>
      </c>
      <c r="BH97" s="209">
        <f>IF(N97="sníž. přenesená",J97,0)</f>
        <v>0</v>
      </c>
      <c r="BI97" s="209">
        <f>IF(N97="nulová",J97,0)</f>
        <v>0</v>
      </c>
      <c r="BJ97" s="17" t="s">
        <v>73</v>
      </c>
      <c r="BK97" s="209">
        <f>ROUND(I97*H97,2)</f>
        <v>0</v>
      </c>
      <c r="BL97" s="17" t="s">
        <v>110</v>
      </c>
      <c r="BM97" s="208" t="s">
        <v>140</v>
      </c>
    </row>
    <row r="98" spans="1:47" s="2" customFormat="1" ht="12">
      <c r="A98" s="38"/>
      <c r="B98" s="39"/>
      <c r="C98" s="40"/>
      <c r="D98" s="210" t="s">
        <v>117</v>
      </c>
      <c r="E98" s="40"/>
      <c r="F98" s="211" t="s">
        <v>141</v>
      </c>
      <c r="G98" s="40"/>
      <c r="H98" s="40"/>
      <c r="I98" s="212"/>
      <c r="J98" s="40"/>
      <c r="K98" s="40"/>
      <c r="L98" s="44"/>
      <c r="M98" s="213"/>
      <c r="N98" s="214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117</v>
      </c>
      <c r="AU98" s="17" t="s">
        <v>75</v>
      </c>
    </row>
    <row r="99" spans="1:65" s="2" customFormat="1" ht="24.15" customHeight="1">
      <c r="A99" s="38"/>
      <c r="B99" s="39"/>
      <c r="C99" s="197" t="s">
        <v>142</v>
      </c>
      <c r="D99" s="197" t="s">
        <v>111</v>
      </c>
      <c r="E99" s="198" t="s">
        <v>143</v>
      </c>
      <c r="F99" s="199" t="s">
        <v>144</v>
      </c>
      <c r="G99" s="200" t="s">
        <v>132</v>
      </c>
      <c r="H99" s="201">
        <v>73.4</v>
      </c>
      <c r="I99" s="202"/>
      <c r="J99" s="203">
        <f>ROUND(I99*H99,2)</f>
        <v>0</v>
      </c>
      <c r="K99" s="199" t="s">
        <v>18</v>
      </c>
      <c r="L99" s="44"/>
      <c r="M99" s="204" t="s">
        <v>18</v>
      </c>
      <c r="N99" s="205" t="s">
        <v>39</v>
      </c>
      <c r="O99" s="84"/>
      <c r="P99" s="206">
        <f>O99*H99</f>
        <v>0</v>
      </c>
      <c r="Q99" s="206">
        <v>1</v>
      </c>
      <c r="R99" s="206">
        <f>Q99*H99</f>
        <v>73.4</v>
      </c>
      <c r="S99" s="206">
        <v>0</v>
      </c>
      <c r="T99" s="207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8" t="s">
        <v>110</v>
      </c>
      <c r="AT99" s="208" t="s">
        <v>111</v>
      </c>
      <c r="AU99" s="208" t="s">
        <v>75</v>
      </c>
      <c r="AY99" s="17" t="s">
        <v>108</v>
      </c>
      <c r="BE99" s="209">
        <f>IF(N99="základní",J99,0)</f>
        <v>0</v>
      </c>
      <c r="BF99" s="209">
        <f>IF(N99="snížená",J99,0)</f>
        <v>0</v>
      </c>
      <c r="BG99" s="209">
        <f>IF(N99="zákl. přenesená",J99,0)</f>
        <v>0</v>
      </c>
      <c r="BH99" s="209">
        <f>IF(N99="sníž. přenesená",J99,0)</f>
        <v>0</v>
      </c>
      <c r="BI99" s="209">
        <f>IF(N99="nulová",J99,0)</f>
        <v>0</v>
      </c>
      <c r="BJ99" s="17" t="s">
        <v>73</v>
      </c>
      <c r="BK99" s="209">
        <f>ROUND(I99*H99,2)</f>
        <v>0</v>
      </c>
      <c r="BL99" s="17" t="s">
        <v>110</v>
      </c>
      <c r="BM99" s="208" t="s">
        <v>145</v>
      </c>
    </row>
    <row r="100" spans="1:65" s="2" customFormat="1" ht="16.5" customHeight="1">
      <c r="A100" s="38"/>
      <c r="B100" s="39"/>
      <c r="C100" s="197" t="s">
        <v>146</v>
      </c>
      <c r="D100" s="197" t="s">
        <v>111</v>
      </c>
      <c r="E100" s="198" t="s">
        <v>147</v>
      </c>
      <c r="F100" s="199" t="s">
        <v>148</v>
      </c>
      <c r="G100" s="200" t="s">
        <v>114</v>
      </c>
      <c r="H100" s="201">
        <v>5600</v>
      </c>
      <c r="I100" s="202"/>
      <c r="J100" s="203">
        <f>ROUND(I100*H100,2)</f>
        <v>0</v>
      </c>
      <c r="K100" s="199" t="s">
        <v>115</v>
      </c>
      <c r="L100" s="44"/>
      <c r="M100" s="204" t="s">
        <v>18</v>
      </c>
      <c r="N100" s="205" t="s">
        <v>39</v>
      </c>
      <c r="O100" s="84"/>
      <c r="P100" s="206">
        <f>O100*H100</f>
        <v>0</v>
      </c>
      <c r="Q100" s="206">
        <v>0.00071</v>
      </c>
      <c r="R100" s="206">
        <f>Q100*H100</f>
        <v>3.976</v>
      </c>
      <c r="S100" s="206">
        <v>0</v>
      </c>
      <c r="T100" s="207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08" t="s">
        <v>110</v>
      </c>
      <c r="AT100" s="208" t="s">
        <v>111</v>
      </c>
      <c r="AU100" s="208" t="s">
        <v>75</v>
      </c>
      <c r="AY100" s="17" t="s">
        <v>108</v>
      </c>
      <c r="BE100" s="209">
        <f>IF(N100="základní",J100,0)</f>
        <v>0</v>
      </c>
      <c r="BF100" s="209">
        <f>IF(N100="snížená",J100,0)</f>
        <v>0</v>
      </c>
      <c r="BG100" s="209">
        <f>IF(N100="zákl. přenesená",J100,0)</f>
        <v>0</v>
      </c>
      <c r="BH100" s="209">
        <f>IF(N100="sníž. přenesená",J100,0)</f>
        <v>0</v>
      </c>
      <c r="BI100" s="209">
        <f>IF(N100="nulová",J100,0)</f>
        <v>0</v>
      </c>
      <c r="BJ100" s="17" t="s">
        <v>73</v>
      </c>
      <c r="BK100" s="209">
        <f>ROUND(I100*H100,2)</f>
        <v>0</v>
      </c>
      <c r="BL100" s="17" t="s">
        <v>110</v>
      </c>
      <c r="BM100" s="208" t="s">
        <v>149</v>
      </c>
    </row>
    <row r="101" spans="1:47" s="2" customFormat="1" ht="12">
      <c r="A101" s="38"/>
      <c r="B101" s="39"/>
      <c r="C101" s="40"/>
      <c r="D101" s="210" t="s">
        <v>117</v>
      </c>
      <c r="E101" s="40"/>
      <c r="F101" s="211" t="s">
        <v>150</v>
      </c>
      <c r="G101" s="40"/>
      <c r="H101" s="40"/>
      <c r="I101" s="212"/>
      <c r="J101" s="40"/>
      <c r="K101" s="40"/>
      <c r="L101" s="44"/>
      <c r="M101" s="213"/>
      <c r="N101" s="214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117</v>
      </c>
      <c r="AU101" s="17" t="s">
        <v>75</v>
      </c>
    </row>
    <row r="102" spans="1:65" s="2" customFormat="1" ht="24.15" customHeight="1">
      <c r="A102" s="38"/>
      <c r="B102" s="39"/>
      <c r="C102" s="197" t="s">
        <v>151</v>
      </c>
      <c r="D102" s="197" t="s">
        <v>111</v>
      </c>
      <c r="E102" s="198" t="s">
        <v>152</v>
      </c>
      <c r="F102" s="199" t="s">
        <v>153</v>
      </c>
      <c r="G102" s="200" t="s">
        <v>114</v>
      </c>
      <c r="H102" s="201">
        <v>5600</v>
      </c>
      <c r="I102" s="202"/>
      <c r="J102" s="203">
        <f>ROUND(I102*H102,2)</f>
        <v>0</v>
      </c>
      <c r="K102" s="199" t="s">
        <v>115</v>
      </c>
      <c r="L102" s="44"/>
      <c r="M102" s="204" t="s">
        <v>18</v>
      </c>
      <c r="N102" s="205" t="s">
        <v>39</v>
      </c>
      <c r="O102" s="84"/>
      <c r="P102" s="206">
        <f>O102*H102</f>
        <v>0</v>
      </c>
      <c r="Q102" s="206">
        <v>0.12966</v>
      </c>
      <c r="R102" s="206">
        <f>Q102*H102</f>
        <v>726.096</v>
      </c>
      <c r="S102" s="206">
        <v>0</v>
      </c>
      <c r="T102" s="207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08" t="s">
        <v>110</v>
      </c>
      <c r="AT102" s="208" t="s">
        <v>111</v>
      </c>
      <c r="AU102" s="208" t="s">
        <v>75</v>
      </c>
      <c r="AY102" s="17" t="s">
        <v>108</v>
      </c>
      <c r="BE102" s="209">
        <f>IF(N102="základní",J102,0)</f>
        <v>0</v>
      </c>
      <c r="BF102" s="209">
        <f>IF(N102="snížená",J102,0)</f>
        <v>0</v>
      </c>
      <c r="BG102" s="209">
        <f>IF(N102="zákl. přenesená",J102,0)</f>
        <v>0</v>
      </c>
      <c r="BH102" s="209">
        <f>IF(N102="sníž. přenesená",J102,0)</f>
        <v>0</v>
      </c>
      <c r="BI102" s="209">
        <f>IF(N102="nulová",J102,0)</f>
        <v>0</v>
      </c>
      <c r="BJ102" s="17" t="s">
        <v>73</v>
      </c>
      <c r="BK102" s="209">
        <f>ROUND(I102*H102,2)</f>
        <v>0</v>
      </c>
      <c r="BL102" s="17" t="s">
        <v>110</v>
      </c>
      <c r="BM102" s="208" t="s">
        <v>154</v>
      </c>
    </row>
    <row r="103" spans="1:47" s="2" customFormat="1" ht="12">
      <c r="A103" s="38"/>
      <c r="B103" s="39"/>
      <c r="C103" s="40"/>
      <c r="D103" s="210" t="s">
        <v>117</v>
      </c>
      <c r="E103" s="40"/>
      <c r="F103" s="211" t="s">
        <v>155</v>
      </c>
      <c r="G103" s="40"/>
      <c r="H103" s="40"/>
      <c r="I103" s="212"/>
      <c r="J103" s="40"/>
      <c r="K103" s="40"/>
      <c r="L103" s="44"/>
      <c r="M103" s="213"/>
      <c r="N103" s="214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117</v>
      </c>
      <c r="AU103" s="17" t="s">
        <v>75</v>
      </c>
    </row>
    <row r="104" spans="1:65" s="2" customFormat="1" ht="16.5" customHeight="1">
      <c r="A104" s="38"/>
      <c r="B104" s="39"/>
      <c r="C104" s="197" t="s">
        <v>156</v>
      </c>
      <c r="D104" s="197" t="s">
        <v>111</v>
      </c>
      <c r="E104" s="198" t="s">
        <v>157</v>
      </c>
      <c r="F104" s="199" t="s">
        <v>158</v>
      </c>
      <c r="G104" s="200" t="s">
        <v>159</v>
      </c>
      <c r="H104" s="201">
        <v>918</v>
      </c>
      <c r="I104" s="202"/>
      <c r="J104" s="203">
        <f>ROUND(I104*H104,2)</f>
        <v>0</v>
      </c>
      <c r="K104" s="199" t="s">
        <v>18</v>
      </c>
      <c r="L104" s="44"/>
      <c r="M104" s="204" t="s">
        <v>18</v>
      </c>
      <c r="N104" s="205" t="s">
        <v>39</v>
      </c>
      <c r="O104" s="84"/>
      <c r="P104" s="206">
        <f>O104*H104</f>
        <v>0</v>
      </c>
      <c r="Q104" s="206">
        <v>0.12966</v>
      </c>
      <c r="R104" s="206">
        <f>Q104*H104</f>
        <v>119.02788</v>
      </c>
      <c r="S104" s="206">
        <v>0</v>
      </c>
      <c r="T104" s="207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8" t="s">
        <v>110</v>
      </c>
      <c r="AT104" s="208" t="s">
        <v>111</v>
      </c>
      <c r="AU104" s="208" t="s">
        <v>75</v>
      </c>
      <c r="AY104" s="17" t="s">
        <v>108</v>
      </c>
      <c r="BE104" s="209">
        <f>IF(N104="základní",J104,0)</f>
        <v>0</v>
      </c>
      <c r="BF104" s="209">
        <f>IF(N104="snížená",J104,0)</f>
        <v>0</v>
      </c>
      <c r="BG104" s="209">
        <f>IF(N104="zákl. přenesená",J104,0)</f>
        <v>0</v>
      </c>
      <c r="BH104" s="209">
        <f>IF(N104="sníž. přenesená",J104,0)</f>
        <v>0</v>
      </c>
      <c r="BI104" s="209">
        <f>IF(N104="nulová",J104,0)</f>
        <v>0</v>
      </c>
      <c r="BJ104" s="17" t="s">
        <v>73</v>
      </c>
      <c r="BK104" s="209">
        <f>ROUND(I104*H104,2)</f>
        <v>0</v>
      </c>
      <c r="BL104" s="17" t="s">
        <v>110</v>
      </c>
      <c r="BM104" s="208" t="s">
        <v>160</v>
      </c>
    </row>
    <row r="105" spans="1:63" s="12" customFormat="1" ht="22.8" customHeight="1">
      <c r="A105" s="12"/>
      <c r="B105" s="181"/>
      <c r="C105" s="182"/>
      <c r="D105" s="183" t="s">
        <v>67</v>
      </c>
      <c r="E105" s="195" t="s">
        <v>161</v>
      </c>
      <c r="F105" s="195" t="s">
        <v>162</v>
      </c>
      <c r="G105" s="182"/>
      <c r="H105" s="182"/>
      <c r="I105" s="185"/>
      <c r="J105" s="196">
        <f>BK105</f>
        <v>0</v>
      </c>
      <c r="K105" s="182"/>
      <c r="L105" s="187"/>
      <c r="M105" s="188"/>
      <c r="N105" s="189"/>
      <c r="O105" s="189"/>
      <c r="P105" s="190">
        <f>SUM(P106:P111)</f>
        <v>0</v>
      </c>
      <c r="Q105" s="189"/>
      <c r="R105" s="190">
        <f>SUM(R106:R111)</f>
        <v>30.123040000000003</v>
      </c>
      <c r="S105" s="189"/>
      <c r="T105" s="191">
        <f>SUM(T106:T111)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92" t="s">
        <v>73</v>
      </c>
      <c r="AT105" s="193" t="s">
        <v>67</v>
      </c>
      <c r="AU105" s="193" t="s">
        <v>73</v>
      </c>
      <c r="AY105" s="192" t="s">
        <v>108</v>
      </c>
      <c r="BK105" s="194">
        <f>SUM(BK106:BK111)</f>
        <v>0</v>
      </c>
    </row>
    <row r="106" spans="1:65" s="2" customFormat="1" ht="16.5" customHeight="1">
      <c r="A106" s="38"/>
      <c r="B106" s="39"/>
      <c r="C106" s="197" t="s">
        <v>163</v>
      </c>
      <c r="D106" s="197" t="s">
        <v>111</v>
      </c>
      <c r="E106" s="198" t="s">
        <v>164</v>
      </c>
      <c r="F106" s="199" t="s">
        <v>165</v>
      </c>
      <c r="G106" s="200" t="s">
        <v>166</v>
      </c>
      <c r="H106" s="201">
        <v>21</v>
      </c>
      <c r="I106" s="202"/>
      <c r="J106" s="203">
        <f>ROUND(I106*H106,2)</f>
        <v>0</v>
      </c>
      <c r="K106" s="199" t="s">
        <v>115</v>
      </c>
      <c r="L106" s="44"/>
      <c r="M106" s="204" t="s">
        <v>18</v>
      </c>
      <c r="N106" s="205" t="s">
        <v>39</v>
      </c>
      <c r="O106" s="84"/>
      <c r="P106" s="206">
        <f>O106*H106</f>
        <v>0</v>
      </c>
      <c r="Q106" s="206">
        <v>0.42368</v>
      </c>
      <c r="R106" s="206">
        <f>Q106*H106</f>
        <v>8.89728</v>
      </c>
      <c r="S106" s="206">
        <v>0</v>
      </c>
      <c r="T106" s="207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8" t="s">
        <v>110</v>
      </c>
      <c r="AT106" s="208" t="s">
        <v>111</v>
      </c>
      <c r="AU106" s="208" t="s">
        <v>75</v>
      </c>
      <c r="AY106" s="17" t="s">
        <v>108</v>
      </c>
      <c r="BE106" s="209">
        <f>IF(N106="základní",J106,0)</f>
        <v>0</v>
      </c>
      <c r="BF106" s="209">
        <f>IF(N106="snížená",J106,0)</f>
        <v>0</v>
      </c>
      <c r="BG106" s="209">
        <f>IF(N106="zákl. přenesená",J106,0)</f>
        <v>0</v>
      </c>
      <c r="BH106" s="209">
        <f>IF(N106="sníž. přenesená",J106,0)</f>
        <v>0</v>
      </c>
      <c r="BI106" s="209">
        <f>IF(N106="nulová",J106,0)</f>
        <v>0</v>
      </c>
      <c r="BJ106" s="17" t="s">
        <v>73</v>
      </c>
      <c r="BK106" s="209">
        <f>ROUND(I106*H106,2)</f>
        <v>0</v>
      </c>
      <c r="BL106" s="17" t="s">
        <v>110</v>
      </c>
      <c r="BM106" s="208" t="s">
        <v>167</v>
      </c>
    </row>
    <row r="107" spans="1:47" s="2" customFormat="1" ht="12">
      <c r="A107" s="38"/>
      <c r="B107" s="39"/>
      <c r="C107" s="40"/>
      <c r="D107" s="210" t="s">
        <v>117</v>
      </c>
      <c r="E107" s="40"/>
      <c r="F107" s="211" t="s">
        <v>168</v>
      </c>
      <c r="G107" s="40"/>
      <c r="H107" s="40"/>
      <c r="I107" s="212"/>
      <c r="J107" s="40"/>
      <c r="K107" s="40"/>
      <c r="L107" s="44"/>
      <c r="M107" s="213"/>
      <c r="N107" s="214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117</v>
      </c>
      <c r="AU107" s="17" t="s">
        <v>75</v>
      </c>
    </row>
    <row r="108" spans="1:65" s="2" customFormat="1" ht="16.5" customHeight="1">
      <c r="A108" s="38"/>
      <c r="B108" s="39"/>
      <c r="C108" s="197" t="s">
        <v>169</v>
      </c>
      <c r="D108" s="197" t="s">
        <v>111</v>
      </c>
      <c r="E108" s="198" t="s">
        <v>170</v>
      </c>
      <c r="F108" s="199" t="s">
        <v>171</v>
      </c>
      <c r="G108" s="200" t="s">
        <v>166</v>
      </c>
      <c r="H108" s="201">
        <v>12</v>
      </c>
      <c r="I108" s="202"/>
      <c r="J108" s="203">
        <f>ROUND(I108*H108,2)</f>
        <v>0</v>
      </c>
      <c r="K108" s="199" t="s">
        <v>115</v>
      </c>
      <c r="L108" s="44"/>
      <c r="M108" s="204" t="s">
        <v>18</v>
      </c>
      <c r="N108" s="205" t="s">
        <v>39</v>
      </c>
      <c r="O108" s="84"/>
      <c r="P108" s="206">
        <f>O108*H108</f>
        <v>0</v>
      </c>
      <c r="Q108" s="206">
        <v>0.4208</v>
      </c>
      <c r="R108" s="206">
        <f>Q108*H108</f>
        <v>5.0496</v>
      </c>
      <c r="S108" s="206">
        <v>0</v>
      </c>
      <c r="T108" s="207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08" t="s">
        <v>110</v>
      </c>
      <c r="AT108" s="208" t="s">
        <v>111</v>
      </c>
      <c r="AU108" s="208" t="s">
        <v>75</v>
      </c>
      <c r="AY108" s="17" t="s">
        <v>108</v>
      </c>
      <c r="BE108" s="209">
        <f>IF(N108="základní",J108,0)</f>
        <v>0</v>
      </c>
      <c r="BF108" s="209">
        <f>IF(N108="snížená",J108,0)</f>
        <v>0</v>
      </c>
      <c r="BG108" s="209">
        <f>IF(N108="zákl. přenesená",J108,0)</f>
        <v>0</v>
      </c>
      <c r="BH108" s="209">
        <f>IF(N108="sníž. přenesená",J108,0)</f>
        <v>0</v>
      </c>
      <c r="BI108" s="209">
        <f>IF(N108="nulová",J108,0)</f>
        <v>0</v>
      </c>
      <c r="BJ108" s="17" t="s">
        <v>73</v>
      </c>
      <c r="BK108" s="209">
        <f>ROUND(I108*H108,2)</f>
        <v>0</v>
      </c>
      <c r="BL108" s="17" t="s">
        <v>110</v>
      </c>
      <c r="BM108" s="208" t="s">
        <v>172</v>
      </c>
    </row>
    <row r="109" spans="1:47" s="2" customFormat="1" ht="12">
      <c r="A109" s="38"/>
      <c r="B109" s="39"/>
      <c r="C109" s="40"/>
      <c r="D109" s="210" t="s">
        <v>117</v>
      </c>
      <c r="E109" s="40"/>
      <c r="F109" s="211" t="s">
        <v>173</v>
      </c>
      <c r="G109" s="40"/>
      <c r="H109" s="40"/>
      <c r="I109" s="212"/>
      <c r="J109" s="40"/>
      <c r="K109" s="40"/>
      <c r="L109" s="44"/>
      <c r="M109" s="213"/>
      <c r="N109" s="214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117</v>
      </c>
      <c r="AU109" s="17" t="s">
        <v>75</v>
      </c>
    </row>
    <row r="110" spans="1:65" s="2" customFormat="1" ht="24.15" customHeight="1">
      <c r="A110" s="38"/>
      <c r="B110" s="39"/>
      <c r="C110" s="197" t="s">
        <v>174</v>
      </c>
      <c r="D110" s="197" t="s">
        <v>111</v>
      </c>
      <c r="E110" s="198" t="s">
        <v>175</v>
      </c>
      <c r="F110" s="199" t="s">
        <v>176</v>
      </c>
      <c r="G110" s="200" t="s">
        <v>166</v>
      </c>
      <c r="H110" s="201">
        <v>52</v>
      </c>
      <c r="I110" s="202"/>
      <c r="J110" s="203">
        <f>ROUND(I110*H110,2)</f>
        <v>0</v>
      </c>
      <c r="K110" s="199" t="s">
        <v>115</v>
      </c>
      <c r="L110" s="44"/>
      <c r="M110" s="204" t="s">
        <v>18</v>
      </c>
      <c r="N110" s="205" t="s">
        <v>39</v>
      </c>
      <c r="O110" s="84"/>
      <c r="P110" s="206">
        <f>O110*H110</f>
        <v>0</v>
      </c>
      <c r="Q110" s="206">
        <v>0.31108</v>
      </c>
      <c r="R110" s="206">
        <f>Q110*H110</f>
        <v>16.176160000000003</v>
      </c>
      <c r="S110" s="206">
        <v>0</v>
      </c>
      <c r="T110" s="207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08" t="s">
        <v>110</v>
      </c>
      <c r="AT110" s="208" t="s">
        <v>111</v>
      </c>
      <c r="AU110" s="208" t="s">
        <v>75</v>
      </c>
      <c r="AY110" s="17" t="s">
        <v>108</v>
      </c>
      <c r="BE110" s="209">
        <f>IF(N110="základní",J110,0)</f>
        <v>0</v>
      </c>
      <c r="BF110" s="209">
        <f>IF(N110="snížená",J110,0)</f>
        <v>0</v>
      </c>
      <c r="BG110" s="209">
        <f>IF(N110="zákl. přenesená",J110,0)</f>
        <v>0</v>
      </c>
      <c r="BH110" s="209">
        <f>IF(N110="sníž. přenesená",J110,0)</f>
        <v>0</v>
      </c>
      <c r="BI110" s="209">
        <f>IF(N110="nulová",J110,0)</f>
        <v>0</v>
      </c>
      <c r="BJ110" s="17" t="s">
        <v>73</v>
      </c>
      <c r="BK110" s="209">
        <f>ROUND(I110*H110,2)</f>
        <v>0</v>
      </c>
      <c r="BL110" s="17" t="s">
        <v>110</v>
      </c>
      <c r="BM110" s="208" t="s">
        <v>177</v>
      </c>
    </row>
    <row r="111" spans="1:47" s="2" customFormat="1" ht="12">
      <c r="A111" s="38"/>
      <c r="B111" s="39"/>
      <c r="C111" s="40"/>
      <c r="D111" s="210" t="s">
        <v>117</v>
      </c>
      <c r="E111" s="40"/>
      <c r="F111" s="211" t="s">
        <v>178</v>
      </c>
      <c r="G111" s="40"/>
      <c r="H111" s="40"/>
      <c r="I111" s="212"/>
      <c r="J111" s="40"/>
      <c r="K111" s="40"/>
      <c r="L111" s="44"/>
      <c r="M111" s="213"/>
      <c r="N111" s="214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117</v>
      </c>
      <c r="AU111" s="17" t="s">
        <v>75</v>
      </c>
    </row>
    <row r="112" spans="1:63" s="12" customFormat="1" ht="22.8" customHeight="1">
      <c r="A112" s="12"/>
      <c r="B112" s="181"/>
      <c r="C112" s="182"/>
      <c r="D112" s="183" t="s">
        <v>67</v>
      </c>
      <c r="E112" s="195" t="s">
        <v>123</v>
      </c>
      <c r="F112" s="195" t="s">
        <v>179</v>
      </c>
      <c r="G112" s="182"/>
      <c r="H112" s="182"/>
      <c r="I112" s="185"/>
      <c r="J112" s="196">
        <f>BK112</f>
        <v>0</v>
      </c>
      <c r="K112" s="182"/>
      <c r="L112" s="187"/>
      <c r="M112" s="188"/>
      <c r="N112" s="189"/>
      <c r="O112" s="189"/>
      <c r="P112" s="190">
        <f>SUM(P113:P118)</f>
        <v>0</v>
      </c>
      <c r="Q112" s="189"/>
      <c r="R112" s="190">
        <f>SUM(R113:R118)</f>
        <v>0.08509499999999999</v>
      </c>
      <c r="S112" s="189"/>
      <c r="T112" s="191">
        <f>SUM(T113:T118)</f>
        <v>93.64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192" t="s">
        <v>73</v>
      </c>
      <c r="AT112" s="193" t="s">
        <v>67</v>
      </c>
      <c r="AU112" s="193" t="s">
        <v>73</v>
      </c>
      <c r="AY112" s="192" t="s">
        <v>108</v>
      </c>
      <c r="BK112" s="194">
        <f>SUM(BK113:BK118)</f>
        <v>0</v>
      </c>
    </row>
    <row r="113" spans="1:65" s="2" customFormat="1" ht="33" customHeight="1">
      <c r="A113" s="38"/>
      <c r="B113" s="39"/>
      <c r="C113" s="197" t="s">
        <v>7</v>
      </c>
      <c r="D113" s="197" t="s">
        <v>111</v>
      </c>
      <c r="E113" s="198" t="s">
        <v>180</v>
      </c>
      <c r="F113" s="199" t="s">
        <v>181</v>
      </c>
      <c r="G113" s="200" t="s">
        <v>182</v>
      </c>
      <c r="H113" s="201">
        <v>139.5</v>
      </c>
      <c r="I113" s="202"/>
      <c r="J113" s="203">
        <f>ROUND(I113*H113,2)</f>
        <v>0</v>
      </c>
      <c r="K113" s="199" t="s">
        <v>115</v>
      </c>
      <c r="L113" s="44"/>
      <c r="M113" s="204" t="s">
        <v>18</v>
      </c>
      <c r="N113" s="205" t="s">
        <v>39</v>
      </c>
      <c r="O113" s="84"/>
      <c r="P113" s="206">
        <f>O113*H113</f>
        <v>0</v>
      </c>
      <c r="Q113" s="206">
        <v>0.00061</v>
      </c>
      <c r="R113" s="206">
        <f>Q113*H113</f>
        <v>0.08509499999999999</v>
      </c>
      <c r="S113" s="206">
        <v>0</v>
      </c>
      <c r="T113" s="207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08" t="s">
        <v>110</v>
      </c>
      <c r="AT113" s="208" t="s">
        <v>111</v>
      </c>
      <c r="AU113" s="208" t="s">
        <v>75</v>
      </c>
      <c r="AY113" s="17" t="s">
        <v>108</v>
      </c>
      <c r="BE113" s="209">
        <f>IF(N113="základní",J113,0)</f>
        <v>0</v>
      </c>
      <c r="BF113" s="209">
        <f>IF(N113="snížená",J113,0)</f>
        <v>0</v>
      </c>
      <c r="BG113" s="209">
        <f>IF(N113="zákl. přenesená",J113,0)</f>
        <v>0</v>
      </c>
      <c r="BH113" s="209">
        <f>IF(N113="sníž. přenesená",J113,0)</f>
        <v>0</v>
      </c>
      <c r="BI113" s="209">
        <f>IF(N113="nulová",J113,0)</f>
        <v>0</v>
      </c>
      <c r="BJ113" s="17" t="s">
        <v>73</v>
      </c>
      <c r="BK113" s="209">
        <f>ROUND(I113*H113,2)</f>
        <v>0</v>
      </c>
      <c r="BL113" s="17" t="s">
        <v>110</v>
      </c>
      <c r="BM113" s="208" t="s">
        <v>183</v>
      </c>
    </row>
    <row r="114" spans="1:47" s="2" customFormat="1" ht="12">
      <c r="A114" s="38"/>
      <c r="B114" s="39"/>
      <c r="C114" s="40"/>
      <c r="D114" s="210" t="s">
        <v>117</v>
      </c>
      <c r="E114" s="40"/>
      <c r="F114" s="211" t="s">
        <v>184</v>
      </c>
      <c r="G114" s="40"/>
      <c r="H114" s="40"/>
      <c r="I114" s="212"/>
      <c r="J114" s="40"/>
      <c r="K114" s="40"/>
      <c r="L114" s="44"/>
      <c r="M114" s="213"/>
      <c r="N114" s="214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117</v>
      </c>
      <c r="AU114" s="17" t="s">
        <v>75</v>
      </c>
    </row>
    <row r="115" spans="1:65" s="2" customFormat="1" ht="16.5" customHeight="1">
      <c r="A115" s="38"/>
      <c r="B115" s="39"/>
      <c r="C115" s="197" t="s">
        <v>185</v>
      </c>
      <c r="D115" s="197" t="s">
        <v>111</v>
      </c>
      <c r="E115" s="198" t="s">
        <v>186</v>
      </c>
      <c r="F115" s="199" t="s">
        <v>187</v>
      </c>
      <c r="G115" s="200" t="s">
        <v>182</v>
      </c>
      <c r="H115" s="201">
        <v>139.5</v>
      </c>
      <c r="I115" s="202"/>
      <c r="J115" s="203">
        <f>ROUND(I115*H115,2)</f>
        <v>0</v>
      </c>
      <c r="K115" s="199" t="s">
        <v>115</v>
      </c>
      <c r="L115" s="44"/>
      <c r="M115" s="204" t="s">
        <v>18</v>
      </c>
      <c r="N115" s="205" t="s">
        <v>39</v>
      </c>
      <c r="O115" s="84"/>
      <c r="P115" s="206">
        <f>O115*H115</f>
        <v>0</v>
      </c>
      <c r="Q115" s="206">
        <v>0</v>
      </c>
      <c r="R115" s="206">
        <f>Q115*H115</f>
        <v>0</v>
      </c>
      <c r="S115" s="206">
        <v>0</v>
      </c>
      <c r="T115" s="207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8" t="s">
        <v>110</v>
      </c>
      <c r="AT115" s="208" t="s">
        <v>111</v>
      </c>
      <c r="AU115" s="208" t="s">
        <v>75</v>
      </c>
      <c r="AY115" s="17" t="s">
        <v>108</v>
      </c>
      <c r="BE115" s="209">
        <f>IF(N115="základní",J115,0)</f>
        <v>0</v>
      </c>
      <c r="BF115" s="209">
        <f>IF(N115="snížená",J115,0)</f>
        <v>0</v>
      </c>
      <c r="BG115" s="209">
        <f>IF(N115="zákl. přenesená",J115,0)</f>
        <v>0</v>
      </c>
      <c r="BH115" s="209">
        <f>IF(N115="sníž. přenesená",J115,0)</f>
        <v>0</v>
      </c>
      <c r="BI115" s="209">
        <f>IF(N115="nulová",J115,0)</f>
        <v>0</v>
      </c>
      <c r="BJ115" s="17" t="s">
        <v>73</v>
      </c>
      <c r="BK115" s="209">
        <f>ROUND(I115*H115,2)</f>
        <v>0</v>
      </c>
      <c r="BL115" s="17" t="s">
        <v>110</v>
      </c>
      <c r="BM115" s="208" t="s">
        <v>188</v>
      </c>
    </row>
    <row r="116" spans="1:47" s="2" customFormat="1" ht="12">
      <c r="A116" s="38"/>
      <c r="B116" s="39"/>
      <c r="C116" s="40"/>
      <c r="D116" s="210" t="s">
        <v>117</v>
      </c>
      <c r="E116" s="40"/>
      <c r="F116" s="211" t="s">
        <v>189</v>
      </c>
      <c r="G116" s="40"/>
      <c r="H116" s="40"/>
      <c r="I116" s="212"/>
      <c r="J116" s="40"/>
      <c r="K116" s="40"/>
      <c r="L116" s="44"/>
      <c r="M116" s="213"/>
      <c r="N116" s="214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117</v>
      </c>
      <c r="AU116" s="17" t="s">
        <v>75</v>
      </c>
    </row>
    <row r="117" spans="1:65" s="2" customFormat="1" ht="33" customHeight="1">
      <c r="A117" s="38"/>
      <c r="B117" s="39"/>
      <c r="C117" s="197" t="s">
        <v>135</v>
      </c>
      <c r="D117" s="197" t="s">
        <v>111</v>
      </c>
      <c r="E117" s="198" t="s">
        <v>190</v>
      </c>
      <c r="F117" s="199" t="s">
        <v>191</v>
      </c>
      <c r="G117" s="200" t="s">
        <v>114</v>
      </c>
      <c r="H117" s="201">
        <v>4682</v>
      </c>
      <c r="I117" s="202"/>
      <c r="J117" s="203">
        <f>ROUND(I117*H117,2)</f>
        <v>0</v>
      </c>
      <c r="K117" s="199" t="s">
        <v>115</v>
      </c>
      <c r="L117" s="44"/>
      <c r="M117" s="204" t="s">
        <v>18</v>
      </c>
      <c r="N117" s="205" t="s">
        <v>39</v>
      </c>
      <c r="O117" s="84"/>
      <c r="P117" s="206">
        <f>O117*H117</f>
        <v>0</v>
      </c>
      <c r="Q117" s="206">
        <v>0</v>
      </c>
      <c r="R117" s="206">
        <f>Q117*H117</f>
        <v>0</v>
      </c>
      <c r="S117" s="206">
        <v>0.02</v>
      </c>
      <c r="T117" s="207">
        <f>S117*H117</f>
        <v>93.64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08" t="s">
        <v>110</v>
      </c>
      <c r="AT117" s="208" t="s">
        <v>111</v>
      </c>
      <c r="AU117" s="208" t="s">
        <v>75</v>
      </c>
      <c r="AY117" s="17" t="s">
        <v>108</v>
      </c>
      <c r="BE117" s="209">
        <f>IF(N117="základní",J117,0)</f>
        <v>0</v>
      </c>
      <c r="BF117" s="209">
        <f>IF(N117="snížená",J117,0)</f>
        <v>0</v>
      </c>
      <c r="BG117" s="209">
        <f>IF(N117="zákl. přenesená",J117,0)</f>
        <v>0</v>
      </c>
      <c r="BH117" s="209">
        <f>IF(N117="sníž. přenesená",J117,0)</f>
        <v>0</v>
      </c>
      <c r="BI117" s="209">
        <f>IF(N117="nulová",J117,0)</f>
        <v>0</v>
      </c>
      <c r="BJ117" s="17" t="s">
        <v>73</v>
      </c>
      <c r="BK117" s="209">
        <f>ROUND(I117*H117,2)</f>
        <v>0</v>
      </c>
      <c r="BL117" s="17" t="s">
        <v>110</v>
      </c>
      <c r="BM117" s="208" t="s">
        <v>192</v>
      </c>
    </row>
    <row r="118" spans="1:47" s="2" customFormat="1" ht="12">
      <c r="A118" s="38"/>
      <c r="B118" s="39"/>
      <c r="C118" s="40"/>
      <c r="D118" s="210" t="s">
        <v>117</v>
      </c>
      <c r="E118" s="40"/>
      <c r="F118" s="211" t="s">
        <v>193</v>
      </c>
      <c r="G118" s="40"/>
      <c r="H118" s="40"/>
      <c r="I118" s="212"/>
      <c r="J118" s="40"/>
      <c r="K118" s="40"/>
      <c r="L118" s="44"/>
      <c r="M118" s="213"/>
      <c r="N118" s="214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117</v>
      </c>
      <c r="AU118" s="17" t="s">
        <v>75</v>
      </c>
    </row>
    <row r="119" spans="1:63" s="12" customFormat="1" ht="22.8" customHeight="1">
      <c r="A119" s="12"/>
      <c r="B119" s="181"/>
      <c r="C119" s="182"/>
      <c r="D119" s="183" t="s">
        <v>67</v>
      </c>
      <c r="E119" s="195" t="s">
        <v>194</v>
      </c>
      <c r="F119" s="195" t="s">
        <v>195</v>
      </c>
      <c r="G119" s="182"/>
      <c r="H119" s="182"/>
      <c r="I119" s="185"/>
      <c r="J119" s="196">
        <f>BK119</f>
        <v>0</v>
      </c>
      <c r="K119" s="182"/>
      <c r="L119" s="187"/>
      <c r="M119" s="188"/>
      <c r="N119" s="189"/>
      <c r="O119" s="189"/>
      <c r="P119" s="190">
        <f>SUM(P120:P134)</f>
        <v>0</v>
      </c>
      <c r="Q119" s="189"/>
      <c r="R119" s="190">
        <f>SUM(R120:R134)</f>
        <v>0</v>
      </c>
      <c r="S119" s="189"/>
      <c r="T119" s="191">
        <f>SUM(T120:T134)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92" t="s">
        <v>73</v>
      </c>
      <c r="AT119" s="193" t="s">
        <v>67</v>
      </c>
      <c r="AU119" s="193" t="s">
        <v>73</v>
      </c>
      <c r="AY119" s="192" t="s">
        <v>108</v>
      </c>
      <c r="BK119" s="194">
        <f>SUM(BK120:BK134)</f>
        <v>0</v>
      </c>
    </row>
    <row r="120" spans="1:65" s="2" customFormat="1" ht="24.15" customHeight="1">
      <c r="A120" s="38"/>
      <c r="B120" s="39"/>
      <c r="C120" s="197" t="s">
        <v>196</v>
      </c>
      <c r="D120" s="197" t="s">
        <v>111</v>
      </c>
      <c r="E120" s="198" t="s">
        <v>197</v>
      </c>
      <c r="F120" s="199" t="s">
        <v>198</v>
      </c>
      <c r="G120" s="200" t="s">
        <v>132</v>
      </c>
      <c r="H120" s="201">
        <v>758.133</v>
      </c>
      <c r="I120" s="202"/>
      <c r="J120" s="203">
        <f>ROUND(I120*H120,2)</f>
        <v>0</v>
      </c>
      <c r="K120" s="199" t="s">
        <v>115</v>
      </c>
      <c r="L120" s="44"/>
      <c r="M120" s="204" t="s">
        <v>18</v>
      </c>
      <c r="N120" s="205" t="s">
        <v>39</v>
      </c>
      <c r="O120" s="84"/>
      <c r="P120" s="206">
        <f>O120*H120</f>
        <v>0</v>
      </c>
      <c r="Q120" s="206">
        <v>0</v>
      </c>
      <c r="R120" s="206">
        <f>Q120*H120</f>
        <v>0</v>
      </c>
      <c r="S120" s="206">
        <v>0</v>
      </c>
      <c r="T120" s="207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08" t="s">
        <v>110</v>
      </c>
      <c r="AT120" s="208" t="s">
        <v>111</v>
      </c>
      <c r="AU120" s="208" t="s">
        <v>75</v>
      </c>
      <c r="AY120" s="17" t="s">
        <v>108</v>
      </c>
      <c r="BE120" s="209">
        <f>IF(N120="základní",J120,0)</f>
        <v>0</v>
      </c>
      <c r="BF120" s="209">
        <f>IF(N120="snížená",J120,0)</f>
        <v>0</v>
      </c>
      <c r="BG120" s="209">
        <f>IF(N120="zákl. přenesená",J120,0)</f>
        <v>0</v>
      </c>
      <c r="BH120" s="209">
        <f>IF(N120="sníž. přenesená",J120,0)</f>
        <v>0</v>
      </c>
      <c r="BI120" s="209">
        <f>IF(N120="nulová",J120,0)</f>
        <v>0</v>
      </c>
      <c r="BJ120" s="17" t="s">
        <v>73</v>
      </c>
      <c r="BK120" s="209">
        <f>ROUND(I120*H120,2)</f>
        <v>0</v>
      </c>
      <c r="BL120" s="17" t="s">
        <v>110</v>
      </c>
      <c r="BM120" s="208" t="s">
        <v>199</v>
      </c>
    </row>
    <row r="121" spans="1:47" s="2" customFormat="1" ht="12">
      <c r="A121" s="38"/>
      <c r="B121" s="39"/>
      <c r="C121" s="40"/>
      <c r="D121" s="210" t="s">
        <v>117</v>
      </c>
      <c r="E121" s="40"/>
      <c r="F121" s="211" t="s">
        <v>200</v>
      </c>
      <c r="G121" s="40"/>
      <c r="H121" s="40"/>
      <c r="I121" s="212"/>
      <c r="J121" s="40"/>
      <c r="K121" s="40"/>
      <c r="L121" s="44"/>
      <c r="M121" s="213"/>
      <c r="N121" s="214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117</v>
      </c>
      <c r="AU121" s="17" t="s">
        <v>75</v>
      </c>
    </row>
    <row r="122" spans="1:51" s="13" customFormat="1" ht="12">
      <c r="A122" s="13"/>
      <c r="B122" s="215"/>
      <c r="C122" s="216"/>
      <c r="D122" s="217" t="s">
        <v>201</v>
      </c>
      <c r="E122" s="218" t="s">
        <v>18</v>
      </c>
      <c r="F122" s="219" t="s">
        <v>202</v>
      </c>
      <c r="G122" s="216"/>
      <c r="H122" s="220">
        <v>280</v>
      </c>
      <c r="I122" s="221"/>
      <c r="J122" s="216"/>
      <c r="K122" s="216"/>
      <c r="L122" s="222"/>
      <c r="M122" s="223"/>
      <c r="N122" s="224"/>
      <c r="O122" s="224"/>
      <c r="P122" s="224"/>
      <c r="Q122" s="224"/>
      <c r="R122" s="224"/>
      <c r="S122" s="224"/>
      <c r="T122" s="225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26" t="s">
        <v>201</v>
      </c>
      <c r="AU122" s="226" t="s">
        <v>75</v>
      </c>
      <c r="AV122" s="13" t="s">
        <v>75</v>
      </c>
      <c r="AW122" s="13" t="s">
        <v>30</v>
      </c>
      <c r="AX122" s="13" t="s">
        <v>68</v>
      </c>
      <c r="AY122" s="226" t="s">
        <v>108</v>
      </c>
    </row>
    <row r="123" spans="1:51" s="13" customFormat="1" ht="12">
      <c r="A123" s="13"/>
      <c r="B123" s="215"/>
      <c r="C123" s="216"/>
      <c r="D123" s="217" t="s">
        <v>201</v>
      </c>
      <c r="E123" s="218" t="s">
        <v>18</v>
      </c>
      <c r="F123" s="219" t="s">
        <v>203</v>
      </c>
      <c r="G123" s="216"/>
      <c r="H123" s="220">
        <v>0.79</v>
      </c>
      <c r="I123" s="221"/>
      <c r="J123" s="216"/>
      <c r="K123" s="216"/>
      <c r="L123" s="222"/>
      <c r="M123" s="223"/>
      <c r="N123" s="224"/>
      <c r="O123" s="224"/>
      <c r="P123" s="224"/>
      <c r="Q123" s="224"/>
      <c r="R123" s="224"/>
      <c r="S123" s="224"/>
      <c r="T123" s="225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6" t="s">
        <v>201</v>
      </c>
      <c r="AU123" s="226" t="s">
        <v>75</v>
      </c>
      <c r="AV123" s="13" t="s">
        <v>75</v>
      </c>
      <c r="AW123" s="13" t="s">
        <v>30</v>
      </c>
      <c r="AX123" s="13" t="s">
        <v>68</v>
      </c>
      <c r="AY123" s="226" t="s">
        <v>108</v>
      </c>
    </row>
    <row r="124" spans="1:51" s="14" customFormat="1" ht="12">
      <c r="A124" s="14"/>
      <c r="B124" s="227"/>
      <c r="C124" s="228"/>
      <c r="D124" s="217" t="s">
        <v>201</v>
      </c>
      <c r="E124" s="229" t="s">
        <v>18</v>
      </c>
      <c r="F124" s="230" t="s">
        <v>204</v>
      </c>
      <c r="G124" s="228"/>
      <c r="H124" s="231">
        <v>280.79</v>
      </c>
      <c r="I124" s="232"/>
      <c r="J124" s="228"/>
      <c r="K124" s="228"/>
      <c r="L124" s="233"/>
      <c r="M124" s="234"/>
      <c r="N124" s="235"/>
      <c r="O124" s="235"/>
      <c r="P124" s="235"/>
      <c r="Q124" s="235"/>
      <c r="R124" s="235"/>
      <c r="S124" s="235"/>
      <c r="T124" s="236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37" t="s">
        <v>201</v>
      </c>
      <c r="AU124" s="237" t="s">
        <v>75</v>
      </c>
      <c r="AV124" s="14" t="s">
        <v>110</v>
      </c>
      <c r="AW124" s="14" t="s">
        <v>30</v>
      </c>
      <c r="AX124" s="14" t="s">
        <v>73</v>
      </c>
      <c r="AY124" s="237" t="s">
        <v>108</v>
      </c>
    </row>
    <row r="125" spans="1:51" s="13" customFormat="1" ht="12">
      <c r="A125" s="13"/>
      <c r="B125" s="215"/>
      <c r="C125" s="216"/>
      <c r="D125" s="217" t="s">
        <v>201</v>
      </c>
      <c r="E125" s="216"/>
      <c r="F125" s="219" t="s">
        <v>205</v>
      </c>
      <c r="G125" s="216"/>
      <c r="H125" s="220">
        <v>758.133</v>
      </c>
      <c r="I125" s="221"/>
      <c r="J125" s="216"/>
      <c r="K125" s="216"/>
      <c r="L125" s="222"/>
      <c r="M125" s="223"/>
      <c r="N125" s="224"/>
      <c r="O125" s="224"/>
      <c r="P125" s="224"/>
      <c r="Q125" s="224"/>
      <c r="R125" s="224"/>
      <c r="S125" s="224"/>
      <c r="T125" s="225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6" t="s">
        <v>201</v>
      </c>
      <c r="AU125" s="226" t="s">
        <v>75</v>
      </c>
      <c r="AV125" s="13" t="s">
        <v>75</v>
      </c>
      <c r="AW125" s="13" t="s">
        <v>4</v>
      </c>
      <c r="AX125" s="13" t="s">
        <v>73</v>
      </c>
      <c r="AY125" s="226" t="s">
        <v>108</v>
      </c>
    </row>
    <row r="126" spans="1:65" s="2" customFormat="1" ht="24.15" customHeight="1">
      <c r="A126" s="38"/>
      <c r="B126" s="39"/>
      <c r="C126" s="197" t="s">
        <v>206</v>
      </c>
      <c r="D126" s="197" t="s">
        <v>111</v>
      </c>
      <c r="E126" s="198" t="s">
        <v>207</v>
      </c>
      <c r="F126" s="199" t="s">
        <v>208</v>
      </c>
      <c r="G126" s="200" t="s">
        <v>132</v>
      </c>
      <c r="H126" s="201">
        <v>165.24</v>
      </c>
      <c r="I126" s="202"/>
      <c r="J126" s="203">
        <f>ROUND(I126*H126,2)</f>
        <v>0</v>
      </c>
      <c r="K126" s="199" t="s">
        <v>115</v>
      </c>
      <c r="L126" s="44"/>
      <c r="M126" s="204" t="s">
        <v>18</v>
      </c>
      <c r="N126" s="205" t="s">
        <v>39</v>
      </c>
      <c r="O126" s="84"/>
      <c r="P126" s="206">
        <f>O126*H126</f>
        <v>0</v>
      </c>
      <c r="Q126" s="206">
        <v>0</v>
      </c>
      <c r="R126" s="206">
        <f>Q126*H126</f>
        <v>0</v>
      </c>
      <c r="S126" s="206">
        <v>0</v>
      </c>
      <c r="T126" s="20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08" t="s">
        <v>110</v>
      </c>
      <c r="AT126" s="208" t="s">
        <v>111</v>
      </c>
      <c r="AU126" s="208" t="s">
        <v>75</v>
      </c>
      <c r="AY126" s="17" t="s">
        <v>108</v>
      </c>
      <c r="BE126" s="209">
        <f>IF(N126="základní",J126,0)</f>
        <v>0</v>
      </c>
      <c r="BF126" s="209">
        <f>IF(N126="snížená",J126,0)</f>
        <v>0</v>
      </c>
      <c r="BG126" s="209">
        <f>IF(N126="zákl. přenesená",J126,0)</f>
        <v>0</v>
      </c>
      <c r="BH126" s="209">
        <f>IF(N126="sníž. přenesená",J126,0)</f>
        <v>0</v>
      </c>
      <c r="BI126" s="209">
        <f>IF(N126="nulová",J126,0)</f>
        <v>0</v>
      </c>
      <c r="BJ126" s="17" t="s">
        <v>73</v>
      </c>
      <c r="BK126" s="209">
        <f>ROUND(I126*H126,2)</f>
        <v>0</v>
      </c>
      <c r="BL126" s="17" t="s">
        <v>110</v>
      </c>
      <c r="BM126" s="208" t="s">
        <v>209</v>
      </c>
    </row>
    <row r="127" spans="1:47" s="2" customFormat="1" ht="12">
      <c r="A127" s="38"/>
      <c r="B127" s="39"/>
      <c r="C127" s="40"/>
      <c r="D127" s="210" t="s">
        <v>117</v>
      </c>
      <c r="E127" s="40"/>
      <c r="F127" s="211" t="s">
        <v>210</v>
      </c>
      <c r="G127" s="40"/>
      <c r="H127" s="40"/>
      <c r="I127" s="212"/>
      <c r="J127" s="40"/>
      <c r="K127" s="40"/>
      <c r="L127" s="44"/>
      <c r="M127" s="213"/>
      <c r="N127" s="214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117</v>
      </c>
      <c r="AU127" s="17" t="s">
        <v>75</v>
      </c>
    </row>
    <row r="128" spans="1:51" s="13" customFormat="1" ht="12">
      <c r="A128" s="13"/>
      <c r="B128" s="215"/>
      <c r="C128" s="216"/>
      <c r="D128" s="217" t="s">
        <v>201</v>
      </c>
      <c r="E128" s="218" t="s">
        <v>18</v>
      </c>
      <c r="F128" s="219" t="s">
        <v>211</v>
      </c>
      <c r="G128" s="216"/>
      <c r="H128" s="220">
        <v>165.24</v>
      </c>
      <c r="I128" s="221"/>
      <c r="J128" s="216"/>
      <c r="K128" s="216"/>
      <c r="L128" s="222"/>
      <c r="M128" s="223"/>
      <c r="N128" s="224"/>
      <c r="O128" s="224"/>
      <c r="P128" s="224"/>
      <c r="Q128" s="224"/>
      <c r="R128" s="224"/>
      <c r="S128" s="224"/>
      <c r="T128" s="225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6" t="s">
        <v>201</v>
      </c>
      <c r="AU128" s="226" t="s">
        <v>75</v>
      </c>
      <c r="AV128" s="13" t="s">
        <v>75</v>
      </c>
      <c r="AW128" s="13" t="s">
        <v>30</v>
      </c>
      <c r="AX128" s="13" t="s">
        <v>73</v>
      </c>
      <c r="AY128" s="226" t="s">
        <v>108</v>
      </c>
    </row>
    <row r="129" spans="1:65" s="2" customFormat="1" ht="24.15" customHeight="1">
      <c r="A129" s="38"/>
      <c r="B129" s="39"/>
      <c r="C129" s="197" t="s">
        <v>212</v>
      </c>
      <c r="D129" s="197" t="s">
        <v>111</v>
      </c>
      <c r="E129" s="198" t="s">
        <v>213</v>
      </c>
      <c r="F129" s="199" t="s">
        <v>214</v>
      </c>
      <c r="G129" s="200" t="s">
        <v>132</v>
      </c>
      <c r="H129" s="201">
        <v>28050.921</v>
      </c>
      <c r="I129" s="202"/>
      <c r="J129" s="203">
        <f>ROUND(I129*H129,2)</f>
        <v>0</v>
      </c>
      <c r="K129" s="199" t="s">
        <v>115</v>
      </c>
      <c r="L129" s="44"/>
      <c r="M129" s="204" t="s">
        <v>18</v>
      </c>
      <c r="N129" s="205" t="s">
        <v>39</v>
      </c>
      <c r="O129" s="84"/>
      <c r="P129" s="206">
        <f>O129*H129</f>
        <v>0</v>
      </c>
      <c r="Q129" s="206">
        <v>0</v>
      </c>
      <c r="R129" s="206">
        <f>Q129*H129</f>
        <v>0</v>
      </c>
      <c r="S129" s="206">
        <v>0</v>
      </c>
      <c r="T129" s="207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8" t="s">
        <v>110</v>
      </c>
      <c r="AT129" s="208" t="s">
        <v>111</v>
      </c>
      <c r="AU129" s="208" t="s">
        <v>75</v>
      </c>
      <c r="AY129" s="17" t="s">
        <v>108</v>
      </c>
      <c r="BE129" s="209">
        <f>IF(N129="základní",J129,0)</f>
        <v>0</v>
      </c>
      <c r="BF129" s="209">
        <f>IF(N129="snížená",J129,0)</f>
        <v>0</v>
      </c>
      <c r="BG129" s="209">
        <f>IF(N129="zákl. přenesená",J129,0)</f>
        <v>0</v>
      </c>
      <c r="BH129" s="209">
        <f>IF(N129="sníž. přenesená",J129,0)</f>
        <v>0</v>
      </c>
      <c r="BI129" s="209">
        <f>IF(N129="nulová",J129,0)</f>
        <v>0</v>
      </c>
      <c r="BJ129" s="17" t="s">
        <v>73</v>
      </c>
      <c r="BK129" s="209">
        <f>ROUND(I129*H129,2)</f>
        <v>0</v>
      </c>
      <c r="BL129" s="17" t="s">
        <v>110</v>
      </c>
      <c r="BM129" s="208" t="s">
        <v>215</v>
      </c>
    </row>
    <row r="130" spans="1:47" s="2" customFormat="1" ht="12">
      <c r="A130" s="38"/>
      <c r="B130" s="39"/>
      <c r="C130" s="40"/>
      <c r="D130" s="210" t="s">
        <v>117</v>
      </c>
      <c r="E130" s="40"/>
      <c r="F130" s="211" t="s">
        <v>216</v>
      </c>
      <c r="G130" s="40"/>
      <c r="H130" s="40"/>
      <c r="I130" s="212"/>
      <c r="J130" s="40"/>
      <c r="K130" s="40"/>
      <c r="L130" s="44"/>
      <c r="M130" s="213"/>
      <c r="N130" s="214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117</v>
      </c>
      <c r="AU130" s="17" t="s">
        <v>75</v>
      </c>
    </row>
    <row r="131" spans="1:51" s="13" customFormat="1" ht="12">
      <c r="A131" s="13"/>
      <c r="B131" s="215"/>
      <c r="C131" s="216"/>
      <c r="D131" s="217" t="s">
        <v>201</v>
      </c>
      <c r="E131" s="216"/>
      <c r="F131" s="219" t="s">
        <v>217</v>
      </c>
      <c r="G131" s="216"/>
      <c r="H131" s="220">
        <v>28050.921</v>
      </c>
      <c r="I131" s="221"/>
      <c r="J131" s="216"/>
      <c r="K131" s="216"/>
      <c r="L131" s="222"/>
      <c r="M131" s="223"/>
      <c r="N131" s="224"/>
      <c r="O131" s="224"/>
      <c r="P131" s="224"/>
      <c r="Q131" s="224"/>
      <c r="R131" s="224"/>
      <c r="S131" s="224"/>
      <c r="T131" s="225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26" t="s">
        <v>201</v>
      </c>
      <c r="AU131" s="226" t="s">
        <v>75</v>
      </c>
      <c r="AV131" s="13" t="s">
        <v>75</v>
      </c>
      <c r="AW131" s="13" t="s">
        <v>4</v>
      </c>
      <c r="AX131" s="13" t="s">
        <v>73</v>
      </c>
      <c r="AY131" s="226" t="s">
        <v>108</v>
      </c>
    </row>
    <row r="132" spans="1:65" s="2" customFormat="1" ht="24.15" customHeight="1">
      <c r="A132" s="38"/>
      <c r="B132" s="39"/>
      <c r="C132" s="197" t="s">
        <v>218</v>
      </c>
      <c r="D132" s="197" t="s">
        <v>111</v>
      </c>
      <c r="E132" s="198" t="s">
        <v>219</v>
      </c>
      <c r="F132" s="199" t="s">
        <v>214</v>
      </c>
      <c r="G132" s="200" t="s">
        <v>132</v>
      </c>
      <c r="H132" s="201">
        <v>6113.88</v>
      </c>
      <c r="I132" s="202"/>
      <c r="J132" s="203">
        <f>ROUND(I132*H132,2)</f>
        <v>0</v>
      </c>
      <c r="K132" s="199" t="s">
        <v>115</v>
      </c>
      <c r="L132" s="44"/>
      <c r="M132" s="204" t="s">
        <v>18</v>
      </c>
      <c r="N132" s="205" t="s">
        <v>39</v>
      </c>
      <c r="O132" s="84"/>
      <c r="P132" s="206">
        <f>O132*H132</f>
        <v>0</v>
      </c>
      <c r="Q132" s="206">
        <v>0</v>
      </c>
      <c r="R132" s="206">
        <f>Q132*H132</f>
        <v>0</v>
      </c>
      <c r="S132" s="206">
        <v>0</v>
      </c>
      <c r="T132" s="20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08" t="s">
        <v>110</v>
      </c>
      <c r="AT132" s="208" t="s">
        <v>111</v>
      </c>
      <c r="AU132" s="208" t="s">
        <v>75</v>
      </c>
      <c r="AY132" s="17" t="s">
        <v>108</v>
      </c>
      <c r="BE132" s="209">
        <f>IF(N132="základní",J132,0)</f>
        <v>0</v>
      </c>
      <c r="BF132" s="209">
        <f>IF(N132="snížená",J132,0)</f>
        <v>0</v>
      </c>
      <c r="BG132" s="209">
        <f>IF(N132="zákl. přenesená",J132,0)</f>
        <v>0</v>
      </c>
      <c r="BH132" s="209">
        <f>IF(N132="sníž. přenesená",J132,0)</f>
        <v>0</v>
      </c>
      <c r="BI132" s="209">
        <f>IF(N132="nulová",J132,0)</f>
        <v>0</v>
      </c>
      <c r="BJ132" s="17" t="s">
        <v>73</v>
      </c>
      <c r="BK132" s="209">
        <f>ROUND(I132*H132,2)</f>
        <v>0</v>
      </c>
      <c r="BL132" s="17" t="s">
        <v>110</v>
      </c>
      <c r="BM132" s="208" t="s">
        <v>220</v>
      </c>
    </row>
    <row r="133" spans="1:47" s="2" customFormat="1" ht="12">
      <c r="A133" s="38"/>
      <c r="B133" s="39"/>
      <c r="C133" s="40"/>
      <c r="D133" s="210" t="s">
        <v>117</v>
      </c>
      <c r="E133" s="40"/>
      <c r="F133" s="211" t="s">
        <v>221</v>
      </c>
      <c r="G133" s="40"/>
      <c r="H133" s="40"/>
      <c r="I133" s="212"/>
      <c r="J133" s="40"/>
      <c r="K133" s="40"/>
      <c r="L133" s="44"/>
      <c r="M133" s="213"/>
      <c r="N133" s="214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117</v>
      </c>
      <c r="AU133" s="17" t="s">
        <v>75</v>
      </c>
    </row>
    <row r="134" spans="1:51" s="13" customFormat="1" ht="12">
      <c r="A134" s="13"/>
      <c r="B134" s="215"/>
      <c r="C134" s="216"/>
      <c r="D134" s="217" t="s">
        <v>201</v>
      </c>
      <c r="E134" s="216"/>
      <c r="F134" s="219" t="s">
        <v>222</v>
      </c>
      <c r="G134" s="216"/>
      <c r="H134" s="220">
        <v>6113.88</v>
      </c>
      <c r="I134" s="221"/>
      <c r="J134" s="216"/>
      <c r="K134" s="216"/>
      <c r="L134" s="222"/>
      <c r="M134" s="223"/>
      <c r="N134" s="224"/>
      <c r="O134" s="224"/>
      <c r="P134" s="224"/>
      <c r="Q134" s="224"/>
      <c r="R134" s="224"/>
      <c r="S134" s="224"/>
      <c r="T134" s="22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6" t="s">
        <v>201</v>
      </c>
      <c r="AU134" s="226" t="s">
        <v>75</v>
      </c>
      <c r="AV134" s="13" t="s">
        <v>75</v>
      </c>
      <c r="AW134" s="13" t="s">
        <v>4</v>
      </c>
      <c r="AX134" s="13" t="s">
        <v>73</v>
      </c>
      <c r="AY134" s="226" t="s">
        <v>108</v>
      </c>
    </row>
    <row r="135" spans="1:63" s="12" customFormat="1" ht="22.8" customHeight="1">
      <c r="A135" s="12"/>
      <c r="B135" s="181"/>
      <c r="C135" s="182"/>
      <c r="D135" s="183" t="s">
        <v>67</v>
      </c>
      <c r="E135" s="195" t="s">
        <v>223</v>
      </c>
      <c r="F135" s="195" t="s">
        <v>224</v>
      </c>
      <c r="G135" s="182"/>
      <c r="H135" s="182"/>
      <c r="I135" s="185"/>
      <c r="J135" s="196">
        <f>BK135</f>
        <v>0</v>
      </c>
      <c r="K135" s="182"/>
      <c r="L135" s="187"/>
      <c r="M135" s="188"/>
      <c r="N135" s="189"/>
      <c r="O135" s="189"/>
      <c r="P135" s="190">
        <f>SUM(P136:P137)</f>
        <v>0</v>
      </c>
      <c r="Q135" s="189"/>
      <c r="R135" s="190">
        <f>SUM(R136:R137)</f>
        <v>0</v>
      </c>
      <c r="S135" s="189"/>
      <c r="T135" s="191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92" t="s">
        <v>73</v>
      </c>
      <c r="AT135" s="193" t="s">
        <v>67</v>
      </c>
      <c r="AU135" s="193" t="s">
        <v>73</v>
      </c>
      <c r="AY135" s="192" t="s">
        <v>108</v>
      </c>
      <c r="BK135" s="194">
        <f>SUM(BK136:BK137)</f>
        <v>0</v>
      </c>
    </row>
    <row r="136" spans="1:65" s="2" customFormat="1" ht="24.15" customHeight="1">
      <c r="A136" s="38"/>
      <c r="B136" s="39"/>
      <c r="C136" s="197" t="s">
        <v>225</v>
      </c>
      <c r="D136" s="197" t="s">
        <v>111</v>
      </c>
      <c r="E136" s="198" t="s">
        <v>226</v>
      </c>
      <c r="F136" s="199" t="s">
        <v>227</v>
      </c>
      <c r="G136" s="200" t="s">
        <v>132</v>
      </c>
      <c r="H136" s="201">
        <v>1074.265</v>
      </c>
      <c r="I136" s="202"/>
      <c r="J136" s="203">
        <f>ROUND(I136*H136,2)</f>
        <v>0</v>
      </c>
      <c r="K136" s="199" t="s">
        <v>115</v>
      </c>
      <c r="L136" s="44"/>
      <c r="M136" s="204" t="s">
        <v>18</v>
      </c>
      <c r="N136" s="205" t="s">
        <v>39</v>
      </c>
      <c r="O136" s="84"/>
      <c r="P136" s="206">
        <f>O136*H136</f>
        <v>0</v>
      </c>
      <c r="Q136" s="206">
        <v>0</v>
      </c>
      <c r="R136" s="206">
        <f>Q136*H136</f>
        <v>0</v>
      </c>
      <c r="S136" s="206">
        <v>0</v>
      </c>
      <c r="T136" s="20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08" t="s">
        <v>110</v>
      </c>
      <c r="AT136" s="208" t="s">
        <v>111</v>
      </c>
      <c r="AU136" s="208" t="s">
        <v>75</v>
      </c>
      <c r="AY136" s="17" t="s">
        <v>108</v>
      </c>
      <c r="BE136" s="209">
        <f>IF(N136="základní",J136,0)</f>
        <v>0</v>
      </c>
      <c r="BF136" s="209">
        <f>IF(N136="snížená",J136,0)</f>
        <v>0</v>
      </c>
      <c r="BG136" s="209">
        <f>IF(N136="zákl. přenesená",J136,0)</f>
        <v>0</v>
      </c>
      <c r="BH136" s="209">
        <f>IF(N136="sníž. přenesená",J136,0)</f>
        <v>0</v>
      </c>
      <c r="BI136" s="209">
        <f>IF(N136="nulová",J136,0)</f>
        <v>0</v>
      </c>
      <c r="BJ136" s="17" t="s">
        <v>73</v>
      </c>
      <c r="BK136" s="209">
        <f>ROUND(I136*H136,2)</f>
        <v>0</v>
      </c>
      <c r="BL136" s="17" t="s">
        <v>110</v>
      </c>
      <c r="BM136" s="208" t="s">
        <v>228</v>
      </c>
    </row>
    <row r="137" spans="1:47" s="2" customFormat="1" ht="12">
      <c r="A137" s="38"/>
      <c r="B137" s="39"/>
      <c r="C137" s="40"/>
      <c r="D137" s="210" t="s">
        <v>117</v>
      </c>
      <c r="E137" s="40"/>
      <c r="F137" s="211" t="s">
        <v>229</v>
      </c>
      <c r="G137" s="40"/>
      <c r="H137" s="40"/>
      <c r="I137" s="212"/>
      <c r="J137" s="40"/>
      <c r="K137" s="40"/>
      <c r="L137" s="44"/>
      <c r="M137" s="213"/>
      <c r="N137" s="214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117</v>
      </c>
      <c r="AU137" s="17" t="s">
        <v>75</v>
      </c>
    </row>
    <row r="138" spans="1:63" s="12" customFormat="1" ht="25.9" customHeight="1">
      <c r="A138" s="12"/>
      <c r="B138" s="181"/>
      <c r="C138" s="182"/>
      <c r="D138" s="183" t="s">
        <v>67</v>
      </c>
      <c r="E138" s="184" t="s">
        <v>230</v>
      </c>
      <c r="F138" s="184" t="s">
        <v>231</v>
      </c>
      <c r="G138" s="182"/>
      <c r="H138" s="182"/>
      <c r="I138" s="185"/>
      <c r="J138" s="186">
        <f>BK138</f>
        <v>0</v>
      </c>
      <c r="K138" s="182"/>
      <c r="L138" s="187"/>
      <c r="M138" s="188"/>
      <c r="N138" s="189"/>
      <c r="O138" s="189"/>
      <c r="P138" s="190">
        <f>P139</f>
        <v>0</v>
      </c>
      <c r="Q138" s="189"/>
      <c r="R138" s="190">
        <f>R139</f>
        <v>0</v>
      </c>
      <c r="S138" s="189"/>
      <c r="T138" s="191">
        <f>T139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92" t="s">
        <v>185</v>
      </c>
      <c r="AT138" s="193" t="s">
        <v>67</v>
      </c>
      <c r="AU138" s="193" t="s">
        <v>68</v>
      </c>
      <c r="AY138" s="192" t="s">
        <v>108</v>
      </c>
      <c r="BK138" s="194">
        <f>BK139</f>
        <v>0</v>
      </c>
    </row>
    <row r="139" spans="1:63" s="12" customFormat="1" ht="22.8" customHeight="1">
      <c r="A139" s="12"/>
      <c r="B139" s="181"/>
      <c r="C139" s="182"/>
      <c r="D139" s="183" t="s">
        <v>67</v>
      </c>
      <c r="E139" s="195" t="s">
        <v>232</v>
      </c>
      <c r="F139" s="195" t="s">
        <v>233</v>
      </c>
      <c r="G139" s="182"/>
      <c r="H139" s="182"/>
      <c r="I139" s="185"/>
      <c r="J139" s="196">
        <f>BK139</f>
        <v>0</v>
      </c>
      <c r="K139" s="182"/>
      <c r="L139" s="187"/>
      <c r="M139" s="188"/>
      <c r="N139" s="189"/>
      <c r="O139" s="189"/>
      <c r="P139" s="190">
        <f>SUM(P140:P141)</f>
        <v>0</v>
      </c>
      <c r="Q139" s="189"/>
      <c r="R139" s="190">
        <f>SUM(R140:R141)</f>
        <v>0</v>
      </c>
      <c r="S139" s="189"/>
      <c r="T139" s="191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192" t="s">
        <v>185</v>
      </c>
      <c r="AT139" s="193" t="s">
        <v>67</v>
      </c>
      <c r="AU139" s="193" t="s">
        <v>73</v>
      </c>
      <c r="AY139" s="192" t="s">
        <v>108</v>
      </c>
      <c r="BK139" s="194">
        <f>SUM(BK140:BK141)</f>
        <v>0</v>
      </c>
    </row>
    <row r="140" spans="1:65" s="2" customFormat="1" ht="24.15" customHeight="1">
      <c r="A140" s="38"/>
      <c r="B140" s="39"/>
      <c r="C140" s="197" t="s">
        <v>161</v>
      </c>
      <c r="D140" s="197" t="s">
        <v>111</v>
      </c>
      <c r="E140" s="198" t="s">
        <v>234</v>
      </c>
      <c r="F140" s="199" t="s">
        <v>235</v>
      </c>
      <c r="G140" s="200" t="s">
        <v>132</v>
      </c>
      <c r="H140" s="201">
        <v>758.133</v>
      </c>
      <c r="I140" s="202"/>
      <c r="J140" s="203">
        <f>ROUND(I140*H140,2)</f>
        <v>0</v>
      </c>
      <c r="K140" s="199" t="s">
        <v>115</v>
      </c>
      <c r="L140" s="44"/>
      <c r="M140" s="204" t="s">
        <v>18</v>
      </c>
      <c r="N140" s="205" t="s">
        <v>39</v>
      </c>
      <c r="O140" s="84"/>
      <c r="P140" s="206">
        <f>O140*H140</f>
        <v>0</v>
      </c>
      <c r="Q140" s="206">
        <v>0</v>
      </c>
      <c r="R140" s="206">
        <f>Q140*H140</f>
        <v>0</v>
      </c>
      <c r="S140" s="206">
        <v>0</v>
      </c>
      <c r="T140" s="20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08" t="s">
        <v>110</v>
      </c>
      <c r="AT140" s="208" t="s">
        <v>111</v>
      </c>
      <c r="AU140" s="208" t="s">
        <v>75</v>
      </c>
      <c r="AY140" s="17" t="s">
        <v>108</v>
      </c>
      <c r="BE140" s="209">
        <f>IF(N140="základní",J140,0)</f>
        <v>0</v>
      </c>
      <c r="BF140" s="209">
        <f>IF(N140="snížená",J140,0)</f>
        <v>0</v>
      </c>
      <c r="BG140" s="209">
        <f>IF(N140="zákl. přenesená",J140,0)</f>
        <v>0</v>
      </c>
      <c r="BH140" s="209">
        <f>IF(N140="sníž. přenesená",J140,0)</f>
        <v>0</v>
      </c>
      <c r="BI140" s="209">
        <f>IF(N140="nulová",J140,0)</f>
        <v>0</v>
      </c>
      <c r="BJ140" s="17" t="s">
        <v>73</v>
      </c>
      <c r="BK140" s="209">
        <f>ROUND(I140*H140,2)</f>
        <v>0</v>
      </c>
      <c r="BL140" s="17" t="s">
        <v>110</v>
      </c>
      <c r="BM140" s="208" t="s">
        <v>236</v>
      </c>
    </row>
    <row r="141" spans="1:47" s="2" customFormat="1" ht="12">
      <c r="A141" s="38"/>
      <c r="B141" s="39"/>
      <c r="C141" s="40"/>
      <c r="D141" s="210" t="s">
        <v>117</v>
      </c>
      <c r="E141" s="40"/>
      <c r="F141" s="211" t="s">
        <v>237</v>
      </c>
      <c r="G141" s="40"/>
      <c r="H141" s="40"/>
      <c r="I141" s="212"/>
      <c r="J141" s="40"/>
      <c r="K141" s="40"/>
      <c r="L141" s="44"/>
      <c r="M141" s="213"/>
      <c r="N141" s="214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117</v>
      </c>
      <c r="AU141" s="17" t="s">
        <v>75</v>
      </c>
    </row>
    <row r="142" spans="1:63" s="12" customFormat="1" ht="25.9" customHeight="1">
      <c r="A142" s="12"/>
      <c r="B142" s="181"/>
      <c r="C142" s="182"/>
      <c r="D142" s="183" t="s">
        <v>67</v>
      </c>
      <c r="E142" s="184" t="s">
        <v>238</v>
      </c>
      <c r="F142" s="184" t="s">
        <v>239</v>
      </c>
      <c r="G142" s="182"/>
      <c r="H142" s="182"/>
      <c r="I142" s="185"/>
      <c r="J142" s="186">
        <f>BK142</f>
        <v>0</v>
      </c>
      <c r="K142" s="182"/>
      <c r="L142" s="187"/>
      <c r="M142" s="188"/>
      <c r="N142" s="189"/>
      <c r="O142" s="189"/>
      <c r="P142" s="190">
        <f>P143+P150</f>
        <v>0</v>
      </c>
      <c r="Q142" s="189"/>
      <c r="R142" s="190">
        <f>R143+R150</f>
        <v>0</v>
      </c>
      <c r="S142" s="189"/>
      <c r="T142" s="191">
        <f>T143+T150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192" t="s">
        <v>135</v>
      </c>
      <c r="AT142" s="193" t="s">
        <v>67</v>
      </c>
      <c r="AU142" s="193" t="s">
        <v>68</v>
      </c>
      <c r="AY142" s="192" t="s">
        <v>108</v>
      </c>
      <c r="BK142" s="194">
        <f>BK143+BK150</f>
        <v>0</v>
      </c>
    </row>
    <row r="143" spans="1:63" s="12" customFormat="1" ht="22.8" customHeight="1">
      <c r="A143" s="12"/>
      <c r="B143" s="181"/>
      <c r="C143" s="182"/>
      <c r="D143" s="183" t="s">
        <v>67</v>
      </c>
      <c r="E143" s="195" t="s">
        <v>240</v>
      </c>
      <c r="F143" s="195" t="s">
        <v>241</v>
      </c>
      <c r="G143" s="182"/>
      <c r="H143" s="182"/>
      <c r="I143" s="185"/>
      <c r="J143" s="196">
        <f>BK143</f>
        <v>0</v>
      </c>
      <c r="K143" s="182"/>
      <c r="L143" s="187"/>
      <c r="M143" s="188"/>
      <c r="N143" s="189"/>
      <c r="O143" s="189"/>
      <c r="P143" s="190">
        <f>SUM(P144:P149)</f>
        <v>0</v>
      </c>
      <c r="Q143" s="189"/>
      <c r="R143" s="190">
        <f>SUM(R144:R149)</f>
        <v>0</v>
      </c>
      <c r="S143" s="189"/>
      <c r="T143" s="191">
        <f>SUM(T144:T149)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92" t="s">
        <v>135</v>
      </c>
      <c r="AT143" s="193" t="s">
        <v>67</v>
      </c>
      <c r="AU143" s="193" t="s">
        <v>73</v>
      </c>
      <c r="AY143" s="192" t="s">
        <v>108</v>
      </c>
      <c r="BK143" s="194">
        <f>SUM(BK144:BK149)</f>
        <v>0</v>
      </c>
    </row>
    <row r="144" spans="1:65" s="2" customFormat="1" ht="16.5" customHeight="1">
      <c r="A144" s="38"/>
      <c r="B144" s="39"/>
      <c r="C144" s="197" t="s">
        <v>73</v>
      </c>
      <c r="D144" s="197" t="s">
        <v>111</v>
      </c>
      <c r="E144" s="198" t="s">
        <v>242</v>
      </c>
      <c r="F144" s="199" t="s">
        <v>241</v>
      </c>
      <c r="G144" s="200" t="s">
        <v>166</v>
      </c>
      <c r="H144" s="201">
        <v>1</v>
      </c>
      <c r="I144" s="202"/>
      <c r="J144" s="203">
        <f>ROUND(I144*H144,2)</f>
        <v>0</v>
      </c>
      <c r="K144" s="199" t="s">
        <v>115</v>
      </c>
      <c r="L144" s="44"/>
      <c r="M144" s="204" t="s">
        <v>18</v>
      </c>
      <c r="N144" s="205" t="s">
        <v>39</v>
      </c>
      <c r="O144" s="84"/>
      <c r="P144" s="206">
        <f>O144*H144</f>
        <v>0</v>
      </c>
      <c r="Q144" s="206">
        <v>0</v>
      </c>
      <c r="R144" s="206">
        <f>Q144*H144</f>
        <v>0</v>
      </c>
      <c r="S144" s="206">
        <v>0</v>
      </c>
      <c r="T144" s="20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8" t="s">
        <v>110</v>
      </c>
      <c r="AT144" s="208" t="s">
        <v>111</v>
      </c>
      <c r="AU144" s="208" t="s">
        <v>75</v>
      </c>
      <c r="AY144" s="17" t="s">
        <v>108</v>
      </c>
      <c r="BE144" s="209">
        <f>IF(N144="základní",J144,0)</f>
        <v>0</v>
      </c>
      <c r="BF144" s="209">
        <f>IF(N144="snížená",J144,0)</f>
        <v>0</v>
      </c>
      <c r="BG144" s="209">
        <f>IF(N144="zákl. přenesená",J144,0)</f>
        <v>0</v>
      </c>
      <c r="BH144" s="209">
        <f>IF(N144="sníž. přenesená",J144,0)</f>
        <v>0</v>
      </c>
      <c r="BI144" s="209">
        <f>IF(N144="nulová",J144,0)</f>
        <v>0</v>
      </c>
      <c r="BJ144" s="17" t="s">
        <v>73</v>
      </c>
      <c r="BK144" s="209">
        <f>ROUND(I144*H144,2)</f>
        <v>0</v>
      </c>
      <c r="BL144" s="17" t="s">
        <v>110</v>
      </c>
      <c r="BM144" s="208" t="s">
        <v>243</v>
      </c>
    </row>
    <row r="145" spans="1:47" s="2" customFormat="1" ht="12">
      <c r="A145" s="38"/>
      <c r="B145" s="39"/>
      <c r="C145" s="40"/>
      <c r="D145" s="210" t="s">
        <v>117</v>
      </c>
      <c r="E145" s="40"/>
      <c r="F145" s="211" t="s">
        <v>244</v>
      </c>
      <c r="G145" s="40"/>
      <c r="H145" s="40"/>
      <c r="I145" s="212"/>
      <c r="J145" s="40"/>
      <c r="K145" s="40"/>
      <c r="L145" s="44"/>
      <c r="M145" s="213"/>
      <c r="N145" s="214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117</v>
      </c>
      <c r="AU145" s="17" t="s">
        <v>75</v>
      </c>
    </row>
    <row r="146" spans="1:65" s="2" customFormat="1" ht="16.5" customHeight="1">
      <c r="A146" s="38"/>
      <c r="B146" s="39"/>
      <c r="C146" s="197" t="s">
        <v>245</v>
      </c>
      <c r="D146" s="197" t="s">
        <v>111</v>
      </c>
      <c r="E146" s="198" t="s">
        <v>246</v>
      </c>
      <c r="F146" s="199" t="s">
        <v>247</v>
      </c>
      <c r="G146" s="200" t="s">
        <v>248</v>
      </c>
      <c r="H146" s="201">
        <v>1</v>
      </c>
      <c r="I146" s="202"/>
      <c r="J146" s="203">
        <f>ROUND(I146*H146,2)</f>
        <v>0</v>
      </c>
      <c r="K146" s="199" t="s">
        <v>115</v>
      </c>
      <c r="L146" s="44"/>
      <c r="M146" s="204" t="s">
        <v>18</v>
      </c>
      <c r="N146" s="205" t="s">
        <v>39</v>
      </c>
      <c r="O146" s="84"/>
      <c r="P146" s="206">
        <f>O146*H146</f>
        <v>0</v>
      </c>
      <c r="Q146" s="206">
        <v>0</v>
      </c>
      <c r="R146" s="206">
        <f>Q146*H146</f>
        <v>0</v>
      </c>
      <c r="S146" s="206">
        <v>0</v>
      </c>
      <c r="T146" s="20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08" t="s">
        <v>110</v>
      </c>
      <c r="AT146" s="208" t="s">
        <v>111</v>
      </c>
      <c r="AU146" s="208" t="s">
        <v>75</v>
      </c>
      <c r="AY146" s="17" t="s">
        <v>108</v>
      </c>
      <c r="BE146" s="209">
        <f>IF(N146="základní",J146,0)</f>
        <v>0</v>
      </c>
      <c r="BF146" s="209">
        <f>IF(N146="snížená",J146,0)</f>
        <v>0</v>
      </c>
      <c r="BG146" s="209">
        <f>IF(N146="zákl. přenesená",J146,0)</f>
        <v>0</v>
      </c>
      <c r="BH146" s="209">
        <f>IF(N146="sníž. přenesená",J146,0)</f>
        <v>0</v>
      </c>
      <c r="BI146" s="209">
        <f>IF(N146="nulová",J146,0)</f>
        <v>0</v>
      </c>
      <c r="BJ146" s="17" t="s">
        <v>73</v>
      </c>
      <c r="BK146" s="209">
        <f>ROUND(I146*H146,2)</f>
        <v>0</v>
      </c>
      <c r="BL146" s="17" t="s">
        <v>110</v>
      </c>
      <c r="BM146" s="208" t="s">
        <v>249</v>
      </c>
    </row>
    <row r="147" spans="1:47" s="2" customFormat="1" ht="12">
      <c r="A147" s="38"/>
      <c r="B147" s="39"/>
      <c r="C147" s="40"/>
      <c r="D147" s="210" t="s">
        <v>117</v>
      </c>
      <c r="E147" s="40"/>
      <c r="F147" s="211" t="s">
        <v>250</v>
      </c>
      <c r="G147" s="40"/>
      <c r="H147" s="40"/>
      <c r="I147" s="212"/>
      <c r="J147" s="40"/>
      <c r="K147" s="40"/>
      <c r="L147" s="44"/>
      <c r="M147" s="213"/>
      <c r="N147" s="214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117</v>
      </c>
      <c r="AU147" s="17" t="s">
        <v>75</v>
      </c>
    </row>
    <row r="148" spans="1:65" s="2" customFormat="1" ht="16.5" customHeight="1">
      <c r="A148" s="38"/>
      <c r="B148" s="39"/>
      <c r="C148" s="197" t="s">
        <v>251</v>
      </c>
      <c r="D148" s="197" t="s">
        <v>111</v>
      </c>
      <c r="E148" s="198" t="s">
        <v>252</v>
      </c>
      <c r="F148" s="199" t="s">
        <v>253</v>
      </c>
      <c r="G148" s="200" t="s">
        <v>166</v>
      </c>
      <c r="H148" s="201">
        <v>5</v>
      </c>
      <c r="I148" s="202"/>
      <c r="J148" s="203">
        <f>ROUND(I148*H148,2)</f>
        <v>0</v>
      </c>
      <c r="K148" s="199" t="s">
        <v>115</v>
      </c>
      <c r="L148" s="44"/>
      <c r="M148" s="204" t="s">
        <v>18</v>
      </c>
      <c r="N148" s="205" t="s">
        <v>39</v>
      </c>
      <c r="O148" s="84"/>
      <c r="P148" s="206">
        <f>O148*H148</f>
        <v>0</v>
      </c>
      <c r="Q148" s="206">
        <v>0</v>
      </c>
      <c r="R148" s="206">
        <f>Q148*H148</f>
        <v>0</v>
      </c>
      <c r="S148" s="206">
        <v>0</v>
      </c>
      <c r="T148" s="20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08" t="s">
        <v>110</v>
      </c>
      <c r="AT148" s="208" t="s">
        <v>111</v>
      </c>
      <c r="AU148" s="208" t="s">
        <v>75</v>
      </c>
      <c r="AY148" s="17" t="s">
        <v>108</v>
      </c>
      <c r="BE148" s="209">
        <f>IF(N148="základní",J148,0)</f>
        <v>0</v>
      </c>
      <c r="BF148" s="209">
        <f>IF(N148="snížená",J148,0)</f>
        <v>0</v>
      </c>
      <c r="BG148" s="209">
        <f>IF(N148="zákl. přenesená",J148,0)</f>
        <v>0</v>
      </c>
      <c r="BH148" s="209">
        <f>IF(N148="sníž. přenesená",J148,0)</f>
        <v>0</v>
      </c>
      <c r="BI148" s="209">
        <f>IF(N148="nulová",J148,0)</f>
        <v>0</v>
      </c>
      <c r="BJ148" s="17" t="s">
        <v>73</v>
      </c>
      <c r="BK148" s="209">
        <f>ROUND(I148*H148,2)</f>
        <v>0</v>
      </c>
      <c r="BL148" s="17" t="s">
        <v>110</v>
      </c>
      <c r="BM148" s="208" t="s">
        <v>254</v>
      </c>
    </row>
    <row r="149" spans="1:47" s="2" customFormat="1" ht="12">
      <c r="A149" s="38"/>
      <c r="B149" s="39"/>
      <c r="C149" s="40"/>
      <c r="D149" s="210" t="s">
        <v>117</v>
      </c>
      <c r="E149" s="40"/>
      <c r="F149" s="211" t="s">
        <v>255</v>
      </c>
      <c r="G149" s="40"/>
      <c r="H149" s="40"/>
      <c r="I149" s="212"/>
      <c r="J149" s="40"/>
      <c r="K149" s="40"/>
      <c r="L149" s="44"/>
      <c r="M149" s="213"/>
      <c r="N149" s="214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117</v>
      </c>
      <c r="AU149" s="17" t="s">
        <v>75</v>
      </c>
    </row>
    <row r="150" spans="1:63" s="12" customFormat="1" ht="22.8" customHeight="1">
      <c r="A150" s="12"/>
      <c r="B150" s="181"/>
      <c r="C150" s="182"/>
      <c r="D150" s="183" t="s">
        <v>67</v>
      </c>
      <c r="E150" s="195" t="s">
        <v>256</v>
      </c>
      <c r="F150" s="195" t="s">
        <v>257</v>
      </c>
      <c r="G150" s="182"/>
      <c r="H150" s="182"/>
      <c r="I150" s="185"/>
      <c r="J150" s="196">
        <f>BK150</f>
        <v>0</v>
      </c>
      <c r="K150" s="182"/>
      <c r="L150" s="187"/>
      <c r="M150" s="188"/>
      <c r="N150" s="189"/>
      <c r="O150" s="189"/>
      <c r="P150" s="190">
        <f>SUM(P151:P152)</f>
        <v>0</v>
      </c>
      <c r="Q150" s="189"/>
      <c r="R150" s="190">
        <f>SUM(R151:R152)</f>
        <v>0</v>
      </c>
      <c r="S150" s="189"/>
      <c r="T150" s="191">
        <f>SUM(T151:T152)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92" t="s">
        <v>135</v>
      </c>
      <c r="AT150" s="193" t="s">
        <v>67</v>
      </c>
      <c r="AU150" s="193" t="s">
        <v>73</v>
      </c>
      <c r="AY150" s="192" t="s">
        <v>108</v>
      </c>
      <c r="BK150" s="194">
        <f>SUM(BK151:BK152)</f>
        <v>0</v>
      </c>
    </row>
    <row r="151" spans="1:65" s="2" customFormat="1" ht="16.5" customHeight="1">
      <c r="A151" s="38"/>
      <c r="B151" s="39"/>
      <c r="C151" s="197" t="s">
        <v>258</v>
      </c>
      <c r="D151" s="197" t="s">
        <v>111</v>
      </c>
      <c r="E151" s="198" t="s">
        <v>259</v>
      </c>
      <c r="F151" s="199" t="s">
        <v>257</v>
      </c>
      <c r="G151" s="200" t="s">
        <v>248</v>
      </c>
      <c r="H151" s="201">
        <v>1</v>
      </c>
      <c r="I151" s="202"/>
      <c r="J151" s="203">
        <f>ROUND(I151*H151,2)</f>
        <v>0</v>
      </c>
      <c r="K151" s="199" t="s">
        <v>115</v>
      </c>
      <c r="L151" s="44"/>
      <c r="M151" s="204" t="s">
        <v>18</v>
      </c>
      <c r="N151" s="205" t="s">
        <v>39</v>
      </c>
      <c r="O151" s="84"/>
      <c r="P151" s="206">
        <f>O151*H151</f>
        <v>0</v>
      </c>
      <c r="Q151" s="206">
        <v>0</v>
      </c>
      <c r="R151" s="206">
        <f>Q151*H151</f>
        <v>0</v>
      </c>
      <c r="S151" s="206">
        <v>0</v>
      </c>
      <c r="T151" s="20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8" t="s">
        <v>110</v>
      </c>
      <c r="AT151" s="208" t="s">
        <v>111</v>
      </c>
      <c r="AU151" s="208" t="s">
        <v>75</v>
      </c>
      <c r="AY151" s="17" t="s">
        <v>108</v>
      </c>
      <c r="BE151" s="209">
        <f>IF(N151="základní",J151,0)</f>
        <v>0</v>
      </c>
      <c r="BF151" s="209">
        <f>IF(N151="snížená",J151,0)</f>
        <v>0</v>
      </c>
      <c r="BG151" s="209">
        <f>IF(N151="zákl. přenesená",J151,0)</f>
        <v>0</v>
      </c>
      <c r="BH151" s="209">
        <f>IF(N151="sníž. přenesená",J151,0)</f>
        <v>0</v>
      </c>
      <c r="BI151" s="209">
        <f>IF(N151="nulová",J151,0)</f>
        <v>0</v>
      </c>
      <c r="BJ151" s="17" t="s">
        <v>73</v>
      </c>
      <c r="BK151" s="209">
        <f>ROUND(I151*H151,2)</f>
        <v>0</v>
      </c>
      <c r="BL151" s="17" t="s">
        <v>110</v>
      </c>
      <c r="BM151" s="208" t="s">
        <v>260</v>
      </c>
    </row>
    <row r="152" spans="1:47" s="2" customFormat="1" ht="12">
      <c r="A152" s="38"/>
      <c r="B152" s="39"/>
      <c r="C152" s="40"/>
      <c r="D152" s="210" t="s">
        <v>117</v>
      </c>
      <c r="E152" s="40"/>
      <c r="F152" s="211" t="s">
        <v>261</v>
      </c>
      <c r="G152" s="40"/>
      <c r="H152" s="40"/>
      <c r="I152" s="212"/>
      <c r="J152" s="40"/>
      <c r="K152" s="40"/>
      <c r="L152" s="44"/>
      <c r="M152" s="238"/>
      <c r="N152" s="239"/>
      <c r="O152" s="240"/>
      <c r="P152" s="240"/>
      <c r="Q152" s="240"/>
      <c r="R152" s="240"/>
      <c r="S152" s="240"/>
      <c r="T152" s="241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117</v>
      </c>
      <c r="AU152" s="17" t="s">
        <v>75</v>
      </c>
    </row>
    <row r="153" spans="1:31" s="2" customFormat="1" ht="6.95" customHeight="1">
      <c r="A153" s="38"/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44"/>
      <c r="M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</row>
  </sheetData>
  <sheetProtection password="CC35" sheet="1" objects="1" scenarios="1" formatColumns="0" formatRows="0" autoFilter="0"/>
  <autoFilter ref="C84:K152"/>
  <mergeCells count="6">
    <mergeCell ref="E7:H7"/>
    <mergeCell ref="E16:H16"/>
    <mergeCell ref="E25:H25"/>
    <mergeCell ref="E46:H46"/>
    <mergeCell ref="E77:H77"/>
    <mergeCell ref="L2:V2"/>
  </mergeCells>
  <hyperlinks>
    <hyperlink ref="F89" r:id="rId1" display="https://podminky.urs.cz/item/CS_URS_2023_01/113107142"/>
    <hyperlink ref="F91" r:id="rId2" display="https://podminky.urs.cz/item/CS_URS_2023_01/113154363"/>
    <hyperlink ref="F93" r:id="rId3" display="https://podminky.urs.cz/item/CS_URS_2023_01/122252113"/>
    <hyperlink ref="F95" r:id="rId4" display="https://podminky.urs.cz/item/CS_URS_2023_01/171201221"/>
    <hyperlink ref="F98" r:id="rId5" display="https://podminky.urs.cz/item/CS_URS_2023_01/565135101"/>
    <hyperlink ref="F101" r:id="rId6" display="https://podminky.urs.cz/item/CS_URS_2023_01/573231111"/>
    <hyperlink ref="F103" r:id="rId7" display="https://podminky.urs.cz/item/CS_URS_2023_01/577144121"/>
    <hyperlink ref="F107" r:id="rId8" display="https://podminky.urs.cz/item/CS_URS_2023_01/899231111"/>
    <hyperlink ref="F109" r:id="rId9" display="https://podminky.urs.cz/item/CS_URS_2023_01/899331111"/>
    <hyperlink ref="F111" r:id="rId10" display="https://podminky.urs.cz/item/CS_URS_2023_01/899431111"/>
    <hyperlink ref="F114" r:id="rId11" display="https://podminky.urs.cz/item/CS_URS_2023_01/919732211"/>
    <hyperlink ref="F116" r:id="rId12" display="https://podminky.urs.cz/item/CS_URS_2023_01/919735112"/>
    <hyperlink ref="F118" r:id="rId13" display="https://podminky.urs.cz/item/CS_URS_2023_01/938909311"/>
    <hyperlink ref="F121" r:id="rId14" display="https://podminky.urs.cz/item/CS_URS_2023_01/997221561"/>
    <hyperlink ref="F127" r:id="rId15" display="https://podminky.urs.cz/item/CS_URS_2023_01/997221551"/>
    <hyperlink ref="F130" r:id="rId16" display="https://podminky.urs.cz/item/CS_URS_2023_01/997221569"/>
    <hyperlink ref="F133" r:id="rId17" display="https://podminky.urs.cz/item/CS_URS_2023_01/997221559"/>
    <hyperlink ref="F137" r:id="rId18" display="https://podminky.urs.cz/item/CS_URS_2023_01/998225111"/>
    <hyperlink ref="F141" r:id="rId19" display="https://podminky.urs.cz/item/CS_URS_2023_01/469973117"/>
    <hyperlink ref="F145" r:id="rId20" display="https://podminky.urs.cz/item/CS_URS_2023_01/040001000"/>
    <hyperlink ref="F147" r:id="rId21" display="https://podminky.urs.cz/item/CS_URS_2023_01/043002000"/>
    <hyperlink ref="F149" r:id="rId22" display="https://podminky.urs.cz/item/CS_URS_2023_01/043114000"/>
    <hyperlink ref="F152" r:id="rId23" display="https://podminky.urs.cz/item/CS_URS_2023_01/07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2" customWidth="1"/>
    <col min="2" max="2" width="1.7109375" style="242" customWidth="1"/>
    <col min="3" max="4" width="5.00390625" style="242" customWidth="1"/>
    <col min="5" max="5" width="11.7109375" style="242" customWidth="1"/>
    <col min="6" max="6" width="9.140625" style="242" customWidth="1"/>
    <col min="7" max="7" width="5.00390625" style="242" customWidth="1"/>
    <col min="8" max="8" width="77.8515625" style="242" customWidth="1"/>
    <col min="9" max="10" width="20.00390625" style="242" customWidth="1"/>
    <col min="11" max="11" width="1.7109375" style="242" customWidth="1"/>
  </cols>
  <sheetData>
    <row r="1" s="1" customFormat="1" ht="37.5" customHeight="1"/>
    <row r="2" spans="2:11" s="1" customFormat="1" ht="7.5" customHeight="1">
      <c r="B2" s="243"/>
      <c r="C2" s="244"/>
      <c r="D2" s="244"/>
      <c r="E2" s="244"/>
      <c r="F2" s="244"/>
      <c r="G2" s="244"/>
      <c r="H2" s="244"/>
      <c r="I2" s="244"/>
      <c r="J2" s="244"/>
      <c r="K2" s="245"/>
    </row>
    <row r="3" spans="2:11" s="15" customFormat="1" ht="45" customHeight="1">
      <c r="B3" s="246"/>
      <c r="C3" s="247" t="s">
        <v>262</v>
      </c>
      <c r="D3" s="247"/>
      <c r="E3" s="247"/>
      <c r="F3" s="247"/>
      <c r="G3" s="247"/>
      <c r="H3" s="247"/>
      <c r="I3" s="247"/>
      <c r="J3" s="247"/>
      <c r="K3" s="248"/>
    </row>
    <row r="4" spans="2:11" s="1" customFormat="1" ht="25.5" customHeight="1">
      <c r="B4" s="249"/>
      <c r="C4" s="250" t="s">
        <v>263</v>
      </c>
      <c r="D4" s="250"/>
      <c r="E4" s="250"/>
      <c r="F4" s="250"/>
      <c r="G4" s="250"/>
      <c r="H4" s="250"/>
      <c r="I4" s="250"/>
      <c r="J4" s="250"/>
      <c r="K4" s="251"/>
    </row>
    <row r="5" spans="2:11" s="1" customFormat="1" ht="5.25" customHeight="1">
      <c r="B5" s="249"/>
      <c r="C5" s="252"/>
      <c r="D5" s="252"/>
      <c r="E5" s="252"/>
      <c r="F5" s="252"/>
      <c r="G5" s="252"/>
      <c r="H5" s="252"/>
      <c r="I5" s="252"/>
      <c r="J5" s="252"/>
      <c r="K5" s="251"/>
    </row>
    <row r="6" spans="2:11" s="1" customFormat="1" ht="15" customHeight="1">
      <c r="B6" s="249"/>
      <c r="C6" s="253" t="s">
        <v>264</v>
      </c>
      <c r="D6" s="253"/>
      <c r="E6" s="253"/>
      <c r="F6" s="253"/>
      <c r="G6" s="253"/>
      <c r="H6" s="253"/>
      <c r="I6" s="253"/>
      <c r="J6" s="253"/>
      <c r="K6" s="251"/>
    </row>
    <row r="7" spans="2:11" s="1" customFormat="1" ht="15" customHeight="1">
      <c r="B7" s="254"/>
      <c r="C7" s="253" t="s">
        <v>265</v>
      </c>
      <c r="D7" s="253"/>
      <c r="E7" s="253"/>
      <c r="F7" s="253"/>
      <c r="G7" s="253"/>
      <c r="H7" s="253"/>
      <c r="I7" s="253"/>
      <c r="J7" s="253"/>
      <c r="K7" s="251"/>
    </row>
    <row r="8" spans="2:11" s="1" customFormat="1" ht="12.75" customHeight="1">
      <c r="B8" s="254"/>
      <c r="C8" s="253"/>
      <c r="D8" s="253"/>
      <c r="E8" s="253"/>
      <c r="F8" s="253"/>
      <c r="G8" s="253"/>
      <c r="H8" s="253"/>
      <c r="I8" s="253"/>
      <c r="J8" s="253"/>
      <c r="K8" s="251"/>
    </row>
    <row r="9" spans="2:11" s="1" customFormat="1" ht="15" customHeight="1">
      <c r="B9" s="254"/>
      <c r="C9" s="253" t="s">
        <v>266</v>
      </c>
      <c r="D9" s="253"/>
      <c r="E9" s="253"/>
      <c r="F9" s="253"/>
      <c r="G9" s="253"/>
      <c r="H9" s="253"/>
      <c r="I9" s="253"/>
      <c r="J9" s="253"/>
      <c r="K9" s="251"/>
    </row>
    <row r="10" spans="2:11" s="1" customFormat="1" ht="15" customHeight="1">
      <c r="B10" s="254"/>
      <c r="C10" s="253"/>
      <c r="D10" s="253" t="s">
        <v>267</v>
      </c>
      <c r="E10" s="253"/>
      <c r="F10" s="253"/>
      <c r="G10" s="253"/>
      <c r="H10" s="253"/>
      <c r="I10" s="253"/>
      <c r="J10" s="253"/>
      <c r="K10" s="251"/>
    </row>
    <row r="11" spans="2:11" s="1" customFormat="1" ht="15" customHeight="1">
      <c r="B11" s="254"/>
      <c r="C11" s="255"/>
      <c r="D11" s="253" t="s">
        <v>268</v>
      </c>
      <c r="E11" s="253"/>
      <c r="F11" s="253"/>
      <c r="G11" s="253"/>
      <c r="H11" s="253"/>
      <c r="I11" s="253"/>
      <c r="J11" s="253"/>
      <c r="K11" s="251"/>
    </row>
    <row r="12" spans="2:11" s="1" customFormat="1" ht="15" customHeight="1">
      <c r="B12" s="254"/>
      <c r="C12" s="255"/>
      <c r="D12" s="253"/>
      <c r="E12" s="253"/>
      <c r="F12" s="253"/>
      <c r="G12" s="253"/>
      <c r="H12" s="253"/>
      <c r="I12" s="253"/>
      <c r="J12" s="253"/>
      <c r="K12" s="251"/>
    </row>
    <row r="13" spans="2:11" s="1" customFormat="1" ht="15" customHeight="1">
      <c r="B13" s="254"/>
      <c r="C13" s="255"/>
      <c r="D13" s="256" t="s">
        <v>269</v>
      </c>
      <c r="E13" s="253"/>
      <c r="F13" s="253"/>
      <c r="G13" s="253"/>
      <c r="H13" s="253"/>
      <c r="I13" s="253"/>
      <c r="J13" s="253"/>
      <c r="K13" s="251"/>
    </row>
    <row r="14" spans="2:11" s="1" customFormat="1" ht="12.75" customHeight="1">
      <c r="B14" s="254"/>
      <c r="C14" s="255"/>
      <c r="D14" s="255"/>
      <c r="E14" s="255"/>
      <c r="F14" s="255"/>
      <c r="G14" s="255"/>
      <c r="H14" s="255"/>
      <c r="I14" s="255"/>
      <c r="J14" s="255"/>
      <c r="K14" s="251"/>
    </row>
    <row r="15" spans="2:11" s="1" customFormat="1" ht="15" customHeight="1">
      <c r="B15" s="254"/>
      <c r="C15" s="255"/>
      <c r="D15" s="253" t="s">
        <v>270</v>
      </c>
      <c r="E15" s="253"/>
      <c r="F15" s="253"/>
      <c r="G15" s="253"/>
      <c r="H15" s="253"/>
      <c r="I15" s="253"/>
      <c r="J15" s="253"/>
      <c r="K15" s="251"/>
    </row>
    <row r="16" spans="2:11" s="1" customFormat="1" ht="15" customHeight="1">
      <c r="B16" s="254"/>
      <c r="C16" s="255"/>
      <c r="D16" s="253" t="s">
        <v>271</v>
      </c>
      <c r="E16" s="253"/>
      <c r="F16" s="253"/>
      <c r="G16" s="253"/>
      <c r="H16" s="253"/>
      <c r="I16" s="253"/>
      <c r="J16" s="253"/>
      <c r="K16" s="251"/>
    </row>
    <row r="17" spans="2:11" s="1" customFormat="1" ht="15" customHeight="1">
      <c r="B17" s="254"/>
      <c r="C17" s="255"/>
      <c r="D17" s="253" t="s">
        <v>272</v>
      </c>
      <c r="E17" s="253"/>
      <c r="F17" s="253"/>
      <c r="G17" s="253"/>
      <c r="H17" s="253"/>
      <c r="I17" s="253"/>
      <c r="J17" s="253"/>
      <c r="K17" s="251"/>
    </row>
    <row r="18" spans="2:11" s="1" customFormat="1" ht="15" customHeight="1">
      <c r="B18" s="254"/>
      <c r="C18" s="255"/>
      <c r="D18" s="255"/>
      <c r="E18" s="257" t="s">
        <v>72</v>
      </c>
      <c r="F18" s="253" t="s">
        <v>273</v>
      </c>
      <c r="G18" s="253"/>
      <c r="H18" s="253"/>
      <c r="I18" s="253"/>
      <c r="J18" s="253"/>
      <c r="K18" s="251"/>
    </row>
    <row r="19" spans="2:11" s="1" customFormat="1" ht="15" customHeight="1">
      <c r="B19" s="254"/>
      <c r="C19" s="255"/>
      <c r="D19" s="255"/>
      <c r="E19" s="257" t="s">
        <v>274</v>
      </c>
      <c r="F19" s="253" t="s">
        <v>275</v>
      </c>
      <c r="G19" s="253"/>
      <c r="H19" s="253"/>
      <c r="I19" s="253"/>
      <c r="J19" s="253"/>
      <c r="K19" s="251"/>
    </row>
    <row r="20" spans="2:11" s="1" customFormat="1" ht="15" customHeight="1">
      <c r="B20" s="254"/>
      <c r="C20" s="255"/>
      <c r="D20" s="255"/>
      <c r="E20" s="257" t="s">
        <v>276</v>
      </c>
      <c r="F20" s="253" t="s">
        <v>277</v>
      </c>
      <c r="G20" s="253"/>
      <c r="H20" s="253"/>
      <c r="I20" s="253"/>
      <c r="J20" s="253"/>
      <c r="K20" s="251"/>
    </row>
    <row r="21" spans="2:11" s="1" customFormat="1" ht="15" customHeight="1">
      <c r="B21" s="254"/>
      <c r="C21" s="255"/>
      <c r="D21" s="255"/>
      <c r="E21" s="257" t="s">
        <v>278</v>
      </c>
      <c r="F21" s="253" t="s">
        <v>279</v>
      </c>
      <c r="G21" s="253"/>
      <c r="H21" s="253"/>
      <c r="I21" s="253"/>
      <c r="J21" s="253"/>
      <c r="K21" s="251"/>
    </row>
    <row r="22" spans="2:11" s="1" customFormat="1" ht="15" customHeight="1">
      <c r="B22" s="254"/>
      <c r="C22" s="255"/>
      <c r="D22" s="255"/>
      <c r="E22" s="257" t="s">
        <v>280</v>
      </c>
      <c r="F22" s="253" t="s">
        <v>281</v>
      </c>
      <c r="G22" s="253"/>
      <c r="H22" s="253"/>
      <c r="I22" s="253"/>
      <c r="J22" s="253"/>
      <c r="K22" s="251"/>
    </row>
    <row r="23" spans="2:11" s="1" customFormat="1" ht="15" customHeight="1">
      <c r="B23" s="254"/>
      <c r="C23" s="255"/>
      <c r="D23" s="255"/>
      <c r="E23" s="257" t="s">
        <v>282</v>
      </c>
      <c r="F23" s="253" t="s">
        <v>283</v>
      </c>
      <c r="G23" s="253"/>
      <c r="H23" s="253"/>
      <c r="I23" s="253"/>
      <c r="J23" s="253"/>
      <c r="K23" s="251"/>
    </row>
    <row r="24" spans="2:11" s="1" customFormat="1" ht="12.75" customHeight="1">
      <c r="B24" s="254"/>
      <c r="C24" s="255"/>
      <c r="D24" s="255"/>
      <c r="E24" s="255"/>
      <c r="F24" s="255"/>
      <c r="G24" s="255"/>
      <c r="H24" s="255"/>
      <c r="I24" s="255"/>
      <c r="J24" s="255"/>
      <c r="K24" s="251"/>
    </row>
    <row r="25" spans="2:11" s="1" customFormat="1" ht="15" customHeight="1">
      <c r="B25" s="254"/>
      <c r="C25" s="253" t="s">
        <v>284</v>
      </c>
      <c r="D25" s="253"/>
      <c r="E25" s="253"/>
      <c r="F25" s="253"/>
      <c r="G25" s="253"/>
      <c r="H25" s="253"/>
      <c r="I25" s="253"/>
      <c r="J25" s="253"/>
      <c r="K25" s="251"/>
    </row>
    <row r="26" spans="2:11" s="1" customFormat="1" ht="15" customHeight="1">
      <c r="B26" s="254"/>
      <c r="C26" s="253" t="s">
        <v>285</v>
      </c>
      <c r="D26" s="253"/>
      <c r="E26" s="253"/>
      <c r="F26" s="253"/>
      <c r="G26" s="253"/>
      <c r="H26" s="253"/>
      <c r="I26" s="253"/>
      <c r="J26" s="253"/>
      <c r="K26" s="251"/>
    </row>
    <row r="27" spans="2:11" s="1" customFormat="1" ht="15" customHeight="1">
      <c r="B27" s="254"/>
      <c r="C27" s="253"/>
      <c r="D27" s="253" t="s">
        <v>286</v>
      </c>
      <c r="E27" s="253"/>
      <c r="F27" s="253"/>
      <c r="G27" s="253"/>
      <c r="H27" s="253"/>
      <c r="I27" s="253"/>
      <c r="J27" s="253"/>
      <c r="K27" s="251"/>
    </row>
    <row r="28" spans="2:11" s="1" customFormat="1" ht="15" customHeight="1">
      <c r="B28" s="254"/>
      <c r="C28" s="255"/>
      <c r="D28" s="253" t="s">
        <v>287</v>
      </c>
      <c r="E28" s="253"/>
      <c r="F28" s="253"/>
      <c r="G28" s="253"/>
      <c r="H28" s="253"/>
      <c r="I28" s="253"/>
      <c r="J28" s="253"/>
      <c r="K28" s="251"/>
    </row>
    <row r="29" spans="2:11" s="1" customFormat="1" ht="12.75" customHeight="1">
      <c r="B29" s="254"/>
      <c r="C29" s="255"/>
      <c r="D29" s="255"/>
      <c r="E29" s="255"/>
      <c r="F29" s="255"/>
      <c r="G29" s="255"/>
      <c r="H29" s="255"/>
      <c r="I29" s="255"/>
      <c r="J29" s="255"/>
      <c r="K29" s="251"/>
    </row>
    <row r="30" spans="2:11" s="1" customFormat="1" ht="15" customHeight="1">
      <c r="B30" s="254"/>
      <c r="C30" s="255"/>
      <c r="D30" s="253" t="s">
        <v>288</v>
      </c>
      <c r="E30" s="253"/>
      <c r="F30" s="253"/>
      <c r="G30" s="253"/>
      <c r="H30" s="253"/>
      <c r="I30" s="253"/>
      <c r="J30" s="253"/>
      <c r="K30" s="251"/>
    </row>
    <row r="31" spans="2:11" s="1" customFormat="1" ht="15" customHeight="1">
      <c r="B31" s="254"/>
      <c r="C31" s="255"/>
      <c r="D31" s="253" t="s">
        <v>289</v>
      </c>
      <c r="E31" s="253"/>
      <c r="F31" s="253"/>
      <c r="G31" s="253"/>
      <c r="H31" s="253"/>
      <c r="I31" s="253"/>
      <c r="J31" s="253"/>
      <c r="K31" s="251"/>
    </row>
    <row r="32" spans="2:11" s="1" customFormat="1" ht="12.75" customHeight="1">
      <c r="B32" s="254"/>
      <c r="C32" s="255"/>
      <c r="D32" s="255"/>
      <c r="E32" s="255"/>
      <c r="F32" s="255"/>
      <c r="G32" s="255"/>
      <c r="H32" s="255"/>
      <c r="I32" s="255"/>
      <c r="J32" s="255"/>
      <c r="K32" s="251"/>
    </row>
    <row r="33" spans="2:11" s="1" customFormat="1" ht="15" customHeight="1">
      <c r="B33" s="254"/>
      <c r="C33" s="255"/>
      <c r="D33" s="253" t="s">
        <v>290</v>
      </c>
      <c r="E33" s="253"/>
      <c r="F33" s="253"/>
      <c r="G33" s="253"/>
      <c r="H33" s="253"/>
      <c r="I33" s="253"/>
      <c r="J33" s="253"/>
      <c r="K33" s="251"/>
    </row>
    <row r="34" spans="2:11" s="1" customFormat="1" ht="15" customHeight="1">
      <c r="B34" s="254"/>
      <c r="C34" s="255"/>
      <c r="D34" s="253" t="s">
        <v>291</v>
      </c>
      <c r="E34" s="253"/>
      <c r="F34" s="253"/>
      <c r="G34" s="253"/>
      <c r="H34" s="253"/>
      <c r="I34" s="253"/>
      <c r="J34" s="253"/>
      <c r="K34" s="251"/>
    </row>
    <row r="35" spans="2:11" s="1" customFormat="1" ht="15" customHeight="1">
      <c r="B35" s="254"/>
      <c r="C35" s="255"/>
      <c r="D35" s="253" t="s">
        <v>292</v>
      </c>
      <c r="E35" s="253"/>
      <c r="F35" s="253"/>
      <c r="G35" s="253"/>
      <c r="H35" s="253"/>
      <c r="I35" s="253"/>
      <c r="J35" s="253"/>
      <c r="K35" s="251"/>
    </row>
    <row r="36" spans="2:11" s="1" customFormat="1" ht="15" customHeight="1">
      <c r="B36" s="254"/>
      <c r="C36" s="255"/>
      <c r="D36" s="253"/>
      <c r="E36" s="256" t="s">
        <v>94</v>
      </c>
      <c r="F36" s="253"/>
      <c r="G36" s="253" t="s">
        <v>293</v>
      </c>
      <c r="H36" s="253"/>
      <c r="I36" s="253"/>
      <c r="J36" s="253"/>
      <c r="K36" s="251"/>
    </row>
    <row r="37" spans="2:11" s="1" customFormat="1" ht="30.75" customHeight="1">
      <c r="B37" s="254"/>
      <c r="C37" s="255"/>
      <c r="D37" s="253"/>
      <c r="E37" s="256" t="s">
        <v>294</v>
      </c>
      <c r="F37" s="253"/>
      <c r="G37" s="253" t="s">
        <v>295</v>
      </c>
      <c r="H37" s="253"/>
      <c r="I37" s="253"/>
      <c r="J37" s="253"/>
      <c r="K37" s="251"/>
    </row>
    <row r="38" spans="2:11" s="1" customFormat="1" ht="15" customHeight="1">
      <c r="B38" s="254"/>
      <c r="C38" s="255"/>
      <c r="D38" s="253"/>
      <c r="E38" s="256" t="s">
        <v>49</v>
      </c>
      <c r="F38" s="253"/>
      <c r="G38" s="253" t="s">
        <v>296</v>
      </c>
      <c r="H38" s="253"/>
      <c r="I38" s="253"/>
      <c r="J38" s="253"/>
      <c r="K38" s="251"/>
    </row>
    <row r="39" spans="2:11" s="1" customFormat="1" ht="15" customHeight="1">
      <c r="B39" s="254"/>
      <c r="C39" s="255"/>
      <c r="D39" s="253"/>
      <c r="E39" s="256" t="s">
        <v>50</v>
      </c>
      <c r="F39" s="253"/>
      <c r="G39" s="253" t="s">
        <v>297</v>
      </c>
      <c r="H39" s="253"/>
      <c r="I39" s="253"/>
      <c r="J39" s="253"/>
      <c r="K39" s="251"/>
    </row>
    <row r="40" spans="2:11" s="1" customFormat="1" ht="15" customHeight="1">
      <c r="B40" s="254"/>
      <c r="C40" s="255"/>
      <c r="D40" s="253"/>
      <c r="E40" s="256" t="s">
        <v>95</v>
      </c>
      <c r="F40" s="253"/>
      <c r="G40" s="253" t="s">
        <v>298</v>
      </c>
      <c r="H40" s="253"/>
      <c r="I40" s="253"/>
      <c r="J40" s="253"/>
      <c r="K40" s="251"/>
    </row>
    <row r="41" spans="2:11" s="1" customFormat="1" ht="15" customHeight="1">
      <c r="B41" s="254"/>
      <c r="C41" s="255"/>
      <c r="D41" s="253"/>
      <c r="E41" s="256" t="s">
        <v>96</v>
      </c>
      <c r="F41" s="253"/>
      <c r="G41" s="253" t="s">
        <v>299</v>
      </c>
      <c r="H41" s="253"/>
      <c r="I41" s="253"/>
      <c r="J41" s="253"/>
      <c r="K41" s="251"/>
    </row>
    <row r="42" spans="2:11" s="1" customFormat="1" ht="15" customHeight="1">
      <c r="B42" s="254"/>
      <c r="C42" s="255"/>
      <c r="D42" s="253"/>
      <c r="E42" s="256" t="s">
        <v>300</v>
      </c>
      <c r="F42" s="253"/>
      <c r="G42" s="253" t="s">
        <v>301</v>
      </c>
      <c r="H42" s="253"/>
      <c r="I42" s="253"/>
      <c r="J42" s="253"/>
      <c r="K42" s="251"/>
    </row>
    <row r="43" spans="2:11" s="1" customFormat="1" ht="15" customHeight="1">
      <c r="B43" s="254"/>
      <c r="C43" s="255"/>
      <c r="D43" s="253"/>
      <c r="E43" s="256"/>
      <c r="F43" s="253"/>
      <c r="G43" s="253" t="s">
        <v>302</v>
      </c>
      <c r="H43" s="253"/>
      <c r="I43" s="253"/>
      <c r="J43" s="253"/>
      <c r="K43" s="251"/>
    </row>
    <row r="44" spans="2:11" s="1" customFormat="1" ht="15" customHeight="1">
      <c r="B44" s="254"/>
      <c r="C44" s="255"/>
      <c r="D44" s="253"/>
      <c r="E44" s="256" t="s">
        <v>303</v>
      </c>
      <c r="F44" s="253"/>
      <c r="G44" s="253" t="s">
        <v>304</v>
      </c>
      <c r="H44" s="253"/>
      <c r="I44" s="253"/>
      <c r="J44" s="253"/>
      <c r="K44" s="251"/>
    </row>
    <row r="45" spans="2:11" s="1" customFormat="1" ht="15" customHeight="1">
      <c r="B45" s="254"/>
      <c r="C45" s="255"/>
      <c r="D45" s="253"/>
      <c r="E45" s="256" t="s">
        <v>98</v>
      </c>
      <c r="F45" s="253"/>
      <c r="G45" s="253" t="s">
        <v>305</v>
      </c>
      <c r="H45" s="253"/>
      <c r="I45" s="253"/>
      <c r="J45" s="253"/>
      <c r="K45" s="251"/>
    </row>
    <row r="46" spans="2:11" s="1" customFormat="1" ht="12.75" customHeight="1">
      <c r="B46" s="254"/>
      <c r="C46" s="255"/>
      <c r="D46" s="253"/>
      <c r="E46" s="253"/>
      <c r="F46" s="253"/>
      <c r="G46" s="253"/>
      <c r="H46" s="253"/>
      <c r="I46" s="253"/>
      <c r="J46" s="253"/>
      <c r="K46" s="251"/>
    </row>
    <row r="47" spans="2:11" s="1" customFormat="1" ht="15" customHeight="1">
      <c r="B47" s="254"/>
      <c r="C47" s="255"/>
      <c r="D47" s="253" t="s">
        <v>306</v>
      </c>
      <c r="E47" s="253"/>
      <c r="F47" s="253"/>
      <c r="G47" s="253"/>
      <c r="H47" s="253"/>
      <c r="I47" s="253"/>
      <c r="J47" s="253"/>
      <c r="K47" s="251"/>
    </row>
    <row r="48" spans="2:11" s="1" customFormat="1" ht="15" customHeight="1">
      <c r="B48" s="254"/>
      <c r="C48" s="255"/>
      <c r="D48" s="255"/>
      <c r="E48" s="253" t="s">
        <v>307</v>
      </c>
      <c r="F48" s="253"/>
      <c r="G48" s="253"/>
      <c r="H48" s="253"/>
      <c r="I48" s="253"/>
      <c r="J48" s="253"/>
      <c r="K48" s="251"/>
    </row>
    <row r="49" spans="2:11" s="1" customFormat="1" ht="15" customHeight="1">
      <c r="B49" s="254"/>
      <c r="C49" s="255"/>
      <c r="D49" s="255"/>
      <c r="E49" s="253" t="s">
        <v>308</v>
      </c>
      <c r="F49" s="253"/>
      <c r="G49" s="253"/>
      <c r="H49" s="253"/>
      <c r="I49" s="253"/>
      <c r="J49" s="253"/>
      <c r="K49" s="251"/>
    </row>
    <row r="50" spans="2:11" s="1" customFormat="1" ht="15" customHeight="1">
      <c r="B50" s="254"/>
      <c r="C50" s="255"/>
      <c r="D50" s="255"/>
      <c r="E50" s="253" t="s">
        <v>309</v>
      </c>
      <c r="F50" s="253"/>
      <c r="G50" s="253"/>
      <c r="H50" s="253"/>
      <c r="I50" s="253"/>
      <c r="J50" s="253"/>
      <c r="K50" s="251"/>
    </row>
    <row r="51" spans="2:11" s="1" customFormat="1" ht="15" customHeight="1">
      <c r="B51" s="254"/>
      <c r="C51" s="255"/>
      <c r="D51" s="253" t="s">
        <v>310</v>
      </c>
      <c r="E51" s="253"/>
      <c r="F51" s="253"/>
      <c r="G51" s="253"/>
      <c r="H51" s="253"/>
      <c r="I51" s="253"/>
      <c r="J51" s="253"/>
      <c r="K51" s="251"/>
    </row>
    <row r="52" spans="2:11" s="1" customFormat="1" ht="25.5" customHeight="1">
      <c r="B52" s="249"/>
      <c r="C52" s="250" t="s">
        <v>311</v>
      </c>
      <c r="D52" s="250"/>
      <c r="E52" s="250"/>
      <c r="F52" s="250"/>
      <c r="G52" s="250"/>
      <c r="H52" s="250"/>
      <c r="I52" s="250"/>
      <c r="J52" s="250"/>
      <c r="K52" s="251"/>
    </row>
    <row r="53" spans="2:11" s="1" customFormat="1" ht="5.25" customHeight="1">
      <c r="B53" s="249"/>
      <c r="C53" s="252"/>
      <c r="D53" s="252"/>
      <c r="E53" s="252"/>
      <c r="F53" s="252"/>
      <c r="G53" s="252"/>
      <c r="H53" s="252"/>
      <c r="I53" s="252"/>
      <c r="J53" s="252"/>
      <c r="K53" s="251"/>
    </row>
    <row r="54" spans="2:11" s="1" customFormat="1" ht="15" customHeight="1">
      <c r="B54" s="249"/>
      <c r="C54" s="253" t="s">
        <v>312</v>
      </c>
      <c r="D54" s="253"/>
      <c r="E54" s="253"/>
      <c r="F54" s="253"/>
      <c r="G54" s="253"/>
      <c r="H54" s="253"/>
      <c r="I54" s="253"/>
      <c r="J54" s="253"/>
      <c r="K54" s="251"/>
    </row>
    <row r="55" spans="2:11" s="1" customFormat="1" ht="15" customHeight="1">
      <c r="B55" s="249"/>
      <c r="C55" s="253" t="s">
        <v>313</v>
      </c>
      <c r="D55" s="253"/>
      <c r="E55" s="253"/>
      <c r="F55" s="253"/>
      <c r="G55" s="253"/>
      <c r="H55" s="253"/>
      <c r="I55" s="253"/>
      <c r="J55" s="253"/>
      <c r="K55" s="251"/>
    </row>
    <row r="56" spans="2:11" s="1" customFormat="1" ht="12.75" customHeight="1">
      <c r="B56" s="249"/>
      <c r="C56" s="253"/>
      <c r="D56" s="253"/>
      <c r="E56" s="253"/>
      <c r="F56" s="253"/>
      <c r="G56" s="253"/>
      <c r="H56" s="253"/>
      <c r="I56" s="253"/>
      <c r="J56" s="253"/>
      <c r="K56" s="251"/>
    </row>
    <row r="57" spans="2:11" s="1" customFormat="1" ht="15" customHeight="1">
      <c r="B57" s="249"/>
      <c r="C57" s="253" t="s">
        <v>314</v>
      </c>
      <c r="D57" s="253"/>
      <c r="E57" s="253"/>
      <c r="F57" s="253"/>
      <c r="G57" s="253"/>
      <c r="H57" s="253"/>
      <c r="I57" s="253"/>
      <c r="J57" s="253"/>
      <c r="K57" s="251"/>
    </row>
    <row r="58" spans="2:11" s="1" customFormat="1" ht="15" customHeight="1">
      <c r="B58" s="249"/>
      <c r="C58" s="255"/>
      <c r="D58" s="253" t="s">
        <v>315</v>
      </c>
      <c r="E58" s="253"/>
      <c r="F58" s="253"/>
      <c r="G58" s="253"/>
      <c r="H58" s="253"/>
      <c r="I58" s="253"/>
      <c r="J58" s="253"/>
      <c r="K58" s="251"/>
    </row>
    <row r="59" spans="2:11" s="1" customFormat="1" ht="15" customHeight="1">
      <c r="B59" s="249"/>
      <c r="C59" s="255"/>
      <c r="D59" s="253" t="s">
        <v>316</v>
      </c>
      <c r="E59" s="253"/>
      <c r="F59" s="253"/>
      <c r="G59" s="253"/>
      <c r="H59" s="253"/>
      <c r="I59" s="253"/>
      <c r="J59" s="253"/>
      <c r="K59" s="251"/>
    </row>
    <row r="60" spans="2:11" s="1" customFormat="1" ht="15" customHeight="1">
      <c r="B60" s="249"/>
      <c r="C60" s="255"/>
      <c r="D60" s="253" t="s">
        <v>317</v>
      </c>
      <c r="E60" s="253"/>
      <c r="F60" s="253"/>
      <c r="G60" s="253"/>
      <c r="H60" s="253"/>
      <c r="I60" s="253"/>
      <c r="J60" s="253"/>
      <c r="K60" s="251"/>
    </row>
    <row r="61" spans="2:11" s="1" customFormat="1" ht="15" customHeight="1">
      <c r="B61" s="249"/>
      <c r="C61" s="255"/>
      <c r="D61" s="253" t="s">
        <v>318</v>
      </c>
      <c r="E61" s="253"/>
      <c r="F61" s="253"/>
      <c r="G61" s="253"/>
      <c r="H61" s="253"/>
      <c r="I61" s="253"/>
      <c r="J61" s="253"/>
      <c r="K61" s="251"/>
    </row>
    <row r="62" spans="2:11" s="1" customFormat="1" ht="15" customHeight="1">
      <c r="B62" s="249"/>
      <c r="C62" s="255"/>
      <c r="D62" s="258" t="s">
        <v>319</v>
      </c>
      <c r="E62" s="258"/>
      <c r="F62" s="258"/>
      <c r="G62" s="258"/>
      <c r="H62" s="258"/>
      <c r="I62" s="258"/>
      <c r="J62" s="258"/>
      <c r="K62" s="251"/>
    </row>
    <row r="63" spans="2:11" s="1" customFormat="1" ht="15" customHeight="1">
      <c r="B63" s="249"/>
      <c r="C63" s="255"/>
      <c r="D63" s="253" t="s">
        <v>320</v>
      </c>
      <c r="E63" s="253"/>
      <c r="F63" s="253"/>
      <c r="G63" s="253"/>
      <c r="H63" s="253"/>
      <c r="I63" s="253"/>
      <c r="J63" s="253"/>
      <c r="K63" s="251"/>
    </row>
    <row r="64" spans="2:11" s="1" customFormat="1" ht="12.75" customHeight="1">
      <c r="B64" s="249"/>
      <c r="C64" s="255"/>
      <c r="D64" s="255"/>
      <c r="E64" s="259"/>
      <c r="F64" s="255"/>
      <c r="G64" s="255"/>
      <c r="H64" s="255"/>
      <c r="I64" s="255"/>
      <c r="J64" s="255"/>
      <c r="K64" s="251"/>
    </row>
    <row r="65" spans="2:11" s="1" customFormat="1" ht="15" customHeight="1">
      <c r="B65" s="249"/>
      <c r="C65" s="255"/>
      <c r="D65" s="253" t="s">
        <v>321</v>
      </c>
      <c r="E65" s="253"/>
      <c r="F65" s="253"/>
      <c r="G65" s="253"/>
      <c r="H65" s="253"/>
      <c r="I65" s="253"/>
      <c r="J65" s="253"/>
      <c r="K65" s="251"/>
    </row>
    <row r="66" spans="2:11" s="1" customFormat="1" ht="15" customHeight="1">
      <c r="B66" s="249"/>
      <c r="C66" s="255"/>
      <c r="D66" s="258" t="s">
        <v>322</v>
      </c>
      <c r="E66" s="258"/>
      <c r="F66" s="258"/>
      <c r="G66" s="258"/>
      <c r="H66" s="258"/>
      <c r="I66" s="258"/>
      <c r="J66" s="258"/>
      <c r="K66" s="251"/>
    </row>
    <row r="67" spans="2:11" s="1" customFormat="1" ht="15" customHeight="1">
      <c r="B67" s="249"/>
      <c r="C67" s="255"/>
      <c r="D67" s="253" t="s">
        <v>323</v>
      </c>
      <c r="E67" s="253"/>
      <c r="F67" s="253"/>
      <c r="G67" s="253"/>
      <c r="H67" s="253"/>
      <c r="I67" s="253"/>
      <c r="J67" s="253"/>
      <c r="K67" s="251"/>
    </row>
    <row r="68" spans="2:11" s="1" customFormat="1" ht="15" customHeight="1">
      <c r="B68" s="249"/>
      <c r="C68" s="255"/>
      <c r="D68" s="253" t="s">
        <v>324</v>
      </c>
      <c r="E68" s="253"/>
      <c r="F68" s="253"/>
      <c r="G68" s="253"/>
      <c r="H68" s="253"/>
      <c r="I68" s="253"/>
      <c r="J68" s="253"/>
      <c r="K68" s="251"/>
    </row>
    <row r="69" spans="2:11" s="1" customFormat="1" ht="15" customHeight="1">
      <c r="B69" s="249"/>
      <c r="C69" s="255"/>
      <c r="D69" s="253" t="s">
        <v>325</v>
      </c>
      <c r="E69" s="253"/>
      <c r="F69" s="253"/>
      <c r="G69" s="253"/>
      <c r="H69" s="253"/>
      <c r="I69" s="253"/>
      <c r="J69" s="253"/>
      <c r="K69" s="251"/>
    </row>
    <row r="70" spans="2:11" s="1" customFormat="1" ht="15" customHeight="1">
      <c r="B70" s="249"/>
      <c r="C70" s="255"/>
      <c r="D70" s="253" t="s">
        <v>326</v>
      </c>
      <c r="E70" s="253"/>
      <c r="F70" s="253"/>
      <c r="G70" s="253"/>
      <c r="H70" s="253"/>
      <c r="I70" s="253"/>
      <c r="J70" s="253"/>
      <c r="K70" s="251"/>
    </row>
    <row r="71" spans="2:11" s="1" customFormat="1" ht="12.75" customHeight="1">
      <c r="B71" s="260"/>
      <c r="C71" s="261"/>
      <c r="D71" s="261"/>
      <c r="E71" s="261"/>
      <c r="F71" s="261"/>
      <c r="G71" s="261"/>
      <c r="H71" s="261"/>
      <c r="I71" s="261"/>
      <c r="J71" s="261"/>
      <c r="K71" s="262"/>
    </row>
    <row r="72" spans="2:11" s="1" customFormat="1" ht="18.75" customHeight="1">
      <c r="B72" s="263"/>
      <c r="C72" s="263"/>
      <c r="D72" s="263"/>
      <c r="E72" s="263"/>
      <c r="F72" s="263"/>
      <c r="G72" s="263"/>
      <c r="H72" s="263"/>
      <c r="I72" s="263"/>
      <c r="J72" s="263"/>
      <c r="K72" s="264"/>
    </row>
    <row r="73" spans="2:11" s="1" customFormat="1" ht="18.75" customHeight="1">
      <c r="B73" s="264"/>
      <c r="C73" s="264"/>
      <c r="D73" s="264"/>
      <c r="E73" s="264"/>
      <c r="F73" s="264"/>
      <c r="G73" s="264"/>
      <c r="H73" s="264"/>
      <c r="I73" s="264"/>
      <c r="J73" s="264"/>
      <c r="K73" s="264"/>
    </row>
    <row r="74" spans="2:11" s="1" customFormat="1" ht="7.5" customHeight="1">
      <c r="B74" s="265"/>
      <c r="C74" s="266"/>
      <c r="D74" s="266"/>
      <c r="E74" s="266"/>
      <c r="F74" s="266"/>
      <c r="G74" s="266"/>
      <c r="H74" s="266"/>
      <c r="I74" s="266"/>
      <c r="J74" s="266"/>
      <c r="K74" s="267"/>
    </row>
    <row r="75" spans="2:11" s="1" customFormat="1" ht="45" customHeight="1">
      <c r="B75" s="268"/>
      <c r="C75" s="269" t="s">
        <v>327</v>
      </c>
      <c r="D75" s="269"/>
      <c r="E75" s="269"/>
      <c r="F75" s="269"/>
      <c r="G75" s="269"/>
      <c r="H75" s="269"/>
      <c r="I75" s="269"/>
      <c r="J75" s="269"/>
      <c r="K75" s="270"/>
    </row>
    <row r="76" spans="2:11" s="1" customFormat="1" ht="17.25" customHeight="1">
      <c r="B76" s="268"/>
      <c r="C76" s="271" t="s">
        <v>328</v>
      </c>
      <c r="D76" s="271"/>
      <c r="E76" s="271"/>
      <c r="F76" s="271" t="s">
        <v>329</v>
      </c>
      <c r="G76" s="272"/>
      <c r="H76" s="271" t="s">
        <v>50</v>
      </c>
      <c r="I76" s="271" t="s">
        <v>53</v>
      </c>
      <c r="J76" s="271" t="s">
        <v>330</v>
      </c>
      <c r="K76" s="270"/>
    </row>
    <row r="77" spans="2:11" s="1" customFormat="1" ht="17.25" customHeight="1">
      <c r="B77" s="268"/>
      <c r="C77" s="273" t="s">
        <v>331</v>
      </c>
      <c r="D77" s="273"/>
      <c r="E77" s="273"/>
      <c r="F77" s="274" t="s">
        <v>332</v>
      </c>
      <c r="G77" s="275"/>
      <c r="H77" s="273"/>
      <c r="I77" s="273"/>
      <c r="J77" s="273" t="s">
        <v>333</v>
      </c>
      <c r="K77" s="270"/>
    </row>
    <row r="78" spans="2:11" s="1" customFormat="1" ht="5.25" customHeight="1">
      <c r="B78" s="268"/>
      <c r="C78" s="276"/>
      <c r="D78" s="276"/>
      <c r="E78" s="276"/>
      <c r="F78" s="276"/>
      <c r="G78" s="277"/>
      <c r="H78" s="276"/>
      <c r="I78" s="276"/>
      <c r="J78" s="276"/>
      <c r="K78" s="270"/>
    </row>
    <row r="79" spans="2:11" s="1" customFormat="1" ht="15" customHeight="1">
      <c r="B79" s="268"/>
      <c r="C79" s="256" t="s">
        <v>49</v>
      </c>
      <c r="D79" s="278"/>
      <c r="E79" s="278"/>
      <c r="F79" s="279" t="s">
        <v>334</v>
      </c>
      <c r="G79" s="280"/>
      <c r="H79" s="256" t="s">
        <v>335</v>
      </c>
      <c r="I79" s="256" t="s">
        <v>336</v>
      </c>
      <c r="J79" s="256">
        <v>20</v>
      </c>
      <c r="K79" s="270"/>
    </row>
    <row r="80" spans="2:11" s="1" customFormat="1" ht="15" customHeight="1">
      <c r="B80" s="268"/>
      <c r="C80" s="256" t="s">
        <v>337</v>
      </c>
      <c r="D80" s="256"/>
      <c r="E80" s="256"/>
      <c r="F80" s="279" t="s">
        <v>334</v>
      </c>
      <c r="G80" s="280"/>
      <c r="H80" s="256" t="s">
        <v>338</v>
      </c>
      <c r="I80" s="256" t="s">
        <v>336</v>
      </c>
      <c r="J80" s="256">
        <v>120</v>
      </c>
      <c r="K80" s="270"/>
    </row>
    <row r="81" spans="2:11" s="1" customFormat="1" ht="15" customHeight="1">
      <c r="B81" s="281"/>
      <c r="C81" s="256" t="s">
        <v>339</v>
      </c>
      <c r="D81" s="256"/>
      <c r="E81" s="256"/>
      <c r="F81" s="279" t="s">
        <v>340</v>
      </c>
      <c r="G81" s="280"/>
      <c r="H81" s="256" t="s">
        <v>341</v>
      </c>
      <c r="I81" s="256" t="s">
        <v>336</v>
      </c>
      <c r="J81" s="256">
        <v>50</v>
      </c>
      <c r="K81" s="270"/>
    </row>
    <row r="82" spans="2:11" s="1" customFormat="1" ht="15" customHeight="1">
      <c r="B82" s="281"/>
      <c r="C82" s="256" t="s">
        <v>342</v>
      </c>
      <c r="D82" s="256"/>
      <c r="E82" s="256"/>
      <c r="F82" s="279" t="s">
        <v>334</v>
      </c>
      <c r="G82" s="280"/>
      <c r="H82" s="256" t="s">
        <v>343</v>
      </c>
      <c r="I82" s="256" t="s">
        <v>344</v>
      </c>
      <c r="J82" s="256"/>
      <c r="K82" s="270"/>
    </row>
    <row r="83" spans="2:11" s="1" customFormat="1" ht="15" customHeight="1">
      <c r="B83" s="281"/>
      <c r="C83" s="282" t="s">
        <v>345</v>
      </c>
      <c r="D83" s="282"/>
      <c r="E83" s="282"/>
      <c r="F83" s="283" t="s">
        <v>340</v>
      </c>
      <c r="G83" s="282"/>
      <c r="H83" s="282" t="s">
        <v>346</v>
      </c>
      <c r="I83" s="282" t="s">
        <v>336</v>
      </c>
      <c r="J83" s="282">
        <v>15</v>
      </c>
      <c r="K83" s="270"/>
    </row>
    <row r="84" spans="2:11" s="1" customFormat="1" ht="15" customHeight="1">
      <c r="B84" s="281"/>
      <c r="C84" s="282" t="s">
        <v>347</v>
      </c>
      <c r="D84" s="282"/>
      <c r="E84" s="282"/>
      <c r="F84" s="283" t="s">
        <v>340</v>
      </c>
      <c r="G84" s="282"/>
      <c r="H84" s="282" t="s">
        <v>348</v>
      </c>
      <c r="I84" s="282" t="s">
        <v>336</v>
      </c>
      <c r="J84" s="282">
        <v>15</v>
      </c>
      <c r="K84" s="270"/>
    </row>
    <row r="85" spans="2:11" s="1" customFormat="1" ht="15" customHeight="1">
      <c r="B85" s="281"/>
      <c r="C85" s="282" t="s">
        <v>349</v>
      </c>
      <c r="D85" s="282"/>
      <c r="E85" s="282"/>
      <c r="F85" s="283" t="s">
        <v>340</v>
      </c>
      <c r="G85" s="282"/>
      <c r="H85" s="282" t="s">
        <v>350</v>
      </c>
      <c r="I85" s="282" t="s">
        <v>336</v>
      </c>
      <c r="J85" s="282">
        <v>20</v>
      </c>
      <c r="K85" s="270"/>
    </row>
    <row r="86" spans="2:11" s="1" customFormat="1" ht="15" customHeight="1">
      <c r="B86" s="281"/>
      <c r="C86" s="282" t="s">
        <v>351</v>
      </c>
      <c r="D86" s="282"/>
      <c r="E86" s="282"/>
      <c r="F86" s="283" t="s">
        <v>340</v>
      </c>
      <c r="G86" s="282"/>
      <c r="H86" s="282" t="s">
        <v>352</v>
      </c>
      <c r="I86" s="282" t="s">
        <v>336</v>
      </c>
      <c r="J86" s="282">
        <v>20</v>
      </c>
      <c r="K86" s="270"/>
    </row>
    <row r="87" spans="2:11" s="1" customFormat="1" ht="15" customHeight="1">
      <c r="B87" s="281"/>
      <c r="C87" s="256" t="s">
        <v>353</v>
      </c>
      <c r="D87" s="256"/>
      <c r="E87" s="256"/>
      <c r="F87" s="279" t="s">
        <v>340</v>
      </c>
      <c r="G87" s="280"/>
      <c r="H87" s="256" t="s">
        <v>354</v>
      </c>
      <c r="I87" s="256" t="s">
        <v>336</v>
      </c>
      <c r="J87" s="256">
        <v>50</v>
      </c>
      <c r="K87" s="270"/>
    </row>
    <row r="88" spans="2:11" s="1" customFormat="1" ht="15" customHeight="1">
      <c r="B88" s="281"/>
      <c r="C88" s="256" t="s">
        <v>355</v>
      </c>
      <c r="D88" s="256"/>
      <c r="E88" s="256"/>
      <c r="F88" s="279" t="s">
        <v>340</v>
      </c>
      <c r="G88" s="280"/>
      <c r="H88" s="256" t="s">
        <v>356</v>
      </c>
      <c r="I88" s="256" t="s">
        <v>336</v>
      </c>
      <c r="J88" s="256">
        <v>20</v>
      </c>
      <c r="K88" s="270"/>
    </row>
    <row r="89" spans="2:11" s="1" customFormat="1" ht="15" customHeight="1">
      <c r="B89" s="281"/>
      <c r="C89" s="256" t="s">
        <v>357</v>
      </c>
      <c r="D89" s="256"/>
      <c r="E89" s="256"/>
      <c r="F89" s="279" t="s">
        <v>340</v>
      </c>
      <c r="G89" s="280"/>
      <c r="H89" s="256" t="s">
        <v>358</v>
      </c>
      <c r="I89" s="256" t="s">
        <v>336</v>
      </c>
      <c r="J89" s="256">
        <v>20</v>
      </c>
      <c r="K89" s="270"/>
    </row>
    <row r="90" spans="2:11" s="1" customFormat="1" ht="15" customHeight="1">
      <c r="B90" s="281"/>
      <c r="C90" s="256" t="s">
        <v>359</v>
      </c>
      <c r="D90" s="256"/>
      <c r="E90" s="256"/>
      <c r="F90" s="279" t="s">
        <v>340</v>
      </c>
      <c r="G90" s="280"/>
      <c r="H90" s="256" t="s">
        <v>360</v>
      </c>
      <c r="I90" s="256" t="s">
        <v>336</v>
      </c>
      <c r="J90" s="256">
        <v>50</v>
      </c>
      <c r="K90" s="270"/>
    </row>
    <row r="91" spans="2:11" s="1" customFormat="1" ht="15" customHeight="1">
      <c r="B91" s="281"/>
      <c r="C91" s="256" t="s">
        <v>361</v>
      </c>
      <c r="D91" s="256"/>
      <c r="E91" s="256"/>
      <c r="F91" s="279" t="s">
        <v>340</v>
      </c>
      <c r="G91" s="280"/>
      <c r="H91" s="256" t="s">
        <v>361</v>
      </c>
      <c r="I91" s="256" t="s">
        <v>336</v>
      </c>
      <c r="J91" s="256">
        <v>50</v>
      </c>
      <c r="K91" s="270"/>
    </row>
    <row r="92" spans="2:11" s="1" customFormat="1" ht="15" customHeight="1">
      <c r="B92" s="281"/>
      <c r="C92" s="256" t="s">
        <v>362</v>
      </c>
      <c r="D92" s="256"/>
      <c r="E92" s="256"/>
      <c r="F92" s="279" t="s">
        <v>340</v>
      </c>
      <c r="G92" s="280"/>
      <c r="H92" s="256" t="s">
        <v>363</v>
      </c>
      <c r="I92" s="256" t="s">
        <v>336</v>
      </c>
      <c r="J92" s="256">
        <v>255</v>
      </c>
      <c r="K92" s="270"/>
    </row>
    <row r="93" spans="2:11" s="1" customFormat="1" ht="15" customHeight="1">
      <c r="B93" s="281"/>
      <c r="C93" s="256" t="s">
        <v>364</v>
      </c>
      <c r="D93" s="256"/>
      <c r="E93" s="256"/>
      <c r="F93" s="279" t="s">
        <v>334</v>
      </c>
      <c r="G93" s="280"/>
      <c r="H93" s="256" t="s">
        <v>365</v>
      </c>
      <c r="I93" s="256" t="s">
        <v>366</v>
      </c>
      <c r="J93" s="256"/>
      <c r="K93" s="270"/>
    </row>
    <row r="94" spans="2:11" s="1" customFormat="1" ht="15" customHeight="1">
      <c r="B94" s="281"/>
      <c r="C94" s="256" t="s">
        <v>367</v>
      </c>
      <c r="D94" s="256"/>
      <c r="E94" s="256"/>
      <c r="F94" s="279" t="s">
        <v>334</v>
      </c>
      <c r="G94" s="280"/>
      <c r="H94" s="256" t="s">
        <v>368</v>
      </c>
      <c r="I94" s="256" t="s">
        <v>369</v>
      </c>
      <c r="J94" s="256"/>
      <c r="K94" s="270"/>
    </row>
    <row r="95" spans="2:11" s="1" customFormat="1" ht="15" customHeight="1">
      <c r="B95" s="281"/>
      <c r="C95" s="256" t="s">
        <v>370</v>
      </c>
      <c r="D95" s="256"/>
      <c r="E95" s="256"/>
      <c r="F95" s="279" t="s">
        <v>334</v>
      </c>
      <c r="G95" s="280"/>
      <c r="H95" s="256" t="s">
        <v>370</v>
      </c>
      <c r="I95" s="256" t="s">
        <v>369</v>
      </c>
      <c r="J95" s="256"/>
      <c r="K95" s="270"/>
    </row>
    <row r="96" spans="2:11" s="1" customFormat="1" ht="15" customHeight="1">
      <c r="B96" s="281"/>
      <c r="C96" s="256" t="s">
        <v>34</v>
      </c>
      <c r="D96" s="256"/>
      <c r="E96" s="256"/>
      <c r="F96" s="279" t="s">
        <v>334</v>
      </c>
      <c r="G96" s="280"/>
      <c r="H96" s="256" t="s">
        <v>371</v>
      </c>
      <c r="I96" s="256" t="s">
        <v>369</v>
      </c>
      <c r="J96" s="256"/>
      <c r="K96" s="270"/>
    </row>
    <row r="97" spans="2:11" s="1" customFormat="1" ht="15" customHeight="1">
      <c r="B97" s="281"/>
      <c r="C97" s="256" t="s">
        <v>44</v>
      </c>
      <c r="D97" s="256"/>
      <c r="E97" s="256"/>
      <c r="F97" s="279" t="s">
        <v>334</v>
      </c>
      <c r="G97" s="280"/>
      <c r="H97" s="256" t="s">
        <v>372</v>
      </c>
      <c r="I97" s="256" t="s">
        <v>369</v>
      </c>
      <c r="J97" s="256"/>
      <c r="K97" s="270"/>
    </row>
    <row r="98" spans="2:11" s="1" customFormat="1" ht="15" customHeight="1">
      <c r="B98" s="284"/>
      <c r="C98" s="285"/>
      <c r="D98" s="285"/>
      <c r="E98" s="285"/>
      <c r="F98" s="285"/>
      <c r="G98" s="285"/>
      <c r="H98" s="285"/>
      <c r="I98" s="285"/>
      <c r="J98" s="285"/>
      <c r="K98" s="286"/>
    </row>
    <row r="99" spans="2:11" s="1" customFormat="1" ht="18.75" customHeight="1">
      <c r="B99" s="287"/>
      <c r="C99" s="288"/>
      <c r="D99" s="288"/>
      <c r="E99" s="288"/>
      <c r="F99" s="288"/>
      <c r="G99" s="288"/>
      <c r="H99" s="288"/>
      <c r="I99" s="288"/>
      <c r="J99" s="288"/>
      <c r="K99" s="287"/>
    </row>
    <row r="100" spans="2:11" s="1" customFormat="1" ht="18.75" customHeight="1"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</row>
    <row r="101" spans="2:11" s="1" customFormat="1" ht="7.5" customHeight="1">
      <c r="B101" s="265"/>
      <c r="C101" s="266"/>
      <c r="D101" s="266"/>
      <c r="E101" s="266"/>
      <c r="F101" s="266"/>
      <c r="G101" s="266"/>
      <c r="H101" s="266"/>
      <c r="I101" s="266"/>
      <c r="J101" s="266"/>
      <c r="K101" s="267"/>
    </row>
    <row r="102" spans="2:11" s="1" customFormat="1" ht="45" customHeight="1">
      <c r="B102" s="268"/>
      <c r="C102" s="269" t="s">
        <v>373</v>
      </c>
      <c r="D102" s="269"/>
      <c r="E102" s="269"/>
      <c r="F102" s="269"/>
      <c r="G102" s="269"/>
      <c r="H102" s="269"/>
      <c r="I102" s="269"/>
      <c r="J102" s="269"/>
      <c r="K102" s="270"/>
    </row>
    <row r="103" spans="2:11" s="1" customFormat="1" ht="17.25" customHeight="1">
      <c r="B103" s="268"/>
      <c r="C103" s="271" t="s">
        <v>328</v>
      </c>
      <c r="D103" s="271"/>
      <c r="E103" s="271"/>
      <c r="F103" s="271" t="s">
        <v>329</v>
      </c>
      <c r="G103" s="272"/>
      <c r="H103" s="271" t="s">
        <v>50</v>
      </c>
      <c r="I103" s="271" t="s">
        <v>53</v>
      </c>
      <c r="J103" s="271" t="s">
        <v>330</v>
      </c>
      <c r="K103" s="270"/>
    </row>
    <row r="104" spans="2:11" s="1" customFormat="1" ht="17.25" customHeight="1">
      <c r="B104" s="268"/>
      <c r="C104" s="273" t="s">
        <v>331</v>
      </c>
      <c r="D104" s="273"/>
      <c r="E104" s="273"/>
      <c r="F104" s="274" t="s">
        <v>332</v>
      </c>
      <c r="G104" s="275"/>
      <c r="H104" s="273"/>
      <c r="I104" s="273"/>
      <c r="J104" s="273" t="s">
        <v>333</v>
      </c>
      <c r="K104" s="270"/>
    </row>
    <row r="105" spans="2:11" s="1" customFormat="1" ht="5.25" customHeight="1">
      <c r="B105" s="268"/>
      <c r="C105" s="271"/>
      <c r="D105" s="271"/>
      <c r="E105" s="271"/>
      <c r="F105" s="271"/>
      <c r="G105" s="289"/>
      <c r="H105" s="271"/>
      <c r="I105" s="271"/>
      <c r="J105" s="271"/>
      <c r="K105" s="270"/>
    </row>
    <row r="106" spans="2:11" s="1" customFormat="1" ht="15" customHeight="1">
      <c r="B106" s="268"/>
      <c r="C106" s="256" t="s">
        <v>49</v>
      </c>
      <c r="D106" s="278"/>
      <c r="E106" s="278"/>
      <c r="F106" s="279" t="s">
        <v>334</v>
      </c>
      <c r="G106" s="256"/>
      <c r="H106" s="256" t="s">
        <v>374</v>
      </c>
      <c r="I106" s="256" t="s">
        <v>336</v>
      </c>
      <c r="J106" s="256">
        <v>20</v>
      </c>
      <c r="K106" s="270"/>
    </row>
    <row r="107" spans="2:11" s="1" customFormat="1" ht="15" customHeight="1">
      <c r="B107" s="268"/>
      <c r="C107" s="256" t="s">
        <v>337</v>
      </c>
      <c r="D107" s="256"/>
      <c r="E107" s="256"/>
      <c r="F107" s="279" t="s">
        <v>334</v>
      </c>
      <c r="G107" s="256"/>
      <c r="H107" s="256" t="s">
        <v>374</v>
      </c>
      <c r="I107" s="256" t="s">
        <v>336</v>
      </c>
      <c r="J107" s="256">
        <v>120</v>
      </c>
      <c r="K107" s="270"/>
    </row>
    <row r="108" spans="2:11" s="1" customFormat="1" ht="15" customHeight="1">
      <c r="B108" s="281"/>
      <c r="C108" s="256" t="s">
        <v>339</v>
      </c>
      <c r="D108" s="256"/>
      <c r="E108" s="256"/>
      <c r="F108" s="279" t="s">
        <v>340</v>
      </c>
      <c r="G108" s="256"/>
      <c r="H108" s="256" t="s">
        <v>374</v>
      </c>
      <c r="I108" s="256" t="s">
        <v>336</v>
      </c>
      <c r="J108" s="256">
        <v>50</v>
      </c>
      <c r="K108" s="270"/>
    </row>
    <row r="109" spans="2:11" s="1" customFormat="1" ht="15" customHeight="1">
      <c r="B109" s="281"/>
      <c r="C109" s="256" t="s">
        <v>342</v>
      </c>
      <c r="D109" s="256"/>
      <c r="E109" s="256"/>
      <c r="F109" s="279" t="s">
        <v>334</v>
      </c>
      <c r="G109" s="256"/>
      <c r="H109" s="256" t="s">
        <v>374</v>
      </c>
      <c r="I109" s="256" t="s">
        <v>344</v>
      </c>
      <c r="J109" s="256"/>
      <c r="K109" s="270"/>
    </row>
    <row r="110" spans="2:11" s="1" customFormat="1" ht="15" customHeight="1">
      <c r="B110" s="281"/>
      <c r="C110" s="256" t="s">
        <v>353</v>
      </c>
      <c r="D110" s="256"/>
      <c r="E110" s="256"/>
      <c r="F110" s="279" t="s">
        <v>340</v>
      </c>
      <c r="G110" s="256"/>
      <c r="H110" s="256" t="s">
        <v>374</v>
      </c>
      <c r="I110" s="256" t="s">
        <v>336</v>
      </c>
      <c r="J110" s="256">
        <v>50</v>
      </c>
      <c r="K110" s="270"/>
    </row>
    <row r="111" spans="2:11" s="1" customFormat="1" ht="15" customHeight="1">
      <c r="B111" s="281"/>
      <c r="C111" s="256" t="s">
        <v>361</v>
      </c>
      <c r="D111" s="256"/>
      <c r="E111" s="256"/>
      <c r="F111" s="279" t="s">
        <v>340</v>
      </c>
      <c r="G111" s="256"/>
      <c r="H111" s="256" t="s">
        <v>374</v>
      </c>
      <c r="I111" s="256" t="s">
        <v>336</v>
      </c>
      <c r="J111" s="256">
        <v>50</v>
      </c>
      <c r="K111" s="270"/>
    </row>
    <row r="112" spans="2:11" s="1" customFormat="1" ht="15" customHeight="1">
      <c r="B112" s="281"/>
      <c r="C112" s="256" t="s">
        <v>359</v>
      </c>
      <c r="D112" s="256"/>
      <c r="E112" s="256"/>
      <c r="F112" s="279" t="s">
        <v>340</v>
      </c>
      <c r="G112" s="256"/>
      <c r="H112" s="256" t="s">
        <v>374</v>
      </c>
      <c r="I112" s="256" t="s">
        <v>336</v>
      </c>
      <c r="J112" s="256">
        <v>50</v>
      </c>
      <c r="K112" s="270"/>
    </row>
    <row r="113" spans="2:11" s="1" customFormat="1" ht="15" customHeight="1">
      <c r="B113" s="281"/>
      <c r="C113" s="256" t="s">
        <v>49</v>
      </c>
      <c r="D113" s="256"/>
      <c r="E113" s="256"/>
      <c r="F113" s="279" t="s">
        <v>334</v>
      </c>
      <c r="G113" s="256"/>
      <c r="H113" s="256" t="s">
        <v>375</v>
      </c>
      <c r="I113" s="256" t="s">
        <v>336</v>
      </c>
      <c r="J113" s="256">
        <v>20</v>
      </c>
      <c r="K113" s="270"/>
    </row>
    <row r="114" spans="2:11" s="1" customFormat="1" ht="15" customHeight="1">
      <c r="B114" s="281"/>
      <c r="C114" s="256" t="s">
        <v>376</v>
      </c>
      <c r="D114" s="256"/>
      <c r="E114" s="256"/>
      <c r="F114" s="279" t="s">
        <v>334</v>
      </c>
      <c r="G114" s="256"/>
      <c r="H114" s="256" t="s">
        <v>377</v>
      </c>
      <c r="I114" s="256" t="s">
        <v>336</v>
      </c>
      <c r="J114" s="256">
        <v>120</v>
      </c>
      <c r="K114" s="270"/>
    </row>
    <row r="115" spans="2:11" s="1" customFormat="1" ht="15" customHeight="1">
      <c r="B115" s="281"/>
      <c r="C115" s="256" t="s">
        <v>34</v>
      </c>
      <c r="D115" s="256"/>
      <c r="E115" s="256"/>
      <c r="F115" s="279" t="s">
        <v>334</v>
      </c>
      <c r="G115" s="256"/>
      <c r="H115" s="256" t="s">
        <v>378</v>
      </c>
      <c r="I115" s="256" t="s">
        <v>369</v>
      </c>
      <c r="J115" s="256"/>
      <c r="K115" s="270"/>
    </row>
    <row r="116" spans="2:11" s="1" customFormat="1" ht="15" customHeight="1">
      <c r="B116" s="281"/>
      <c r="C116" s="256" t="s">
        <v>44</v>
      </c>
      <c r="D116" s="256"/>
      <c r="E116" s="256"/>
      <c r="F116" s="279" t="s">
        <v>334</v>
      </c>
      <c r="G116" s="256"/>
      <c r="H116" s="256" t="s">
        <v>379</v>
      </c>
      <c r="I116" s="256" t="s">
        <v>369</v>
      </c>
      <c r="J116" s="256"/>
      <c r="K116" s="270"/>
    </row>
    <row r="117" spans="2:11" s="1" customFormat="1" ht="15" customHeight="1">
      <c r="B117" s="281"/>
      <c r="C117" s="256" t="s">
        <v>53</v>
      </c>
      <c r="D117" s="256"/>
      <c r="E117" s="256"/>
      <c r="F117" s="279" t="s">
        <v>334</v>
      </c>
      <c r="G117" s="256"/>
      <c r="H117" s="256" t="s">
        <v>380</v>
      </c>
      <c r="I117" s="256" t="s">
        <v>381</v>
      </c>
      <c r="J117" s="256"/>
      <c r="K117" s="270"/>
    </row>
    <row r="118" spans="2:11" s="1" customFormat="1" ht="15" customHeight="1">
      <c r="B118" s="284"/>
      <c r="C118" s="290"/>
      <c r="D118" s="290"/>
      <c r="E118" s="290"/>
      <c r="F118" s="290"/>
      <c r="G118" s="290"/>
      <c r="H118" s="290"/>
      <c r="I118" s="290"/>
      <c r="J118" s="290"/>
      <c r="K118" s="286"/>
    </row>
    <row r="119" spans="2:11" s="1" customFormat="1" ht="18.75" customHeight="1">
      <c r="B119" s="291"/>
      <c r="C119" s="292"/>
      <c r="D119" s="292"/>
      <c r="E119" s="292"/>
      <c r="F119" s="293"/>
      <c r="G119" s="292"/>
      <c r="H119" s="292"/>
      <c r="I119" s="292"/>
      <c r="J119" s="292"/>
      <c r="K119" s="291"/>
    </row>
    <row r="120" spans="2:11" s="1" customFormat="1" ht="18.75" customHeight="1">
      <c r="B120" s="264"/>
      <c r="C120" s="264"/>
      <c r="D120" s="264"/>
      <c r="E120" s="264"/>
      <c r="F120" s="264"/>
      <c r="G120" s="264"/>
      <c r="H120" s="264"/>
      <c r="I120" s="264"/>
      <c r="J120" s="264"/>
      <c r="K120" s="264"/>
    </row>
    <row r="121" spans="2:11" s="1" customFormat="1" ht="7.5" customHeight="1">
      <c r="B121" s="294"/>
      <c r="C121" s="295"/>
      <c r="D121" s="295"/>
      <c r="E121" s="295"/>
      <c r="F121" s="295"/>
      <c r="G121" s="295"/>
      <c r="H121" s="295"/>
      <c r="I121" s="295"/>
      <c r="J121" s="295"/>
      <c r="K121" s="296"/>
    </row>
    <row r="122" spans="2:11" s="1" customFormat="1" ht="45" customHeight="1">
      <c r="B122" s="297"/>
      <c r="C122" s="247" t="s">
        <v>382</v>
      </c>
      <c r="D122" s="247"/>
      <c r="E122" s="247"/>
      <c r="F122" s="247"/>
      <c r="G122" s="247"/>
      <c r="H122" s="247"/>
      <c r="I122" s="247"/>
      <c r="J122" s="247"/>
      <c r="K122" s="298"/>
    </row>
    <row r="123" spans="2:11" s="1" customFormat="1" ht="17.25" customHeight="1">
      <c r="B123" s="299"/>
      <c r="C123" s="271" t="s">
        <v>328</v>
      </c>
      <c r="D123" s="271"/>
      <c r="E123" s="271"/>
      <c r="F123" s="271" t="s">
        <v>329</v>
      </c>
      <c r="G123" s="272"/>
      <c r="H123" s="271" t="s">
        <v>50</v>
      </c>
      <c r="I123" s="271" t="s">
        <v>53</v>
      </c>
      <c r="J123" s="271" t="s">
        <v>330</v>
      </c>
      <c r="K123" s="300"/>
    </row>
    <row r="124" spans="2:11" s="1" customFormat="1" ht="17.25" customHeight="1">
      <c r="B124" s="299"/>
      <c r="C124" s="273" t="s">
        <v>331</v>
      </c>
      <c r="D124" s="273"/>
      <c r="E124" s="273"/>
      <c r="F124" s="274" t="s">
        <v>332</v>
      </c>
      <c r="G124" s="275"/>
      <c r="H124" s="273"/>
      <c r="I124" s="273"/>
      <c r="J124" s="273" t="s">
        <v>333</v>
      </c>
      <c r="K124" s="300"/>
    </row>
    <row r="125" spans="2:11" s="1" customFormat="1" ht="5.25" customHeight="1">
      <c r="B125" s="301"/>
      <c r="C125" s="276"/>
      <c r="D125" s="276"/>
      <c r="E125" s="276"/>
      <c r="F125" s="276"/>
      <c r="G125" s="302"/>
      <c r="H125" s="276"/>
      <c r="I125" s="276"/>
      <c r="J125" s="276"/>
      <c r="K125" s="303"/>
    </row>
    <row r="126" spans="2:11" s="1" customFormat="1" ht="15" customHeight="1">
      <c r="B126" s="301"/>
      <c r="C126" s="256" t="s">
        <v>337</v>
      </c>
      <c r="D126" s="278"/>
      <c r="E126" s="278"/>
      <c r="F126" s="279" t="s">
        <v>334</v>
      </c>
      <c r="G126" s="256"/>
      <c r="H126" s="256" t="s">
        <v>374</v>
      </c>
      <c r="I126" s="256" t="s">
        <v>336</v>
      </c>
      <c r="J126" s="256">
        <v>120</v>
      </c>
      <c r="K126" s="304"/>
    </row>
    <row r="127" spans="2:11" s="1" customFormat="1" ht="15" customHeight="1">
      <c r="B127" s="301"/>
      <c r="C127" s="256" t="s">
        <v>383</v>
      </c>
      <c r="D127" s="256"/>
      <c r="E127" s="256"/>
      <c r="F127" s="279" t="s">
        <v>334</v>
      </c>
      <c r="G127" s="256"/>
      <c r="H127" s="256" t="s">
        <v>384</v>
      </c>
      <c r="I127" s="256" t="s">
        <v>336</v>
      </c>
      <c r="J127" s="256" t="s">
        <v>385</v>
      </c>
      <c r="K127" s="304"/>
    </row>
    <row r="128" spans="2:11" s="1" customFormat="1" ht="15" customHeight="1">
      <c r="B128" s="301"/>
      <c r="C128" s="256" t="s">
        <v>282</v>
      </c>
      <c r="D128" s="256"/>
      <c r="E128" s="256"/>
      <c r="F128" s="279" t="s">
        <v>334</v>
      </c>
      <c r="G128" s="256"/>
      <c r="H128" s="256" t="s">
        <v>386</v>
      </c>
      <c r="I128" s="256" t="s">
        <v>336</v>
      </c>
      <c r="J128" s="256" t="s">
        <v>385</v>
      </c>
      <c r="K128" s="304"/>
    </row>
    <row r="129" spans="2:11" s="1" customFormat="1" ht="15" customHeight="1">
      <c r="B129" s="301"/>
      <c r="C129" s="256" t="s">
        <v>345</v>
      </c>
      <c r="D129" s="256"/>
      <c r="E129" s="256"/>
      <c r="F129" s="279" t="s">
        <v>340</v>
      </c>
      <c r="G129" s="256"/>
      <c r="H129" s="256" t="s">
        <v>346</v>
      </c>
      <c r="I129" s="256" t="s">
        <v>336</v>
      </c>
      <c r="J129" s="256">
        <v>15</v>
      </c>
      <c r="K129" s="304"/>
    </row>
    <row r="130" spans="2:11" s="1" customFormat="1" ht="15" customHeight="1">
      <c r="B130" s="301"/>
      <c r="C130" s="282" t="s">
        <v>347</v>
      </c>
      <c r="D130" s="282"/>
      <c r="E130" s="282"/>
      <c r="F130" s="283" t="s">
        <v>340</v>
      </c>
      <c r="G130" s="282"/>
      <c r="H130" s="282" t="s">
        <v>348</v>
      </c>
      <c r="I130" s="282" t="s">
        <v>336</v>
      </c>
      <c r="J130" s="282">
        <v>15</v>
      </c>
      <c r="K130" s="304"/>
    </row>
    <row r="131" spans="2:11" s="1" customFormat="1" ht="15" customHeight="1">
      <c r="B131" s="301"/>
      <c r="C131" s="282" t="s">
        <v>349</v>
      </c>
      <c r="D131" s="282"/>
      <c r="E131" s="282"/>
      <c r="F131" s="283" t="s">
        <v>340</v>
      </c>
      <c r="G131" s="282"/>
      <c r="H131" s="282" t="s">
        <v>350</v>
      </c>
      <c r="I131" s="282" t="s">
        <v>336</v>
      </c>
      <c r="J131" s="282">
        <v>20</v>
      </c>
      <c r="K131" s="304"/>
    </row>
    <row r="132" spans="2:11" s="1" customFormat="1" ht="15" customHeight="1">
      <c r="B132" s="301"/>
      <c r="C132" s="282" t="s">
        <v>351</v>
      </c>
      <c r="D132" s="282"/>
      <c r="E132" s="282"/>
      <c r="F132" s="283" t="s">
        <v>340</v>
      </c>
      <c r="G132" s="282"/>
      <c r="H132" s="282" t="s">
        <v>352</v>
      </c>
      <c r="I132" s="282" t="s">
        <v>336</v>
      </c>
      <c r="J132" s="282">
        <v>20</v>
      </c>
      <c r="K132" s="304"/>
    </row>
    <row r="133" spans="2:11" s="1" customFormat="1" ht="15" customHeight="1">
      <c r="B133" s="301"/>
      <c r="C133" s="256" t="s">
        <v>339</v>
      </c>
      <c r="D133" s="256"/>
      <c r="E133" s="256"/>
      <c r="F133" s="279" t="s">
        <v>340</v>
      </c>
      <c r="G133" s="256"/>
      <c r="H133" s="256" t="s">
        <v>374</v>
      </c>
      <c r="I133" s="256" t="s">
        <v>336</v>
      </c>
      <c r="J133" s="256">
        <v>50</v>
      </c>
      <c r="K133" s="304"/>
    </row>
    <row r="134" spans="2:11" s="1" customFormat="1" ht="15" customHeight="1">
      <c r="B134" s="301"/>
      <c r="C134" s="256" t="s">
        <v>353</v>
      </c>
      <c r="D134" s="256"/>
      <c r="E134" s="256"/>
      <c r="F134" s="279" t="s">
        <v>340</v>
      </c>
      <c r="G134" s="256"/>
      <c r="H134" s="256" t="s">
        <v>374</v>
      </c>
      <c r="I134" s="256" t="s">
        <v>336</v>
      </c>
      <c r="J134" s="256">
        <v>50</v>
      </c>
      <c r="K134" s="304"/>
    </row>
    <row r="135" spans="2:11" s="1" customFormat="1" ht="15" customHeight="1">
      <c r="B135" s="301"/>
      <c r="C135" s="256" t="s">
        <v>359</v>
      </c>
      <c r="D135" s="256"/>
      <c r="E135" s="256"/>
      <c r="F135" s="279" t="s">
        <v>340</v>
      </c>
      <c r="G135" s="256"/>
      <c r="H135" s="256" t="s">
        <v>374</v>
      </c>
      <c r="I135" s="256" t="s">
        <v>336</v>
      </c>
      <c r="J135" s="256">
        <v>50</v>
      </c>
      <c r="K135" s="304"/>
    </row>
    <row r="136" spans="2:11" s="1" customFormat="1" ht="15" customHeight="1">
      <c r="B136" s="301"/>
      <c r="C136" s="256" t="s">
        <v>361</v>
      </c>
      <c r="D136" s="256"/>
      <c r="E136" s="256"/>
      <c r="F136" s="279" t="s">
        <v>340</v>
      </c>
      <c r="G136" s="256"/>
      <c r="H136" s="256" t="s">
        <v>374</v>
      </c>
      <c r="I136" s="256" t="s">
        <v>336</v>
      </c>
      <c r="J136" s="256">
        <v>50</v>
      </c>
      <c r="K136" s="304"/>
    </row>
    <row r="137" spans="2:11" s="1" customFormat="1" ht="15" customHeight="1">
      <c r="B137" s="301"/>
      <c r="C137" s="256" t="s">
        <v>362</v>
      </c>
      <c r="D137" s="256"/>
      <c r="E137" s="256"/>
      <c r="F137" s="279" t="s">
        <v>340</v>
      </c>
      <c r="G137" s="256"/>
      <c r="H137" s="256" t="s">
        <v>387</v>
      </c>
      <c r="I137" s="256" t="s">
        <v>336</v>
      </c>
      <c r="J137" s="256">
        <v>255</v>
      </c>
      <c r="K137" s="304"/>
    </row>
    <row r="138" spans="2:11" s="1" customFormat="1" ht="15" customHeight="1">
      <c r="B138" s="301"/>
      <c r="C138" s="256" t="s">
        <v>364</v>
      </c>
      <c r="D138" s="256"/>
      <c r="E138" s="256"/>
      <c r="F138" s="279" t="s">
        <v>334</v>
      </c>
      <c r="G138" s="256"/>
      <c r="H138" s="256" t="s">
        <v>388</v>
      </c>
      <c r="I138" s="256" t="s">
        <v>366</v>
      </c>
      <c r="J138" s="256"/>
      <c r="K138" s="304"/>
    </row>
    <row r="139" spans="2:11" s="1" customFormat="1" ht="15" customHeight="1">
      <c r="B139" s="301"/>
      <c r="C139" s="256" t="s">
        <v>367</v>
      </c>
      <c r="D139" s="256"/>
      <c r="E139" s="256"/>
      <c r="F139" s="279" t="s">
        <v>334</v>
      </c>
      <c r="G139" s="256"/>
      <c r="H139" s="256" t="s">
        <v>389</v>
      </c>
      <c r="I139" s="256" t="s">
        <v>369</v>
      </c>
      <c r="J139" s="256"/>
      <c r="K139" s="304"/>
    </row>
    <row r="140" spans="2:11" s="1" customFormat="1" ht="15" customHeight="1">
      <c r="B140" s="301"/>
      <c r="C140" s="256" t="s">
        <v>370</v>
      </c>
      <c r="D140" s="256"/>
      <c r="E140" s="256"/>
      <c r="F140" s="279" t="s">
        <v>334</v>
      </c>
      <c r="G140" s="256"/>
      <c r="H140" s="256" t="s">
        <v>370</v>
      </c>
      <c r="I140" s="256" t="s">
        <v>369</v>
      </c>
      <c r="J140" s="256"/>
      <c r="K140" s="304"/>
    </row>
    <row r="141" spans="2:11" s="1" customFormat="1" ht="15" customHeight="1">
      <c r="B141" s="301"/>
      <c r="C141" s="256" t="s">
        <v>34</v>
      </c>
      <c r="D141" s="256"/>
      <c r="E141" s="256"/>
      <c r="F141" s="279" t="s">
        <v>334</v>
      </c>
      <c r="G141" s="256"/>
      <c r="H141" s="256" t="s">
        <v>390</v>
      </c>
      <c r="I141" s="256" t="s">
        <v>369</v>
      </c>
      <c r="J141" s="256"/>
      <c r="K141" s="304"/>
    </row>
    <row r="142" spans="2:11" s="1" customFormat="1" ht="15" customHeight="1">
      <c r="B142" s="301"/>
      <c r="C142" s="256" t="s">
        <v>391</v>
      </c>
      <c r="D142" s="256"/>
      <c r="E142" s="256"/>
      <c r="F142" s="279" t="s">
        <v>334</v>
      </c>
      <c r="G142" s="256"/>
      <c r="H142" s="256" t="s">
        <v>392</v>
      </c>
      <c r="I142" s="256" t="s">
        <v>369</v>
      </c>
      <c r="J142" s="256"/>
      <c r="K142" s="304"/>
    </row>
    <row r="143" spans="2:11" s="1" customFormat="1" ht="15" customHeight="1">
      <c r="B143" s="305"/>
      <c r="C143" s="306"/>
      <c r="D143" s="306"/>
      <c r="E143" s="306"/>
      <c r="F143" s="306"/>
      <c r="G143" s="306"/>
      <c r="H143" s="306"/>
      <c r="I143" s="306"/>
      <c r="J143" s="306"/>
      <c r="K143" s="307"/>
    </row>
    <row r="144" spans="2:11" s="1" customFormat="1" ht="18.75" customHeight="1">
      <c r="B144" s="292"/>
      <c r="C144" s="292"/>
      <c r="D144" s="292"/>
      <c r="E144" s="292"/>
      <c r="F144" s="293"/>
      <c r="G144" s="292"/>
      <c r="H144" s="292"/>
      <c r="I144" s="292"/>
      <c r="J144" s="292"/>
      <c r="K144" s="292"/>
    </row>
    <row r="145" spans="2:11" s="1" customFormat="1" ht="18.75" customHeight="1">
      <c r="B145" s="264"/>
      <c r="C145" s="264"/>
      <c r="D145" s="264"/>
      <c r="E145" s="264"/>
      <c r="F145" s="264"/>
      <c r="G145" s="264"/>
      <c r="H145" s="264"/>
      <c r="I145" s="264"/>
      <c r="J145" s="264"/>
      <c r="K145" s="264"/>
    </row>
    <row r="146" spans="2:11" s="1" customFormat="1" ht="7.5" customHeight="1">
      <c r="B146" s="265"/>
      <c r="C146" s="266"/>
      <c r="D146" s="266"/>
      <c r="E146" s="266"/>
      <c r="F146" s="266"/>
      <c r="G146" s="266"/>
      <c r="H146" s="266"/>
      <c r="I146" s="266"/>
      <c r="J146" s="266"/>
      <c r="K146" s="267"/>
    </row>
    <row r="147" spans="2:11" s="1" customFormat="1" ht="45" customHeight="1">
      <c r="B147" s="268"/>
      <c r="C147" s="269" t="s">
        <v>393</v>
      </c>
      <c r="D147" s="269"/>
      <c r="E147" s="269"/>
      <c r="F147" s="269"/>
      <c r="G147" s="269"/>
      <c r="H147" s="269"/>
      <c r="I147" s="269"/>
      <c r="J147" s="269"/>
      <c r="K147" s="270"/>
    </row>
    <row r="148" spans="2:11" s="1" customFormat="1" ht="17.25" customHeight="1">
      <c r="B148" s="268"/>
      <c r="C148" s="271" t="s">
        <v>328</v>
      </c>
      <c r="D148" s="271"/>
      <c r="E148" s="271"/>
      <c r="F148" s="271" t="s">
        <v>329</v>
      </c>
      <c r="G148" s="272"/>
      <c r="H148" s="271" t="s">
        <v>50</v>
      </c>
      <c r="I148" s="271" t="s">
        <v>53</v>
      </c>
      <c r="J148" s="271" t="s">
        <v>330</v>
      </c>
      <c r="K148" s="270"/>
    </row>
    <row r="149" spans="2:11" s="1" customFormat="1" ht="17.25" customHeight="1">
      <c r="B149" s="268"/>
      <c r="C149" s="273" t="s">
        <v>331</v>
      </c>
      <c r="D149" s="273"/>
      <c r="E149" s="273"/>
      <c r="F149" s="274" t="s">
        <v>332</v>
      </c>
      <c r="G149" s="275"/>
      <c r="H149" s="273"/>
      <c r="I149" s="273"/>
      <c r="J149" s="273" t="s">
        <v>333</v>
      </c>
      <c r="K149" s="270"/>
    </row>
    <row r="150" spans="2:11" s="1" customFormat="1" ht="5.25" customHeight="1">
      <c r="B150" s="281"/>
      <c r="C150" s="276"/>
      <c r="D150" s="276"/>
      <c r="E150" s="276"/>
      <c r="F150" s="276"/>
      <c r="G150" s="277"/>
      <c r="H150" s="276"/>
      <c r="I150" s="276"/>
      <c r="J150" s="276"/>
      <c r="K150" s="304"/>
    </row>
    <row r="151" spans="2:11" s="1" customFormat="1" ht="15" customHeight="1">
      <c r="B151" s="281"/>
      <c r="C151" s="308" t="s">
        <v>337</v>
      </c>
      <c r="D151" s="256"/>
      <c r="E151" s="256"/>
      <c r="F151" s="309" t="s">
        <v>334</v>
      </c>
      <c r="G151" s="256"/>
      <c r="H151" s="308" t="s">
        <v>374</v>
      </c>
      <c r="I151" s="308" t="s">
        <v>336</v>
      </c>
      <c r="J151" s="308">
        <v>120</v>
      </c>
      <c r="K151" s="304"/>
    </row>
    <row r="152" spans="2:11" s="1" customFormat="1" ht="15" customHeight="1">
      <c r="B152" s="281"/>
      <c r="C152" s="308" t="s">
        <v>383</v>
      </c>
      <c r="D152" s="256"/>
      <c r="E152" s="256"/>
      <c r="F152" s="309" t="s">
        <v>334</v>
      </c>
      <c r="G152" s="256"/>
      <c r="H152" s="308" t="s">
        <v>394</v>
      </c>
      <c r="I152" s="308" t="s">
        <v>336</v>
      </c>
      <c r="J152" s="308" t="s">
        <v>385</v>
      </c>
      <c r="K152" s="304"/>
    </row>
    <row r="153" spans="2:11" s="1" customFormat="1" ht="15" customHeight="1">
      <c r="B153" s="281"/>
      <c r="C153" s="308" t="s">
        <v>282</v>
      </c>
      <c r="D153" s="256"/>
      <c r="E153" s="256"/>
      <c r="F153" s="309" t="s">
        <v>334</v>
      </c>
      <c r="G153" s="256"/>
      <c r="H153" s="308" t="s">
        <v>395</v>
      </c>
      <c r="I153" s="308" t="s">
        <v>336</v>
      </c>
      <c r="J153" s="308" t="s">
        <v>385</v>
      </c>
      <c r="K153" s="304"/>
    </row>
    <row r="154" spans="2:11" s="1" customFormat="1" ht="15" customHeight="1">
      <c r="B154" s="281"/>
      <c r="C154" s="308" t="s">
        <v>339</v>
      </c>
      <c r="D154" s="256"/>
      <c r="E154" s="256"/>
      <c r="F154" s="309" t="s">
        <v>340</v>
      </c>
      <c r="G154" s="256"/>
      <c r="H154" s="308" t="s">
        <v>374</v>
      </c>
      <c r="I154" s="308" t="s">
        <v>336</v>
      </c>
      <c r="J154" s="308">
        <v>50</v>
      </c>
      <c r="K154" s="304"/>
    </row>
    <row r="155" spans="2:11" s="1" customFormat="1" ht="15" customHeight="1">
      <c r="B155" s="281"/>
      <c r="C155" s="308" t="s">
        <v>342</v>
      </c>
      <c r="D155" s="256"/>
      <c r="E155" s="256"/>
      <c r="F155" s="309" t="s">
        <v>334</v>
      </c>
      <c r="G155" s="256"/>
      <c r="H155" s="308" t="s">
        <v>374</v>
      </c>
      <c r="I155" s="308" t="s">
        <v>344</v>
      </c>
      <c r="J155" s="308"/>
      <c r="K155" s="304"/>
    </row>
    <row r="156" spans="2:11" s="1" customFormat="1" ht="15" customHeight="1">
      <c r="B156" s="281"/>
      <c r="C156" s="308" t="s">
        <v>353</v>
      </c>
      <c r="D156" s="256"/>
      <c r="E156" s="256"/>
      <c r="F156" s="309" t="s">
        <v>340</v>
      </c>
      <c r="G156" s="256"/>
      <c r="H156" s="308" t="s">
        <v>374</v>
      </c>
      <c r="I156" s="308" t="s">
        <v>336</v>
      </c>
      <c r="J156" s="308">
        <v>50</v>
      </c>
      <c r="K156" s="304"/>
    </row>
    <row r="157" spans="2:11" s="1" customFormat="1" ht="15" customHeight="1">
      <c r="B157" s="281"/>
      <c r="C157" s="308" t="s">
        <v>361</v>
      </c>
      <c r="D157" s="256"/>
      <c r="E157" s="256"/>
      <c r="F157" s="309" t="s">
        <v>340</v>
      </c>
      <c r="G157" s="256"/>
      <c r="H157" s="308" t="s">
        <v>374</v>
      </c>
      <c r="I157" s="308" t="s">
        <v>336</v>
      </c>
      <c r="J157" s="308">
        <v>50</v>
      </c>
      <c r="K157" s="304"/>
    </row>
    <row r="158" spans="2:11" s="1" customFormat="1" ht="15" customHeight="1">
      <c r="B158" s="281"/>
      <c r="C158" s="308" t="s">
        <v>359</v>
      </c>
      <c r="D158" s="256"/>
      <c r="E158" s="256"/>
      <c r="F158" s="309" t="s">
        <v>340</v>
      </c>
      <c r="G158" s="256"/>
      <c r="H158" s="308" t="s">
        <v>374</v>
      </c>
      <c r="I158" s="308" t="s">
        <v>336</v>
      </c>
      <c r="J158" s="308">
        <v>50</v>
      </c>
      <c r="K158" s="304"/>
    </row>
    <row r="159" spans="2:11" s="1" customFormat="1" ht="15" customHeight="1">
      <c r="B159" s="281"/>
      <c r="C159" s="308" t="s">
        <v>78</v>
      </c>
      <c r="D159" s="256"/>
      <c r="E159" s="256"/>
      <c r="F159" s="309" t="s">
        <v>334</v>
      </c>
      <c r="G159" s="256"/>
      <c r="H159" s="308" t="s">
        <v>396</v>
      </c>
      <c r="I159" s="308" t="s">
        <v>336</v>
      </c>
      <c r="J159" s="308" t="s">
        <v>397</v>
      </c>
      <c r="K159" s="304"/>
    </row>
    <row r="160" spans="2:11" s="1" customFormat="1" ht="15" customHeight="1">
      <c r="B160" s="281"/>
      <c r="C160" s="308" t="s">
        <v>398</v>
      </c>
      <c r="D160" s="256"/>
      <c r="E160" s="256"/>
      <c r="F160" s="309" t="s">
        <v>334</v>
      </c>
      <c r="G160" s="256"/>
      <c r="H160" s="308" t="s">
        <v>399</v>
      </c>
      <c r="I160" s="308" t="s">
        <v>369</v>
      </c>
      <c r="J160" s="308"/>
      <c r="K160" s="304"/>
    </row>
    <row r="161" spans="2:11" s="1" customFormat="1" ht="15" customHeight="1">
      <c r="B161" s="310"/>
      <c r="C161" s="290"/>
      <c r="D161" s="290"/>
      <c r="E161" s="290"/>
      <c r="F161" s="290"/>
      <c r="G161" s="290"/>
      <c r="H161" s="290"/>
      <c r="I161" s="290"/>
      <c r="J161" s="290"/>
      <c r="K161" s="311"/>
    </row>
    <row r="162" spans="2:11" s="1" customFormat="1" ht="18.75" customHeight="1">
      <c r="B162" s="292"/>
      <c r="C162" s="302"/>
      <c r="D162" s="302"/>
      <c r="E162" s="302"/>
      <c r="F162" s="312"/>
      <c r="G162" s="302"/>
      <c r="H162" s="302"/>
      <c r="I162" s="302"/>
      <c r="J162" s="302"/>
      <c r="K162" s="292"/>
    </row>
    <row r="163" spans="2:11" s="1" customFormat="1" ht="18.75" customHeight="1">
      <c r="B163" s="264"/>
      <c r="C163" s="264"/>
      <c r="D163" s="264"/>
      <c r="E163" s="264"/>
      <c r="F163" s="264"/>
      <c r="G163" s="264"/>
      <c r="H163" s="264"/>
      <c r="I163" s="264"/>
      <c r="J163" s="264"/>
      <c r="K163" s="264"/>
    </row>
    <row r="164" spans="2:11" s="1" customFormat="1" ht="7.5" customHeight="1">
      <c r="B164" s="243"/>
      <c r="C164" s="244"/>
      <c r="D164" s="244"/>
      <c r="E164" s="244"/>
      <c r="F164" s="244"/>
      <c r="G164" s="244"/>
      <c r="H164" s="244"/>
      <c r="I164" s="244"/>
      <c r="J164" s="244"/>
      <c r="K164" s="245"/>
    </row>
    <row r="165" spans="2:11" s="1" customFormat="1" ht="45" customHeight="1">
      <c r="B165" s="246"/>
      <c r="C165" s="247" t="s">
        <v>400</v>
      </c>
      <c r="D165" s="247"/>
      <c r="E165" s="247"/>
      <c r="F165" s="247"/>
      <c r="G165" s="247"/>
      <c r="H165" s="247"/>
      <c r="I165" s="247"/>
      <c r="J165" s="247"/>
      <c r="K165" s="248"/>
    </row>
    <row r="166" spans="2:11" s="1" customFormat="1" ht="17.25" customHeight="1">
      <c r="B166" s="246"/>
      <c r="C166" s="271" t="s">
        <v>328</v>
      </c>
      <c r="D166" s="271"/>
      <c r="E166" s="271"/>
      <c r="F166" s="271" t="s">
        <v>329</v>
      </c>
      <c r="G166" s="313"/>
      <c r="H166" s="314" t="s">
        <v>50</v>
      </c>
      <c r="I166" s="314" t="s">
        <v>53</v>
      </c>
      <c r="J166" s="271" t="s">
        <v>330</v>
      </c>
      <c r="K166" s="248"/>
    </row>
    <row r="167" spans="2:11" s="1" customFormat="1" ht="17.25" customHeight="1">
      <c r="B167" s="249"/>
      <c r="C167" s="273" t="s">
        <v>331</v>
      </c>
      <c r="D167" s="273"/>
      <c r="E167" s="273"/>
      <c r="F167" s="274" t="s">
        <v>332</v>
      </c>
      <c r="G167" s="315"/>
      <c r="H167" s="316"/>
      <c r="I167" s="316"/>
      <c r="J167" s="273" t="s">
        <v>333</v>
      </c>
      <c r="K167" s="251"/>
    </row>
    <row r="168" spans="2:11" s="1" customFormat="1" ht="5.25" customHeight="1">
      <c r="B168" s="281"/>
      <c r="C168" s="276"/>
      <c r="D168" s="276"/>
      <c r="E168" s="276"/>
      <c r="F168" s="276"/>
      <c r="G168" s="277"/>
      <c r="H168" s="276"/>
      <c r="I168" s="276"/>
      <c r="J168" s="276"/>
      <c r="K168" s="304"/>
    </row>
    <row r="169" spans="2:11" s="1" customFormat="1" ht="15" customHeight="1">
      <c r="B169" s="281"/>
      <c r="C169" s="256" t="s">
        <v>337</v>
      </c>
      <c r="D169" s="256"/>
      <c r="E169" s="256"/>
      <c r="F169" s="279" t="s">
        <v>334</v>
      </c>
      <c r="G169" s="256"/>
      <c r="H169" s="256" t="s">
        <v>374</v>
      </c>
      <c r="I169" s="256" t="s">
        <v>336</v>
      </c>
      <c r="J169" s="256">
        <v>120</v>
      </c>
      <c r="K169" s="304"/>
    </row>
    <row r="170" spans="2:11" s="1" customFormat="1" ht="15" customHeight="1">
      <c r="B170" s="281"/>
      <c r="C170" s="256" t="s">
        <v>383</v>
      </c>
      <c r="D170" s="256"/>
      <c r="E170" s="256"/>
      <c r="F170" s="279" t="s">
        <v>334</v>
      </c>
      <c r="G170" s="256"/>
      <c r="H170" s="256" t="s">
        <v>384</v>
      </c>
      <c r="I170" s="256" t="s">
        <v>336</v>
      </c>
      <c r="J170" s="256" t="s">
        <v>385</v>
      </c>
      <c r="K170" s="304"/>
    </row>
    <row r="171" spans="2:11" s="1" customFormat="1" ht="15" customHeight="1">
      <c r="B171" s="281"/>
      <c r="C171" s="256" t="s">
        <v>282</v>
      </c>
      <c r="D171" s="256"/>
      <c r="E171" s="256"/>
      <c r="F171" s="279" t="s">
        <v>334</v>
      </c>
      <c r="G171" s="256"/>
      <c r="H171" s="256" t="s">
        <v>401</v>
      </c>
      <c r="I171" s="256" t="s">
        <v>336</v>
      </c>
      <c r="J171" s="256" t="s">
        <v>385</v>
      </c>
      <c r="K171" s="304"/>
    </row>
    <row r="172" spans="2:11" s="1" customFormat="1" ht="15" customHeight="1">
      <c r="B172" s="281"/>
      <c r="C172" s="256" t="s">
        <v>339</v>
      </c>
      <c r="D172" s="256"/>
      <c r="E172" s="256"/>
      <c r="F172" s="279" t="s">
        <v>340</v>
      </c>
      <c r="G172" s="256"/>
      <c r="H172" s="256" t="s">
        <v>401</v>
      </c>
      <c r="I172" s="256" t="s">
        <v>336</v>
      </c>
      <c r="J172" s="256">
        <v>50</v>
      </c>
      <c r="K172" s="304"/>
    </row>
    <row r="173" spans="2:11" s="1" customFormat="1" ht="15" customHeight="1">
      <c r="B173" s="281"/>
      <c r="C173" s="256" t="s">
        <v>342</v>
      </c>
      <c r="D173" s="256"/>
      <c r="E173" s="256"/>
      <c r="F173" s="279" t="s">
        <v>334</v>
      </c>
      <c r="G173" s="256"/>
      <c r="H173" s="256" t="s">
        <v>401</v>
      </c>
      <c r="I173" s="256" t="s">
        <v>344</v>
      </c>
      <c r="J173" s="256"/>
      <c r="K173" s="304"/>
    </row>
    <row r="174" spans="2:11" s="1" customFormat="1" ht="15" customHeight="1">
      <c r="B174" s="281"/>
      <c r="C174" s="256" t="s">
        <v>353</v>
      </c>
      <c r="D174" s="256"/>
      <c r="E174" s="256"/>
      <c r="F174" s="279" t="s">
        <v>340</v>
      </c>
      <c r="G174" s="256"/>
      <c r="H174" s="256" t="s">
        <v>401</v>
      </c>
      <c r="I174" s="256" t="s">
        <v>336</v>
      </c>
      <c r="J174" s="256">
        <v>50</v>
      </c>
      <c r="K174" s="304"/>
    </row>
    <row r="175" spans="2:11" s="1" customFormat="1" ht="15" customHeight="1">
      <c r="B175" s="281"/>
      <c r="C175" s="256" t="s">
        <v>361</v>
      </c>
      <c r="D175" s="256"/>
      <c r="E175" s="256"/>
      <c r="F175" s="279" t="s">
        <v>340</v>
      </c>
      <c r="G175" s="256"/>
      <c r="H175" s="256" t="s">
        <v>401</v>
      </c>
      <c r="I175" s="256" t="s">
        <v>336</v>
      </c>
      <c r="J175" s="256">
        <v>50</v>
      </c>
      <c r="K175" s="304"/>
    </row>
    <row r="176" spans="2:11" s="1" customFormat="1" ht="15" customHeight="1">
      <c r="B176" s="281"/>
      <c r="C176" s="256" t="s">
        <v>359</v>
      </c>
      <c r="D176" s="256"/>
      <c r="E176" s="256"/>
      <c r="F176" s="279" t="s">
        <v>340</v>
      </c>
      <c r="G176" s="256"/>
      <c r="H176" s="256" t="s">
        <v>401</v>
      </c>
      <c r="I176" s="256" t="s">
        <v>336</v>
      </c>
      <c r="J176" s="256">
        <v>50</v>
      </c>
      <c r="K176" s="304"/>
    </row>
    <row r="177" spans="2:11" s="1" customFormat="1" ht="15" customHeight="1">
      <c r="B177" s="281"/>
      <c r="C177" s="256" t="s">
        <v>94</v>
      </c>
      <c r="D177" s="256"/>
      <c r="E177" s="256"/>
      <c r="F177" s="279" t="s">
        <v>334</v>
      </c>
      <c r="G177" s="256"/>
      <c r="H177" s="256" t="s">
        <v>402</v>
      </c>
      <c r="I177" s="256" t="s">
        <v>403</v>
      </c>
      <c r="J177" s="256"/>
      <c r="K177" s="304"/>
    </row>
    <row r="178" spans="2:11" s="1" customFormat="1" ht="15" customHeight="1">
      <c r="B178" s="281"/>
      <c r="C178" s="256" t="s">
        <v>53</v>
      </c>
      <c r="D178" s="256"/>
      <c r="E178" s="256"/>
      <c r="F178" s="279" t="s">
        <v>334</v>
      </c>
      <c r="G178" s="256"/>
      <c r="H178" s="256" t="s">
        <v>404</v>
      </c>
      <c r="I178" s="256" t="s">
        <v>405</v>
      </c>
      <c r="J178" s="256">
        <v>1</v>
      </c>
      <c r="K178" s="304"/>
    </row>
    <row r="179" spans="2:11" s="1" customFormat="1" ht="15" customHeight="1">
      <c r="B179" s="281"/>
      <c r="C179" s="256" t="s">
        <v>49</v>
      </c>
      <c r="D179" s="256"/>
      <c r="E179" s="256"/>
      <c r="F179" s="279" t="s">
        <v>334</v>
      </c>
      <c r="G179" s="256"/>
      <c r="H179" s="256" t="s">
        <v>406</v>
      </c>
      <c r="I179" s="256" t="s">
        <v>336</v>
      </c>
      <c r="J179" s="256">
        <v>20</v>
      </c>
      <c r="K179" s="304"/>
    </row>
    <row r="180" spans="2:11" s="1" customFormat="1" ht="15" customHeight="1">
      <c r="B180" s="281"/>
      <c r="C180" s="256" t="s">
        <v>50</v>
      </c>
      <c r="D180" s="256"/>
      <c r="E180" s="256"/>
      <c r="F180" s="279" t="s">
        <v>334</v>
      </c>
      <c r="G180" s="256"/>
      <c r="H180" s="256" t="s">
        <v>407</v>
      </c>
      <c r="I180" s="256" t="s">
        <v>336</v>
      </c>
      <c r="J180" s="256">
        <v>255</v>
      </c>
      <c r="K180" s="304"/>
    </row>
    <row r="181" spans="2:11" s="1" customFormat="1" ht="15" customHeight="1">
      <c r="B181" s="281"/>
      <c r="C181" s="256" t="s">
        <v>95</v>
      </c>
      <c r="D181" s="256"/>
      <c r="E181" s="256"/>
      <c r="F181" s="279" t="s">
        <v>334</v>
      </c>
      <c r="G181" s="256"/>
      <c r="H181" s="256" t="s">
        <v>298</v>
      </c>
      <c r="I181" s="256" t="s">
        <v>336</v>
      </c>
      <c r="J181" s="256">
        <v>10</v>
      </c>
      <c r="K181" s="304"/>
    </row>
    <row r="182" spans="2:11" s="1" customFormat="1" ht="15" customHeight="1">
      <c r="B182" s="281"/>
      <c r="C182" s="256" t="s">
        <v>96</v>
      </c>
      <c r="D182" s="256"/>
      <c r="E182" s="256"/>
      <c r="F182" s="279" t="s">
        <v>334</v>
      </c>
      <c r="G182" s="256"/>
      <c r="H182" s="256" t="s">
        <v>408</v>
      </c>
      <c r="I182" s="256" t="s">
        <v>369</v>
      </c>
      <c r="J182" s="256"/>
      <c r="K182" s="304"/>
    </row>
    <row r="183" spans="2:11" s="1" customFormat="1" ht="15" customHeight="1">
      <c r="B183" s="281"/>
      <c r="C183" s="256" t="s">
        <v>409</v>
      </c>
      <c r="D183" s="256"/>
      <c r="E183" s="256"/>
      <c r="F183" s="279" t="s">
        <v>334</v>
      </c>
      <c r="G183" s="256"/>
      <c r="H183" s="256" t="s">
        <v>410</v>
      </c>
      <c r="I183" s="256" t="s">
        <v>369</v>
      </c>
      <c r="J183" s="256"/>
      <c r="K183" s="304"/>
    </row>
    <row r="184" spans="2:11" s="1" customFormat="1" ht="15" customHeight="1">
      <c r="B184" s="281"/>
      <c r="C184" s="256" t="s">
        <v>398</v>
      </c>
      <c r="D184" s="256"/>
      <c r="E184" s="256"/>
      <c r="F184" s="279" t="s">
        <v>334</v>
      </c>
      <c r="G184" s="256"/>
      <c r="H184" s="256" t="s">
        <v>411</v>
      </c>
      <c r="I184" s="256" t="s">
        <v>369</v>
      </c>
      <c r="J184" s="256"/>
      <c r="K184" s="304"/>
    </row>
    <row r="185" spans="2:11" s="1" customFormat="1" ht="15" customHeight="1">
      <c r="B185" s="281"/>
      <c r="C185" s="256" t="s">
        <v>98</v>
      </c>
      <c r="D185" s="256"/>
      <c r="E185" s="256"/>
      <c r="F185" s="279" t="s">
        <v>340</v>
      </c>
      <c r="G185" s="256"/>
      <c r="H185" s="256" t="s">
        <v>412</v>
      </c>
      <c r="I185" s="256" t="s">
        <v>336</v>
      </c>
      <c r="J185" s="256">
        <v>50</v>
      </c>
      <c r="K185" s="304"/>
    </row>
    <row r="186" spans="2:11" s="1" customFormat="1" ht="15" customHeight="1">
      <c r="B186" s="281"/>
      <c r="C186" s="256" t="s">
        <v>413</v>
      </c>
      <c r="D186" s="256"/>
      <c r="E186" s="256"/>
      <c r="F186" s="279" t="s">
        <v>340</v>
      </c>
      <c r="G186" s="256"/>
      <c r="H186" s="256" t="s">
        <v>414</v>
      </c>
      <c r="I186" s="256" t="s">
        <v>415</v>
      </c>
      <c r="J186" s="256"/>
      <c r="K186" s="304"/>
    </row>
    <row r="187" spans="2:11" s="1" customFormat="1" ht="15" customHeight="1">
      <c r="B187" s="281"/>
      <c r="C187" s="256" t="s">
        <v>416</v>
      </c>
      <c r="D187" s="256"/>
      <c r="E187" s="256"/>
      <c r="F187" s="279" t="s">
        <v>340</v>
      </c>
      <c r="G187" s="256"/>
      <c r="H187" s="256" t="s">
        <v>417</v>
      </c>
      <c r="I187" s="256" t="s">
        <v>415</v>
      </c>
      <c r="J187" s="256"/>
      <c r="K187" s="304"/>
    </row>
    <row r="188" spans="2:11" s="1" customFormat="1" ht="15" customHeight="1">
      <c r="B188" s="281"/>
      <c r="C188" s="256" t="s">
        <v>418</v>
      </c>
      <c r="D188" s="256"/>
      <c r="E188" s="256"/>
      <c r="F188" s="279" t="s">
        <v>340</v>
      </c>
      <c r="G188" s="256"/>
      <c r="H188" s="256" t="s">
        <v>419</v>
      </c>
      <c r="I188" s="256" t="s">
        <v>415</v>
      </c>
      <c r="J188" s="256"/>
      <c r="K188" s="304"/>
    </row>
    <row r="189" spans="2:11" s="1" customFormat="1" ht="15" customHeight="1">
      <c r="B189" s="281"/>
      <c r="C189" s="317" t="s">
        <v>420</v>
      </c>
      <c r="D189" s="256"/>
      <c r="E189" s="256"/>
      <c r="F189" s="279" t="s">
        <v>340</v>
      </c>
      <c r="G189" s="256"/>
      <c r="H189" s="256" t="s">
        <v>421</v>
      </c>
      <c r="I189" s="256" t="s">
        <v>422</v>
      </c>
      <c r="J189" s="318" t="s">
        <v>423</v>
      </c>
      <c r="K189" s="304"/>
    </row>
    <row r="190" spans="2:11" s="1" customFormat="1" ht="15" customHeight="1">
      <c r="B190" s="281"/>
      <c r="C190" s="317" t="s">
        <v>38</v>
      </c>
      <c r="D190" s="256"/>
      <c r="E190" s="256"/>
      <c r="F190" s="279" t="s">
        <v>334</v>
      </c>
      <c r="G190" s="256"/>
      <c r="H190" s="253" t="s">
        <v>424</v>
      </c>
      <c r="I190" s="256" t="s">
        <v>425</v>
      </c>
      <c r="J190" s="256"/>
      <c r="K190" s="304"/>
    </row>
    <row r="191" spans="2:11" s="1" customFormat="1" ht="15" customHeight="1">
      <c r="B191" s="281"/>
      <c r="C191" s="317" t="s">
        <v>426</v>
      </c>
      <c r="D191" s="256"/>
      <c r="E191" s="256"/>
      <c r="F191" s="279" t="s">
        <v>334</v>
      </c>
      <c r="G191" s="256"/>
      <c r="H191" s="256" t="s">
        <v>427</v>
      </c>
      <c r="I191" s="256" t="s">
        <v>369</v>
      </c>
      <c r="J191" s="256"/>
      <c r="K191" s="304"/>
    </row>
    <row r="192" spans="2:11" s="1" customFormat="1" ht="15" customHeight="1">
      <c r="B192" s="281"/>
      <c r="C192" s="317" t="s">
        <v>428</v>
      </c>
      <c r="D192" s="256"/>
      <c r="E192" s="256"/>
      <c r="F192" s="279" t="s">
        <v>334</v>
      </c>
      <c r="G192" s="256"/>
      <c r="H192" s="256" t="s">
        <v>429</v>
      </c>
      <c r="I192" s="256" t="s">
        <v>369</v>
      </c>
      <c r="J192" s="256"/>
      <c r="K192" s="304"/>
    </row>
    <row r="193" spans="2:11" s="1" customFormat="1" ht="15" customHeight="1">
      <c r="B193" s="281"/>
      <c r="C193" s="317" t="s">
        <v>430</v>
      </c>
      <c r="D193" s="256"/>
      <c r="E193" s="256"/>
      <c r="F193" s="279" t="s">
        <v>340</v>
      </c>
      <c r="G193" s="256"/>
      <c r="H193" s="256" t="s">
        <v>431</v>
      </c>
      <c r="I193" s="256" t="s">
        <v>369</v>
      </c>
      <c r="J193" s="256"/>
      <c r="K193" s="304"/>
    </row>
    <row r="194" spans="2:11" s="1" customFormat="1" ht="15" customHeight="1">
      <c r="B194" s="310"/>
      <c r="C194" s="319"/>
      <c r="D194" s="290"/>
      <c r="E194" s="290"/>
      <c r="F194" s="290"/>
      <c r="G194" s="290"/>
      <c r="H194" s="290"/>
      <c r="I194" s="290"/>
      <c r="J194" s="290"/>
      <c r="K194" s="311"/>
    </row>
    <row r="195" spans="2:11" s="1" customFormat="1" ht="18.75" customHeight="1">
      <c r="B195" s="292"/>
      <c r="C195" s="302"/>
      <c r="D195" s="302"/>
      <c r="E195" s="302"/>
      <c r="F195" s="312"/>
      <c r="G195" s="302"/>
      <c r="H195" s="302"/>
      <c r="I195" s="302"/>
      <c r="J195" s="302"/>
      <c r="K195" s="292"/>
    </row>
    <row r="196" spans="2:11" s="1" customFormat="1" ht="18.75" customHeight="1">
      <c r="B196" s="292"/>
      <c r="C196" s="302"/>
      <c r="D196" s="302"/>
      <c r="E196" s="302"/>
      <c r="F196" s="312"/>
      <c r="G196" s="302"/>
      <c r="H196" s="302"/>
      <c r="I196" s="302"/>
      <c r="J196" s="302"/>
      <c r="K196" s="292"/>
    </row>
    <row r="197" spans="2:11" s="1" customFormat="1" ht="18.75" customHeight="1">
      <c r="B197" s="264"/>
      <c r="C197" s="264"/>
      <c r="D197" s="264"/>
      <c r="E197" s="264"/>
      <c r="F197" s="264"/>
      <c r="G197" s="264"/>
      <c r="H197" s="264"/>
      <c r="I197" s="264"/>
      <c r="J197" s="264"/>
      <c r="K197" s="264"/>
    </row>
    <row r="198" spans="2:11" s="1" customFormat="1" ht="13.5">
      <c r="B198" s="243"/>
      <c r="C198" s="244"/>
      <c r="D198" s="244"/>
      <c r="E198" s="244"/>
      <c r="F198" s="244"/>
      <c r="G198" s="244"/>
      <c r="H198" s="244"/>
      <c r="I198" s="244"/>
      <c r="J198" s="244"/>
      <c r="K198" s="245"/>
    </row>
    <row r="199" spans="2:11" s="1" customFormat="1" ht="21">
      <c r="B199" s="246"/>
      <c r="C199" s="247" t="s">
        <v>432</v>
      </c>
      <c r="D199" s="247"/>
      <c r="E199" s="247"/>
      <c r="F199" s="247"/>
      <c r="G199" s="247"/>
      <c r="H199" s="247"/>
      <c r="I199" s="247"/>
      <c r="J199" s="247"/>
      <c r="K199" s="248"/>
    </row>
    <row r="200" spans="2:11" s="1" customFormat="1" ht="25.5" customHeight="1">
      <c r="B200" s="246"/>
      <c r="C200" s="320" t="s">
        <v>433</v>
      </c>
      <c r="D200" s="320"/>
      <c r="E200" s="320"/>
      <c r="F200" s="320" t="s">
        <v>434</v>
      </c>
      <c r="G200" s="321"/>
      <c r="H200" s="320" t="s">
        <v>435</v>
      </c>
      <c r="I200" s="320"/>
      <c r="J200" s="320"/>
      <c r="K200" s="248"/>
    </row>
    <row r="201" spans="2:11" s="1" customFormat="1" ht="5.25" customHeight="1">
      <c r="B201" s="281"/>
      <c r="C201" s="276"/>
      <c r="D201" s="276"/>
      <c r="E201" s="276"/>
      <c r="F201" s="276"/>
      <c r="G201" s="302"/>
      <c r="H201" s="276"/>
      <c r="I201" s="276"/>
      <c r="J201" s="276"/>
      <c r="K201" s="304"/>
    </row>
    <row r="202" spans="2:11" s="1" customFormat="1" ht="15" customHeight="1">
      <c r="B202" s="281"/>
      <c r="C202" s="256" t="s">
        <v>425</v>
      </c>
      <c r="D202" s="256"/>
      <c r="E202" s="256"/>
      <c r="F202" s="279" t="s">
        <v>39</v>
      </c>
      <c r="G202" s="256"/>
      <c r="H202" s="256" t="s">
        <v>436</v>
      </c>
      <c r="I202" s="256"/>
      <c r="J202" s="256"/>
      <c r="K202" s="304"/>
    </row>
    <row r="203" spans="2:11" s="1" customFormat="1" ht="15" customHeight="1">
      <c r="B203" s="281"/>
      <c r="C203" s="256"/>
      <c r="D203" s="256"/>
      <c r="E203" s="256"/>
      <c r="F203" s="279" t="s">
        <v>40</v>
      </c>
      <c r="G203" s="256"/>
      <c r="H203" s="256" t="s">
        <v>437</v>
      </c>
      <c r="I203" s="256"/>
      <c r="J203" s="256"/>
      <c r="K203" s="304"/>
    </row>
    <row r="204" spans="2:11" s="1" customFormat="1" ht="15" customHeight="1">
      <c r="B204" s="281"/>
      <c r="C204" s="256"/>
      <c r="D204" s="256"/>
      <c r="E204" s="256"/>
      <c r="F204" s="279" t="s">
        <v>43</v>
      </c>
      <c r="G204" s="256"/>
      <c r="H204" s="256" t="s">
        <v>438</v>
      </c>
      <c r="I204" s="256"/>
      <c r="J204" s="256"/>
      <c r="K204" s="304"/>
    </row>
    <row r="205" spans="2:11" s="1" customFormat="1" ht="15" customHeight="1">
      <c r="B205" s="281"/>
      <c r="C205" s="256"/>
      <c r="D205" s="256"/>
      <c r="E205" s="256"/>
      <c r="F205" s="279" t="s">
        <v>41</v>
      </c>
      <c r="G205" s="256"/>
      <c r="H205" s="256" t="s">
        <v>439</v>
      </c>
      <c r="I205" s="256"/>
      <c r="J205" s="256"/>
      <c r="K205" s="304"/>
    </row>
    <row r="206" spans="2:11" s="1" customFormat="1" ht="15" customHeight="1">
      <c r="B206" s="281"/>
      <c r="C206" s="256"/>
      <c r="D206" s="256"/>
      <c r="E206" s="256"/>
      <c r="F206" s="279" t="s">
        <v>42</v>
      </c>
      <c r="G206" s="256"/>
      <c r="H206" s="256" t="s">
        <v>440</v>
      </c>
      <c r="I206" s="256"/>
      <c r="J206" s="256"/>
      <c r="K206" s="304"/>
    </row>
    <row r="207" spans="2:11" s="1" customFormat="1" ht="15" customHeight="1">
      <c r="B207" s="281"/>
      <c r="C207" s="256"/>
      <c r="D207" s="256"/>
      <c r="E207" s="256"/>
      <c r="F207" s="279"/>
      <c r="G207" s="256"/>
      <c r="H207" s="256"/>
      <c r="I207" s="256"/>
      <c r="J207" s="256"/>
      <c r="K207" s="304"/>
    </row>
    <row r="208" spans="2:11" s="1" customFormat="1" ht="15" customHeight="1">
      <c r="B208" s="281"/>
      <c r="C208" s="256" t="s">
        <v>381</v>
      </c>
      <c r="D208" s="256"/>
      <c r="E208" s="256"/>
      <c r="F208" s="279" t="s">
        <v>72</v>
      </c>
      <c r="G208" s="256"/>
      <c r="H208" s="256" t="s">
        <v>441</v>
      </c>
      <c r="I208" s="256"/>
      <c r="J208" s="256"/>
      <c r="K208" s="304"/>
    </row>
    <row r="209" spans="2:11" s="1" customFormat="1" ht="15" customHeight="1">
      <c r="B209" s="281"/>
      <c r="C209" s="256"/>
      <c r="D209" s="256"/>
      <c r="E209" s="256"/>
      <c r="F209" s="279" t="s">
        <v>276</v>
      </c>
      <c r="G209" s="256"/>
      <c r="H209" s="256" t="s">
        <v>277</v>
      </c>
      <c r="I209" s="256"/>
      <c r="J209" s="256"/>
      <c r="K209" s="304"/>
    </row>
    <row r="210" spans="2:11" s="1" customFormat="1" ht="15" customHeight="1">
      <c r="B210" s="281"/>
      <c r="C210" s="256"/>
      <c r="D210" s="256"/>
      <c r="E210" s="256"/>
      <c r="F210" s="279" t="s">
        <v>274</v>
      </c>
      <c r="G210" s="256"/>
      <c r="H210" s="256" t="s">
        <v>442</v>
      </c>
      <c r="I210" s="256"/>
      <c r="J210" s="256"/>
      <c r="K210" s="304"/>
    </row>
    <row r="211" spans="2:11" s="1" customFormat="1" ht="15" customHeight="1">
      <c r="B211" s="322"/>
      <c r="C211" s="256"/>
      <c r="D211" s="256"/>
      <c r="E211" s="256"/>
      <c r="F211" s="279" t="s">
        <v>278</v>
      </c>
      <c r="G211" s="317"/>
      <c r="H211" s="308" t="s">
        <v>279</v>
      </c>
      <c r="I211" s="308"/>
      <c r="J211" s="308"/>
      <c r="K211" s="323"/>
    </row>
    <row r="212" spans="2:11" s="1" customFormat="1" ht="15" customHeight="1">
      <c r="B212" s="322"/>
      <c r="C212" s="256"/>
      <c r="D212" s="256"/>
      <c r="E212" s="256"/>
      <c r="F212" s="279" t="s">
        <v>280</v>
      </c>
      <c r="G212" s="317"/>
      <c r="H212" s="308" t="s">
        <v>443</v>
      </c>
      <c r="I212" s="308"/>
      <c r="J212" s="308"/>
      <c r="K212" s="323"/>
    </row>
    <row r="213" spans="2:11" s="1" customFormat="1" ht="15" customHeight="1">
      <c r="B213" s="322"/>
      <c r="C213" s="256"/>
      <c r="D213" s="256"/>
      <c r="E213" s="256"/>
      <c r="F213" s="279"/>
      <c r="G213" s="317"/>
      <c r="H213" s="308"/>
      <c r="I213" s="308"/>
      <c r="J213" s="308"/>
      <c r="K213" s="323"/>
    </row>
    <row r="214" spans="2:11" s="1" customFormat="1" ht="15" customHeight="1">
      <c r="B214" s="322"/>
      <c r="C214" s="256" t="s">
        <v>405</v>
      </c>
      <c r="D214" s="256"/>
      <c r="E214" s="256"/>
      <c r="F214" s="279">
        <v>1</v>
      </c>
      <c r="G214" s="317"/>
      <c r="H214" s="308" t="s">
        <v>444</v>
      </c>
      <c r="I214" s="308"/>
      <c r="J214" s="308"/>
      <c r="K214" s="323"/>
    </row>
    <row r="215" spans="2:11" s="1" customFormat="1" ht="15" customHeight="1">
      <c r="B215" s="322"/>
      <c r="C215" s="256"/>
      <c r="D215" s="256"/>
      <c r="E215" s="256"/>
      <c r="F215" s="279">
        <v>2</v>
      </c>
      <c r="G215" s="317"/>
      <c r="H215" s="308" t="s">
        <v>445</v>
      </c>
      <c r="I215" s="308"/>
      <c r="J215" s="308"/>
      <c r="K215" s="323"/>
    </row>
    <row r="216" spans="2:11" s="1" customFormat="1" ht="15" customHeight="1">
      <c r="B216" s="322"/>
      <c r="C216" s="256"/>
      <c r="D216" s="256"/>
      <c r="E216" s="256"/>
      <c r="F216" s="279">
        <v>3</v>
      </c>
      <c r="G216" s="317"/>
      <c r="H216" s="308" t="s">
        <v>446</v>
      </c>
      <c r="I216" s="308"/>
      <c r="J216" s="308"/>
      <c r="K216" s="323"/>
    </row>
    <row r="217" spans="2:11" s="1" customFormat="1" ht="15" customHeight="1">
      <c r="B217" s="322"/>
      <c r="C217" s="256"/>
      <c r="D217" s="256"/>
      <c r="E217" s="256"/>
      <c r="F217" s="279">
        <v>4</v>
      </c>
      <c r="G217" s="317"/>
      <c r="H217" s="308" t="s">
        <v>447</v>
      </c>
      <c r="I217" s="308"/>
      <c r="J217" s="308"/>
      <c r="K217" s="323"/>
    </row>
    <row r="218" spans="2:11" s="1" customFormat="1" ht="12.75" customHeight="1">
      <c r="B218" s="324"/>
      <c r="C218" s="325"/>
      <c r="D218" s="325"/>
      <c r="E218" s="325"/>
      <c r="F218" s="325"/>
      <c r="G218" s="325"/>
      <c r="H218" s="325"/>
      <c r="I218" s="325"/>
      <c r="J218" s="325"/>
      <c r="K218" s="32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2023-08-29T12:12:26Z</dcterms:created>
  <dcterms:modified xsi:type="dcterms:W3CDTF">2023-08-29T12:12:27Z</dcterms:modified>
  <cp:category/>
  <cp:version/>
  <cp:contentType/>
  <cp:contentStatus/>
</cp:coreProperties>
</file>