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zakázky" sheetId="1" r:id="rId1"/>
    <sheet name="2301-2019846 - Sanace kom..." sheetId="2" r:id="rId2"/>
    <sheet name="Pokyny pro vyplnění" sheetId="3" r:id="rId3"/>
  </sheets>
  <definedNames>
    <definedName name="_xlnm.Print_Area" localSheetId="0">'Rekapitulace zakázky'!$D$4:$AO$36,'Rekapitulace zakázky'!$C$42:$AQ$56</definedName>
    <definedName name="_xlnm._FilterDatabase" localSheetId="1" hidden="1">'2301-2019846 - Sanace kom...'!$C$92:$K$608</definedName>
    <definedName name="_xlnm.Print_Area" localSheetId="1">'2301-2019846 - Sanace kom...'!$C$4:$J$37,'2301-2019846 - Sanace kom...'!$C$43:$J$76,'2301-2019846 - Sanace kom...'!$C$82:$K$608</definedName>
    <definedName name="_xlnm.Print_Titles" localSheetId="0">'Rekapitulace zakázky'!$52:$52</definedName>
    <definedName name="_xlnm.Print_Titles" localSheetId="1">'2301-2019846 - Sanace kom...'!$92:$92</definedName>
  </definedNames>
  <calcPr fullCalcOnLoad="1"/>
</workbook>
</file>

<file path=xl/sharedStrings.xml><?xml version="1.0" encoding="utf-8"?>
<sst xmlns="http://schemas.openxmlformats.org/spreadsheetml/2006/main" count="5861" uniqueCount="1276">
  <si>
    <t>Export Komplet</t>
  </si>
  <si>
    <t>VZ</t>
  </si>
  <si>
    <t>2.0</t>
  </si>
  <si>
    <t>ZAMOK</t>
  </si>
  <si>
    <t>False</t>
  </si>
  <si>
    <t>{07b1fd89-6780-4d61-b280-44a4d9646ae9}</t>
  </si>
  <si>
    <t>0,01</t>
  </si>
  <si>
    <t>21</t>
  </si>
  <si>
    <t>15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</si>
  <si>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</si>
  <si>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</si>
  <si>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</si>
  <si>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</si>
  <si>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</si>
  <si>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2301-2019846</t>
  </si>
  <si>
    <t>Měnit lze pouze buňky se žlutým podbarvením!
1) v Rekapitulaci zakázky vyplňte údaje o Uchazeči (přenesou se do ostatních sestav i v jiných listech)
2) na vybraných listech vyplňte v sestavě Soupis prací ceny u položek</t>
  </si>
  <si>
    <t>Zakázka:</t>
  </si>
  <si>
    <t>Sanace komína na st.p.č.k. 2695/2 ve Varnsdorfu</t>
  </si>
  <si>
    <t>KSO:</t>
  </si>
  <si>
    <t/>
  </si>
  <si>
    <t>CC-CZ:</t>
  </si>
  <si>
    <t>Místo:</t>
  </si>
  <si>
    <t>p.č. 2695/2, k.ú. Varnsdorf</t>
  </si>
  <si>
    <t>Datum:</t>
  </si>
  <si>
    <t>20. 1. 2023</t>
  </si>
  <si>
    <t>Zadavatel:</t>
  </si>
  <si>
    <t>IČ:</t>
  </si>
  <si>
    <t>Město Varnsdorf</t>
  </si>
  <si>
    <t>DIČ:</t>
  </si>
  <si>
    <t>Uchazeč:</t>
  </si>
  <si>
    <t>Vyplň údaj</t>
  </si>
  <si>
    <t>Projektant:</t>
  </si>
  <si>
    <t>Pavel Hruška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</si>
  <si>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</si>
  <si>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</si>
  <si>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</si>
  <si>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</si>
  <si>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</si>
  <si>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</si>
  <si>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</si>
  <si>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</si>
  <si>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</si>
  <si>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</si>
  <si>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</si>
  <si>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</si>
  <si>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</si>
  <si>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</si>
  <si>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</si>
  <si>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</si>
  <si>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</si>
  <si>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ZAKÁZKY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</si>
  <si>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</si>
  <si>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</si>
  <si>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</si>
  <si>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</si>
  <si>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</si>
  <si>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</si>
  <si>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</si>
  <si>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</si>
  <si>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</si>
  <si>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</si>
  <si>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</si>
  <si>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</si>
  <si>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</si>
  <si>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</si>
  <si>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</si>
  <si>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</si>
  <si>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</si>
  <si>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</si>
  <si>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zakázky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</si>
  <si>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</si>
  <si>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</si>
  <si>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</si>
  <si>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</si>
  <si>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</si>
  <si>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</si>
  <si>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</si>
  <si>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</si>
  <si>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</si>
  <si>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</si>
  <si>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</si>
  <si>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</si>
  <si>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</si>
  <si>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</si>
  <si>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</si>
  <si>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</si>
  <si>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</si>
  <si>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</si>
  <si>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</si>
  <si>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</si>
  <si>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</si>
  <si>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</si>
  <si>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</si>
  <si>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</si>
  <si>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741 - Elektroinstalace - silnoproud</t>
  </si>
  <si>
    <t xml:space="preserve">    762 - Konstrukce tesařské</t>
  </si>
  <si>
    <t xml:space="preserve">    764 - Konstrukce klempířské</t>
  </si>
  <si>
    <t xml:space="preserve">    767 - Konstrukce zámečnické</t>
  </si>
  <si>
    <t xml:space="preserve">    783 - Dokončovací práce - nátěry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</si>
  <si>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</si>
  <si>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</si>
  <si>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</si>
  <si>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</si>
  <si>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</si>
  <si>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</si>
  <si>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</si>
  <si>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</si>
  <si>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</si>
  <si>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</si>
  <si>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</si>
  <si>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</si>
  <si>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</si>
  <si>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</si>
  <si>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</si>
  <si>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</si>
  <si>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</si>
  <si>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Dodavatel</t>
  </si>
  <si>
    <t>Náklady soupisu celkem</t>
  </si>
  <si>
    <t>HSV</t>
  </si>
  <si>
    <t>Práce a dodávky HSV</t>
  </si>
  <si>
    <t>ROZPOCET</t>
  </si>
  <si>
    <t>Zemní práce</t>
  </si>
  <si>
    <t>K</t>
  </si>
  <si>
    <t>111111311</t>
  </si>
  <si>
    <t>Odstranění ruderálního porostu z plochy do 100 m2 v rovině nebo na svahu do 1:5</t>
  </si>
  <si>
    <t>m2</t>
  </si>
  <si>
    <t>CS ÚRS 2021 02</t>
  </si>
  <si>
    <t>4</t>
  </si>
  <si>
    <t>-1833557798</t>
  </si>
  <si>
    <t>Online PSC</t>
  </si>
  <si>
    <t>https://podminky.urs.cz/item/CS_URS_2021_02/111111311</t>
  </si>
  <si>
    <t>VV</t>
  </si>
  <si>
    <t>10*10-4*4"prostor kolem komínu</t>
  </si>
  <si>
    <t>111212351</t>
  </si>
  <si>
    <t>Odstranění nevhodných dřevin průměru kmene do 100 mm výšky přes 1 m s odstraněním pařezu do 100 m2 v rovině nebo na svahu do 1:5</t>
  </si>
  <si>
    <t>139905036</t>
  </si>
  <si>
    <t>https://podminky.urs.cz/item/CS_URS_2021_02/111212351</t>
  </si>
  <si>
    <t>3</t>
  </si>
  <si>
    <t>121151103</t>
  </si>
  <si>
    <t>Sejmutí ornice strojně při souvislé ploše do 100 m2, tl. vrstvy do 200 mm</t>
  </si>
  <si>
    <t>-140634840</t>
  </si>
  <si>
    <t>https://podminky.urs.cz/item/CS_URS_2021_02/121151103</t>
  </si>
  <si>
    <t>4*5,3"pro zasypání spojovací chodby</t>
  </si>
  <si>
    <t>131253101</t>
  </si>
  <si>
    <t>Hloubení nezapažených jam a zářezů strojně s urovnáním dna do předepsaného profilu a spádu v omezeném prostoru v hornině třídy těžitelnosti I skupiny 3 do 20 m3</t>
  </si>
  <si>
    <t>m3</t>
  </si>
  <si>
    <t>-1338336117</t>
  </si>
  <si>
    <t>https://podminky.urs.cz/item/CS_URS_2021_02/131253101</t>
  </si>
  <si>
    <t>5,3*3*0,8"pro zasypání spojovací chodby</t>
  </si>
  <si>
    <t>5</t>
  </si>
  <si>
    <t>132253101</t>
  </si>
  <si>
    <t>Hloubení nezapažených rýh šířky do 800 mm strojně s urovnáním dna do předepsaného profilu a spádu v omezeném prostoru v hornině třídy těžitelnosti I skupiny 3 do 20 m3</t>
  </si>
  <si>
    <t>507398387</t>
  </si>
  <si>
    <t>https://podminky.urs.cz/item/CS_URS_2021_02/132253101</t>
  </si>
  <si>
    <t xml:space="preserve">(28+1,5+1,5)*0,6*1"pro hromosvod </t>
  </si>
  <si>
    <t>6</t>
  </si>
  <si>
    <t>174151101</t>
  </si>
  <si>
    <t>Zásyp sypaninou z jakékoliv horniny strojně s uložením výkopku ve vrstvách se zhutněním jam, šachet, rýh nebo kolem objektů v těchto vykopávkách</t>
  </si>
  <si>
    <t>-817458718</t>
  </si>
  <si>
    <t>https://podminky.urs.cz/item/CS_URS_2021_02/174151101</t>
  </si>
  <si>
    <t>5,3*2*2"pro zasypání spojovací chodby</t>
  </si>
  <si>
    <t>7</t>
  </si>
  <si>
    <t>M</t>
  </si>
  <si>
    <t>58981119</t>
  </si>
  <si>
    <t>recyklát cihelný frakce 0/63</t>
  </si>
  <si>
    <t>t</t>
  </si>
  <si>
    <t>8</t>
  </si>
  <si>
    <t>556104745</t>
  </si>
  <si>
    <t>21,2*2 'Přepočtené koeficientem množství</t>
  </si>
  <si>
    <t>174151103</t>
  </si>
  <si>
    <t>Zásyp sypaninou z jakékoliv horniny strojně s uložením výkopku ve vrstvách se zhutněním zářezů se šikmými stěnami pro podzemní vedení a kolem objektů zřízených v těchto zářezech</t>
  </si>
  <si>
    <t>1505245053</t>
  </si>
  <si>
    <t>https://podminky.urs.cz/item/CS_URS_2021_02/174151103</t>
  </si>
  <si>
    <t>Součet</t>
  </si>
  <si>
    <t>9</t>
  </si>
  <si>
    <t>181351003</t>
  </si>
  <si>
    <t>Rozprostření a urovnání ornice v rovině nebo ve svahu sklonu do 1:5 strojně při souvislé ploše do 100 m2, tl. vrstvy do 200 mm</t>
  </si>
  <si>
    <t>-2143408076</t>
  </si>
  <si>
    <t>https://podminky.urs.cz/item/CS_URS_2021_02/181351003</t>
  </si>
  <si>
    <t>5,3*4"pro zasypání spojovací chodby</t>
  </si>
  <si>
    <t>Svislé a kompletní konstrukce</t>
  </si>
  <si>
    <t>10</t>
  </si>
  <si>
    <t>310210-P1</t>
  </si>
  <si>
    <t>Příplatek k cihlám plným pálem za použití lícových cihel</t>
  </si>
  <si>
    <t>-456337814</t>
  </si>
  <si>
    <t>(0,25*0,3)*20+1,106+1,5</t>
  </si>
  <si>
    <t>(0,1*0,3)*16</t>
  </si>
  <si>
    <t>11</t>
  </si>
  <si>
    <t>310237241</t>
  </si>
  <si>
    <t>Zazdívka otvorů ve zdivu nadzákladovém cihlami pálenými plochy přes 0,09 m2 do 0,25 m2, ve zdi tl. do 300 mm</t>
  </si>
  <si>
    <t>kus</t>
  </si>
  <si>
    <t>-1446014105</t>
  </si>
  <si>
    <t>https://podminky.urs.cz/item/CS_URS_2021_02/310237241</t>
  </si>
  <si>
    <t>20"pro odstranění dřevin</t>
  </si>
  <si>
    <t>12</t>
  </si>
  <si>
    <t>310238411</t>
  </si>
  <si>
    <t>Zazdívka otvorů ve zdivu nadzákladovém cihlami pálenými plochy přes 0,25 m2 do 1 m2 na maltu cementovou</t>
  </si>
  <si>
    <t>820570556</t>
  </si>
  <si>
    <t>https://podminky.urs.cz/item/CS_URS_2021_02/310238411</t>
  </si>
  <si>
    <t>(1,1*0,95*0,3)*3"zazdívka klenbových otvorů</t>
  </si>
  <si>
    <t>13</t>
  </si>
  <si>
    <t>310239411</t>
  </si>
  <si>
    <t>Zazdívka otvorů ve zdivu nadzákladovém cihlami pálenými plochy přes 1 m2 do 4 m2 na maltu cementovou</t>
  </si>
  <si>
    <t>-1995944623</t>
  </si>
  <si>
    <t>https://podminky.urs.cz/item/CS_URS_2021_02/310239411</t>
  </si>
  <si>
    <t>2*2,5*0,3"pro zasypání spojovací chodby</t>
  </si>
  <si>
    <t>14</t>
  </si>
  <si>
    <t>314231164</t>
  </si>
  <si>
    <t>Zdivo komínů a ventilací volně stojících z cihel pálených lícových včetně spárování, pevnosti P 60, na maltu MC20 dl. 290 mm (český formát 290x140x65 mm) plných</t>
  </si>
  <si>
    <t>-60641336</t>
  </si>
  <si>
    <t>https://podminky.urs.cz/item/CS_URS_2021_02/314231164</t>
  </si>
  <si>
    <t>1,5*0,5"užší část hlavy komína (plocha x výška)</t>
  </si>
  <si>
    <t>2,5*1"širší část hlavy komína (plocha x výška)</t>
  </si>
  <si>
    <t>Vodorovné konstrukce</t>
  </si>
  <si>
    <t>413232211</t>
  </si>
  <si>
    <t>Zazdívka zhlaví stropních trámů nebo válcovaných nosníků pálenými cihlami válcovaných nosníků, výšky do 150 mm</t>
  </si>
  <si>
    <t>-95025374</t>
  </si>
  <si>
    <t>https://podminky.urs.cz/item/CS_URS_2021_02/413232211</t>
  </si>
  <si>
    <t>(4+4)*2"vnitřní táhlo komínu</t>
  </si>
  <si>
    <t>16</t>
  </si>
  <si>
    <t>417321616</t>
  </si>
  <si>
    <t>Ztužující pásy a věnce z betonu železového (bez výztuže) tř. C 30/37 XC4</t>
  </si>
  <si>
    <t>-833141722</t>
  </si>
  <si>
    <t>https://podminky.urs.cz/item/CS_URS_2021_02/417321616</t>
  </si>
  <si>
    <t>1,5*0,25"užší část hlavy komína (plocha x výška) - ukončení zdiva</t>
  </si>
  <si>
    <t>0,25*7*0,1"spádový beton rozšíření</t>
  </si>
  <si>
    <t>4,5*1,5*0,1"spádový beton spodní části komína</t>
  </si>
  <si>
    <t>17</t>
  </si>
  <si>
    <t>41732161-R</t>
  </si>
  <si>
    <t>Příplatek za spádový beton (potěr) s přehlazením povrchu</t>
  </si>
  <si>
    <t>-244010433</t>
  </si>
  <si>
    <t>18</t>
  </si>
  <si>
    <t>417351115</t>
  </si>
  <si>
    <t>Bednění bočnic ztužujících pásů a věnců včetně vzpěr zřízení</t>
  </si>
  <si>
    <t>-1478827032</t>
  </si>
  <si>
    <t>https://podminky.urs.cz/item/CS_URS_2021_02/417351115</t>
  </si>
  <si>
    <t>(4+6)*0,5</t>
  </si>
  <si>
    <t>19</t>
  </si>
  <si>
    <t>417351116</t>
  </si>
  <si>
    <t>Bednění bočnic ztužujících pásů a věnců včetně vzpěr odstranění</t>
  </si>
  <si>
    <t>-1821042554</t>
  </si>
  <si>
    <t>https://podminky.urs.cz/item/CS_URS_2021_02/417351116</t>
  </si>
  <si>
    <t>20</t>
  </si>
  <si>
    <t>417361821</t>
  </si>
  <si>
    <t>Výztuž ztužujících pásů a věnců z betonářské oceli 10 505 (R) nebo BSt 500</t>
  </si>
  <si>
    <t>808078345</t>
  </si>
  <si>
    <t>https://podminky.urs.cz/item/CS_URS_2021_02/417361821</t>
  </si>
  <si>
    <t>(6*4)*(0,89/1000)"r12</t>
  </si>
  <si>
    <t>(0,2*4)*(6/0,15)*(0,22/1000)"r6</t>
  </si>
  <si>
    <t>0,028*1,2 'Přepočtené koeficientem množství</t>
  </si>
  <si>
    <t>Úpravy povrchů, podlahy a osazování výplní</t>
  </si>
  <si>
    <t>622635061</t>
  </si>
  <si>
    <t>Oprava spárování cihelného zdiva cementovou maltou včetně vysekání a vyčištění spár komínového nad střechou, v rozsahu opravované plochy přes 10 do 20 %</t>
  </si>
  <si>
    <t>1556804800</t>
  </si>
  <si>
    <t>https://podminky.urs.cz/item/CS_URS_2021_02/622635061</t>
  </si>
  <si>
    <t>((10,65+6)/2)*(35-1,5)"střední část komína -vnější</t>
  </si>
  <si>
    <t>22</t>
  </si>
  <si>
    <t>622635091</t>
  </si>
  <si>
    <t>Oprava spárování cihelného zdiva cementovou maltou včetně vysekání a vyčištění spár komínového nad střechou, v rozsahu opravované plochy přes 40 do 50 %</t>
  </si>
  <si>
    <t>-2055242837</t>
  </si>
  <si>
    <t>https://podminky.urs.cz/item/CS_URS_2021_02/622635091</t>
  </si>
  <si>
    <t>((3,8*4)*9)"pata komínu - vnější - předpoklad 50%</t>
  </si>
  <si>
    <t>-25"lokální opravy</t>
  </si>
  <si>
    <t>23</t>
  </si>
  <si>
    <t>623631001</t>
  </si>
  <si>
    <t>Spárování vnějších ploch pohledového zdiva z cihel, spárovací maltou pilířů nebo sloupů</t>
  </si>
  <si>
    <t>1874246204</t>
  </si>
  <si>
    <t>https://podminky.urs.cz/item/CS_URS_2021_02/623631001</t>
  </si>
  <si>
    <t>(0,75*0,75)*20"pro odstranění dřevin</t>
  </si>
  <si>
    <t>24</t>
  </si>
  <si>
    <t>629995101</t>
  </si>
  <si>
    <t>Očištění vnějších ploch tlakovou vodou omytím</t>
  </si>
  <si>
    <t>-1487976911</t>
  </si>
  <si>
    <t>https://podminky.urs.cz/item/CS_URS_2021_02/629995101</t>
  </si>
  <si>
    <t>274,725+136,8</t>
  </si>
  <si>
    <t>25</t>
  </si>
  <si>
    <t>632450124</t>
  </si>
  <si>
    <t>Potěr cementový vyrovnávací ze suchých směsí v pásu o průměrné (střední) tl. přes 40 do 50 mm</t>
  </si>
  <si>
    <t>-933741098</t>
  </si>
  <si>
    <t>https://podminky.urs.cz/item/CS_URS_2021_02/632450124</t>
  </si>
  <si>
    <t>(5*0,15)*4"vnitřních odskoků komína</t>
  </si>
  <si>
    <t>26</t>
  </si>
  <si>
    <t>632450132</t>
  </si>
  <si>
    <t>Potěr cementový vyrovnávací ze suchých směsí v ploše o průměrné (střední) tl. přes 20 do 30 mm</t>
  </si>
  <si>
    <t>-2072032325</t>
  </si>
  <si>
    <t>https://podminky.urs.cz/item/CS_URS_2021_02/632450132</t>
  </si>
  <si>
    <t>0,4*(4*4)"pod oplech. hl. římsy u paty kom.</t>
  </si>
  <si>
    <t>0,2*(4*4)*2"pod oplech. odskoků u paty kom.</t>
  </si>
  <si>
    <t>Ostatní konstrukce a práce, bourání</t>
  </si>
  <si>
    <t>27</t>
  </si>
  <si>
    <t>18485213-R1</t>
  </si>
  <si>
    <t>Odstranění dřevin odřezáním včetně kořenů a chemické ošetření zbývajících kořenů</t>
  </si>
  <si>
    <t>-400171151</t>
  </si>
  <si>
    <t>28</t>
  </si>
  <si>
    <t>941111111</t>
  </si>
  <si>
    <t>Montáž lešení řadového trubkového lehkého pracovního s podlahami s provozním zatížením tř. 3 do 200 kg/m2 šířky tř. W06 od 0,6 do 0,9 m, výšky do 10 m</t>
  </si>
  <si>
    <t>-1624295718</t>
  </si>
  <si>
    <t>https://podminky.urs.cz/item/CS_URS_2021_02/941111111</t>
  </si>
  <si>
    <t>((3,8+0,9*2)*4)*9"pro opravu paty komínu</t>
  </si>
  <si>
    <t>29</t>
  </si>
  <si>
    <t>941111211</t>
  </si>
  <si>
    <t>Montáž lešení řadového trubkového lehkého pracovního s podlahami s provozním zatížením tř. 3 do 200 kg/m2 Příplatek za první a každý další den použití lešení k ceně -1111</t>
  </si>
  <si>
    <t>-1534213437</t>
  </si>
  <si>
    <t>https://podminky.urs.cz/item/CS_URS_2021_02/941111211</t>
  </si>
  <si>
    <t>201,6*60 'Přepočtené koeficientem množství</t>
  </si>
  <si>
    <t>30</t>
  </si>
  <si>
    <t>941111811</t>
  </si>
  <si>
    <t>Demontáž lešení řadového trubkového lehkého pracovního s podlahami s provozním zatížením tř. 3 do 200 kg/m2 šířky tř. W06 od 0,6 do 0,9 m, výšky do 10 m</t>
  </si>
  <si>
    <t>-1887113049</t>
  </si>
  <si>
    <t>https://podminky.urs.cz/item/CS_URS_2021_02/941111811</t>
  </si>
  <si>
    <t>31</t>
  </si>
  <si>
    <t>944511111</t>
  </si>
  <si>
    <t>Montáž ochranné sítě zavěšené na konstrukci lešení z textilie z umělých vláken</t>
  </si>
  <si>
    <t>260993126</t>
  </si>
  <si>
    <t>https://podminky.urs.cz/item/CS_URS_2021_02/944511111</t>
  </si>
  <si>
    <t>32</t>
  </si>
  <si>
    <t>944511211</t>
  </si>
  <si>
    <t>Montáž ochranné sítě Příplatek za první a každý další den použití sítě k ceně -1111</t>
  </si>
  <si>
    <t>1477228193</t>
  </si>
  <si>
    <t>https://podminky.urs.cz/item/CS_URS_2021_02/944511211</t>
  </si>
  <si>
    <t>33</t>
  </si>
  <si>
    <t>944511811</t>
  </si>
  <si>
    <t>Demontáž ochranné sítě zavěšené na konstrukci lešení z textilie z umělých vláken</t>
  </si>
  <si>
    <t>-1626971804</t>
  </si>
  <si>
    <t>https://podminky.urs.cz/item/CS_URS_2021_02/944511811</t>
  </si>
  <si>
    <t>34</t>
  </si>
  <si>
    <t>945231111</t>
  </si>
  <si>
    <t>Závěsná klec nebo vysokozdvižná plošina výšky do 50 m pro práci v koruně komínu včetně přistavění a pracovníků</t>
  </si>
  <si>
    <t>hod</t>
  </si>
  <si>
    <t>567225562</t>
  </si>
  <si>
    <t>https://podminky.urs.cz/item/CS_URS_2021_02/945231111</t>
  </si>
  <si>
    <t>8*7"8 hodin x 7 dní</t>
  </si>
  <si>
    <t>35</t>
  </si>
  <si>
    <t>94621113-R1</t>
  </si>
  <si>
    <t>Montáž zavěšeného trubkového lešení na komín s podlahami s provozním zatížením přes 150 do 200 kg/m2, šířky do 0,9 m, umístěného ve výšce do 50 m</t>
  </si>
  <si>
    <t>m</t>
  </si>
  <si>
    <t>111458090</t>
  </si>
  <si>
    <t>P</t>
  </si>
  <si>
    <t>Poznámka k položce:
Délka lešení je počítána na vnitřní straně lešení (u komínu).</t>
  </si>
  <si>
    <t>8,3*(35/2)</t>
  </si>
  <si>
    <t>36</t>
  </si>
  <si>
    <t>94621113-R2</t>
  </si>
  <si>
    <t>Montáž zavěšeného trubkového lešení na komín Příplatek za první a každý další den použití lešení k ceně -113-R1</t>
  </si>
  <si>
    <t>-105387992</t>
  </si>
  <si>
    <t>145,25*60 'Přepočtené koeficientem množství</t>
  </si>
  <si>
    <t>37</t>
  </si>
  <si>
    <t>94621113-R3</t>
  </si>
  <si>
    <t>Demontáž zavěšeného trubkového lešení na komín s podlahami s provozním zatížením přes 150 do 200 kg/m2, šířky do 0,9 m, umístěného ve výšce do 50 m</t>
  </si>
  <si>
    <t>71016565</t>
  </si>
  <si>
    <t>38</t>
  </si>
  <si>
    <t>949311115</t>
  </si>
  <si>
    <t>Montáž lešení trubkového do šachet (výtahových, potrubních) o půdorysné ploše do 6 m2, výšky přes 40 do 50 m</t>
  </si>
  <si>
    <t>2135871891</t>
  </si>
  <si>
    <t>https://podminky.urs.cz/item/CS_URS_2021_02/949311115</t>
  </si>
  <si>
    <t>39</t>
  </si>
  <si>
    <t>949311214</t>
  </si>
  <si>
    <t>Montáž lešení trubkového do šachet (výtahových, potrubních) Příplatek za první a každý další den použití lešení k ceně -1114 nebo -1115</t>
  </si>
  <si>
    <t>1287334025</t>
  </si>
  <si>
    <t>https://podminky.urs.cz/item/CS_URS_2021_02/949311214</t>
  </si>
  <si>
    <t>43*60 'Přepočtené koeficientem množství</t>
  </si>
  <si>
    <t>40</t>
  </si>
  <si>
    <t>949311815</t>
  </si>
  <si>
    <t>Demontáž lešení trubkového do šachet (výtahových, potrubních) o půdorysné ploše do 6 m2, výšky přes 40 do 50 m</t>
  </si>
  <si>
    <t>2146379644</t>
  </si>
  <si>
    <t>https://podminky.urs.cz/item/CS_URS_2021_02/949311815</t>
  </si>
  <si>
    <t>41</t>
  </si>
  <si>
    <t>953942841</t>
  </si>
  <si>
    <t>Osazování drobných kovových předmětů se zalitím maltou cementovou, do vysekaných kapes nebo připravených otvorů stoliček pro komínové lávky, stupadel apod., prováděné současně při zdění</t>
  </si>
  <si>
    <t>-1345348846</t>
  </si>
  <si>
    <t>https://podminky.urs.cz/item/CS_URS_2021_02/953942841</t>
  </si>
  <si>
    <t>3+1"stupadla+obruč</t>
  </si>
  <si>
    <t>42</t>
  </si>
  <si>
    <t>1300000-r1</t>
  </si>
  <si>
    <t>stupadlo komínové ocelové</t>
  </si>
  <si>
    <t>-271940697</t>
  </si>
  <si>
    <t>43</t>
  </si>
  <si>
    <t>1300000-r2</t>
  </si>
  <si>
    <t>ocelový ochranný koš (obruč) komínu</t>
  </si>
  <si>
    <t>139061399</t>
  </si>
  <si>
    <t>44</t>
  </si>
  <si>
    <t>963051113</t>
  </si>
  <si>
    <t>Bourání železobetonových stropů deskových, tl. přes 80 mm</t>
  </si>
  <si>
    <t>1149798519</t>
  </si>
  <si>
    <t>https://podminky.urs.cz/item/CS_URS_2021_02/963051113</t>
  </si>
  <si>
    <t>(2*5,3)*0,3"strop propojovacího tunelu</t>
  </si>
  <si>
    <t>45</t>
  </si>
  <si>
    <t>965045111</t>
  </si>
  <si>
    <t>Bourání potěrů tl. do 50 mm cementových nebo pískocementových, plochy do 1 m2</t>
  </si>
  <si>
    <t>-344755584</t>
  </si>
  <si>
    <t>https://podminky.urs.cz/item/CS_URS_2021_02/965045111</t>
  </si>
  <si>
    <t>46</t>
  </si>
  <si>
    <t>971033541</t>
  </si>
  <si>
    <t>Vybourání otvorů ve zdivu základovém nebo nadzákladovém z cihel, tvárnic, příčkovek z cihel pálených na maltu vápennou nebo vápenocementovou plochy do 1 m2, tl. do 300 mm</t>
  </si>
  <si>
    <t>-177366752</t>
  </si>
  <si>
    <t>https://podminky.urs.cz/item/CS_URS_2021_02/971033541</t>
  </si>
  <si>
    <t>0,5*0,3*0,3+(1,1*0,95*0,3)*3"vybourání klenbových otvorů</t>
  </si>
  <si>
    <t>47</t>
  </si>
  <si>
    <t>973031325</t>
  </si>
  <si>
    <t>Vysekání výklenků nebo kapes ve zdivu z cihel na maltu vápennou nebo vápenocementovou kapes, plochy do 0,10 m2, hl. do 300 mm</t>
  </si>
  <si>
    <t>-1599283557</t>
  </si>
  <si>
    <t>https://podminky.urs.cz/item/CS_URS_2021_02/973031325</t>
  </si>
  <si>
    <t>4+4"pro vnitřní táhlo na komínu</t>
  </si>
  <si>
    <t>48</t>
  </si>
  <si>
    <t>973031345</t>
  </si>
  <si>
    <t>Vysekání výklenků nebo kapes ve zdivu z cihel na maltu vápennou nebo vápenocementovou kapes, plochy do 0,25 m2, hl. do 300 mm</t>
  </si>
  <si>
    <t>-730267913</t>
  </si>
  <si>
    <t>https://podminky.urs.cz/item/CS_URS_2021_02/973031345</t>
  </si>
  <si>
    <t>49</t>
  </si>
  <si>
    <t>973031824</t>
  </si>
  <si>
    <t>Vysekání výklenků nebo kapes ve zdivu z cihel na maltu vápennou nebo vápenocementovou kapes pro zavázání nových zdí, tl. do 300 mm</t>
  </si>
  <si>
    <t>1719476834</t>
  </si>
  <si>
    <t>https://podminky.urs.cz/item/CS_URS_2021_02/973031824</t>
  </si>
  <si>
    <t>2,5*2"pro zasypání spojovací chodby</t>
  </si>
  <si>
    <t>50</t>
  </si>
  <si>
    <t>976083131</t>
  </si>
  <si>
    <t>Vybourání drobných zámečnických a jiných konstrukcí nožových škrabáků, stoupacích želez, komínových konzol apod., ze zdiva cihelného</t>
  </si>
  <si>
    <t>-310362542</t>
  </si>
  <si>
    <t>https://podminky.urs.cz/item/CS_URS_2021_02/976083131</t>
  </si>
  <si>
    <t>51</t>
  </si>
  <si>
    <t>978015391</t>
  </si>
  <si>
    <t>Otlučení vápenných nebo vápenocementových omítek vnějších ploch s vyškrabáním spar a s očištěním zdiva stupně členitosti 1 a 2, v rozsahu přes 80 do 100 %</t>
  </si>
  <si>
    <t>-1652117303</t>
  </si>
  <si>
    <t>https://podminky.urs.cz/item/CS_URS_2021_02/978015391</t>
  </si>
  <si>
    <t>3,8*9"pata komínu</t>
  </si>
  <si>
    <t>52</t>
  </si>
  <si>
    <t>979031121</t>
  </si>
  <si>
    <t>Očištění plných cihel od malty cementové</t>
  </si>
  <si>
    <t>-1902809289</t>
  </si>
  <si>
    <t>https://podminky.urs.cz/item/CS_URS_2021_02/979031121</t>
  </si>
  <si>
    <t>3,25+1,625+5</t>
  </si>
  <si>
    <t>53</t>
  </si>
  <si>
    <t>981331111</t>
  </si>
  <si>
    <t>Demolice vysokých komínů a věží z cihelného zdiva postupným rozebíráním</t>
  </si>
  <si>
    <t>-1410235321</t>
  </si>
  <si>
    <t>https://podminky.urs.cz/item/CS_URS_2021_02/981331111</t>
  </si>
  <si>
    <t>54</t>
  </si>
  <si>
    <t>98133111-P</t>
  </si>
  <si>
    <t>Příplatek k demolici vysokých komínů a věží z cihelného zdiva postupným rozebíráním pro další použití cihel</t>
  </si>
  <si>
    <t>2147421697</t>
  </si>
  <si>
    <t>55</t>
  </si>
  <si>
    <t>981511114</t>
  </si>
  <si>
    <t>Demolice konstrukcí objektů postupným rozebíráním konstrukcí ze železobetonu</t>
  </si>
  <si>
    <t>-488041642</t>
  </si>
  <si>
    <t>https://podminky.urs.cz/item/CS_URS_2021_02/981511114</t>
  </si>
  <si>
    <t>1,5*0,25"nabetonávka hlavy komínu</t>
  </si>
  <si>
    <t>56</t>
  </si>
  <si>
    <t>985142213</t>
  </si>
  <si>
    <t>Vysekání spojovací hmoty ze spár zdiva včetně vyčištění hloubky spáry přes 40 mm délky spáry na 1 m2 upravované plochy přes 12 m</t>
  </si>
  <si>
    <t>-149564205</t>
  </si>
  <si>
    <t>https://podminky.urs.cz/item/CS_URS_2021_02/985142213</t>
  </si>
  <si>
    <t>(1,5*2+2,6*1,2)"klenba ve spodní části komínu</t>
  </si>
  <si>
    <t>1*5"lokální opravy</t>
  </si>
  <si>
    <t>57</t>
  </si>
  <si>
    <t>985142911</t>
  </si>
  <si>
    <t>Vysekání spojovací hmoty ze spár zdiva včetně vyčištění Příplatek k cenám za práce ve stísněném prostoru</t>
  </si>
  <si>
    <t>-549056887</t>
  </si>
  <si>
    <t>https://podminky.urs.cz/item/CS_URS_2021_02/985142911</t>
  </si>
  <si>
    <t>58</t>
  </si>
  <si>
    <t>985142912</t>
  </si>
  <si>
    <t>Vysekání spojovací hmoty ze spár zdiva včetně vyčištění Příplatek k cenám za plochu do 10 m2 jednotlivě</t>
  </si>
  <si>
    <t>2029691975</t>
  </si>
  <si>
    <t>https://podminky.urs.cz/item/CS_URS_2021_02/985142912</t>
  </si>
  <si>
    <t>59</t>
  </si>
  <si>
    <t>985211113</t>
  </si>
  <si>
    <t>Vyklínování uvolněných kamenů zdiva úlomky kamene, popřípadě cihel délky spáry na 1 m2 upravované plochy přes 12 m</t>
  </si>
  <si>
    <t>169701458</t>
  </si>
  <si>
    <t>https://podminky.urs.cz/item/CS_URS_2021_02/985211113</t>
  </si>
  <si>
    <t>20"předpoklad</t>
  </si>
  <si>
    <t>60</t>
  </si>
  <si>
    <t>985211912</t>
  </si>
  <si>
    <t>Vyklínování uvolněných kamenů zdiva úlomky kamene, popřípadě cihel Příplatek k cenám za plochu do 10 m2 jednotlivě</t>
  </si>
  <si>
    <t>1508456237</t>
  </si>
  <si>
    <t>https://podminky.urs.cz/item/CS_URS_2021_02/985211912</t>
  </si>
  <si>
    <t>61</t>
  </si>
  <si>
    <t>985221021</t>
  </si>
  <si>
    <t>Postupné rozebírání zdiva pro další použití cihelného, objemu do 1 m3</t>
  </si>
  <si>
    <t>-1071425875</t>
  </si>
  <si>
    <t>https://podminky.urs.cz/item/CS_URS_2021_02/985221021</t>
  </si>
  <si>
    <t>0,5*1*2"předpokládané poškození rohu spodní části komínu</t>
  </si>
  <si>
    <t>(0,5*0,5*0,5)*5"lokální poškození spodní části komínu</t>
  </si>
  <si>
    <t>62</t>
  </si>
  <si>
    <t>985221101</t>
  </si>
  <si>
    <t>Doplnění zdiva ručně do aktivované malty cihlami</t>
  </si>
  <si>
    <t>-1176850345</t>
  </si>
  <si>
    <t>https://podminky.urs.cz/item/CS_URS_2021_02/985221101</t>
  </si>
  <si>
    <t>63</t>
  </si>
  <si>
    <t>59623003</t>
  </si>
  <si>
    <t>cihla lícová plná český formát 290x140x65mm</t>
  </si>
  <si>
    <t>-678300197</t>
  </si>
  <si>
    <t>1,625*305 'Přepočtené koeficientem množství</t>
  </si>
  <si>
    <t>64</t>
  </si>
  <si>
    <t>985221120</t>
  </si>
  <si>
    <t>Doplnění zdiva ručně Příplatek k cenám za objem zdiva do 1 m3 jednotlivě</t>
  </si>
  <si>
    <t>782397500</t>
  </si>
  <si>
    <t>https://podminky.urs.cz/item/CS_URS_2021_02/985221120</t>
  </si>
  <si>
    <t>65</t>
  </si>
  <si>
    <t>985222101</t>
  </si>
  <si>
    <t>Sbírání a třídění kamene nebo cihel ručně ze suti s očištěním cihel</t>
  </si>
  <si>
    <t>390661790</t>
  </si>
  <si>
    <t>https://podminky.urs.cz/item/CS_URS_2021_02/985222101</t>
  </si>
  <si>
    <t>66</t>
  </si>
  <si>
    <t>985223110</t>
  </si>
  <si>
    <t>Přezdívání zdiva do aktivované malty cihelného, objemu do 1 m3</t>
  </si>
  <si>
    <t>-579804128</t>
  </si>
  <si>
    <t>https://podminky.urs.cz/item/CS_URS_2021_02/985223110</t>
  </si>
  <si>
    <t>(1,5*1,2)"přezdívání stávající hlenby ve spodní části komínu (pohledová ploha klenby včetně bočních zdí x tl. zdiva)</t>
  </si>
  <si>
    <t>(4*4)*0,4*0,5"římsa ve spodní části komínu</t>
  </si>
  <si>
    <t>67</t>
  </si>
  <si>
    <t>-1283839766</t>
  </si>
  <si>
    <t>5*305 'Přepočtené koeficientem množství</t>
  </si>
  <si>
    <t>68</t>
  </si>
  <si>
    <t>985223911</t>
  </si>
  <si>
    <t>Přezdívání zdiva Příplatek k cenám za práci ve stísněném prostoru</t>
  </si>
  <si>
    <t>1460436008</t>
  </si>
  <si>
    <t>https://podminky.urs.cz/item/CS_URS_2021_02/985223911</t>
  </si>
  <si>
    <t>69</t>
  </si>
  <si>
    <t>98522391-R</t>
  </si>
  <si>
    <t>Příplatek k cenám za práci vyzdivání klenby a vytvoření pomocné konstrukce pro zdění</t>
  </si>
  <si>
    <t>-844911930</t>
  </si>
  <si>
    <t>2,6*1,2</t>
  </si>
  <si>
    <t>70</t>
  </si>
  <si>
    <t>98522392-R</t>
  </si>
  <si>
    <t>Příplatek k cenám za práci vytvoření římsy, odskoků apod.</t>
  </si>
  <si>
    <t>-593016050</t>
  </si>
  <si>
    <t>4*4</t>
  </si>
  <si>
    <t>71</t>
  </si>
  <si>
    <t>985231113</t>
  </si>
  <si>
    <t>Spárování zdiva hloubky do 40 mm aktivovanou maltou délky spáry na 1 m2 upravované plochy přes 12 m</t>
  </si>
  <si>
    <t>-590856183</t>
  </si>
  <si>
    <t>https://podminky.urs.cz/item/CS_URS_2021_02/985231113</t>
  </si>
  <si>
    <t>1*15"lokální spárování</t>
  </si>
  <si>
    <t>72</t>
  </si>
  <si>
    <t>985231192</t>
  </si>
  <si>
    <t>Spárování zdiva hloubky do 40 mm aktivovanou maltou Příplatek k cenám za plochu do 10 m2 jednotlivě</t>
  </si>
  <si>
    <t>1331180333</t>
  </si>
  <si>
    <t>https://podminky.urs.cz/item/CS_URS_2021_02/985231192</t>
  </si>
  <si>
    <t>73</t>
  </si>
  <si>
    <t>985232113</t>
  </si>
  <si>
    <t>Hloubkové spárování zdiva hloubky přes 40 do 80 mm aktivovanou maltou délky spáry na 1 m2 upravované plochy přes 12 m</t>
  </si>
  <si>
    <t>1406818366</t>
  </si>
  <si>
    <t>https://podminky.urs.cz/item/CS_URS_2021_02/985232113</t>
  </si>
  <si>
    <t>1*10"lokální opravy</t>
  </si>
  <si>
    <t>74</t>
  </si>
  <si>
    <t>985232191</t>
  </si>
  <si>
    <t>Hloubkové spárování zdiva hloubky přes 40 do 80 mm aktivovanou maltou Příplatek k cenám za práci ve stísněném prostoru</t>
  </si>
  <si>
    <t>854811315</t>
  </si>
  <si>
    <t>https://podminky.urs.cz/item/CS_URS_2021_02/985232191</t>
  </si>
  <si>
    <t>75</t>
  </si>
  <si>
    <t>985232192</t>
  </si>
  <si>
    <t>Hloubkové spárování zdiva hloubky přes 40 do 80 mm aktivovanou maltou Příplatek k cenám za plochu do 10 m2 jednotlivě</t>
  </si>
  <si>
    <t>-949669845</t>
  </si>
  <si>
    <t>https://podminky.urs.cz/item/CS_URS_2021_02/985232192</t>
  </si>
  <si>
    <t>76</t>
  </si>
  <si>
    <t>985233131</t>
  </si>
  <si>
    <t>Úprava spár po spárování zdiva kamenného nebo cihelného délky spáry na 1 m2 upravované plochy přes 12 m uhlazením</t>
  </si>
  <si>
    <t>-1278736803</t>
  </si>
  <si>
    <t>https://podminky.urs.cz/item/CS_URS_2021_02/985233131</t>
  </si>
  <si>
    <t>Mezisoučet - pres 40 mm</t>
  </si>
  <si>
    <t>Mezisoučet - do 40 mm</t>
  </si>
  <si>
    <t>77</t>
  </si>
  <si>
    <t>985233912</t>
  </si>
  <si>
    <t>Úprava spár po spárování zdiva kamenného nebo cihelného Příplatek k cenám za plochu do 10 m2 jednotlivě</t>
  </si>
  <si>
    <t>-570628295</t>
  </si>
  <si>
    <t>https://podminky.urs.cz/item/CS_URS_2021_02/985233912</t>
  </si>
  <si>
    <t>997</t>
  </si>
  <si>
    <t>Přesun sutě</t>
  </si>
  <si>
    <t>78</t>
  </si>
  <si>
    <t>99701321-R</t>
  </si>
  <si>
    <t>Vnitrostaveništní doprava suti a vybouraných hmot vodorovně do 50 m svisle ručně pro budovy a haly výšky přes 24 do 48 m</t>
  </si>
  <si>
    <t>1673932931</t>
  </si>
  <si>
    <t>79</t>
  </si>
  <si>
    <t>997013501</t>
  </si>
  <si>
    <t>Odvoz suti a vybouraných hmot na skládku nebo meziskládku se složením, na vzdálenost do 1 km</t>
  </si>
  <si>
    <t>237417275</t>
  </si>
  <si>
    <t>https://podminky.urs.cz/item/CS_URS_2021_02/997013501</t>
  </si>
  <si>
    <t>80</t>
  </si>
  <si>
    <t>997013509</t>
  </si>
  <si>
    <t>Odvoz suti a vybouraných hmot na skládku nebo meziskládku se složením, na vzdálenost Příplatek k ceně za každý další i započatý 1 km přes 1 km</t>
  </si>
  <si>
    <t>1056498410</t>
  </si>
  <si>
    <t>https://podminky.urs.cz/item/CS_URS_2021_02/997013509</t>
  </si>
  <si>
    <t>41,295*39 'Přepočtené koeficientem množství</t>
  </si>
  <si>
    <t>81</t>
  </si>
  <si>
    <t>997013601</t>
  </si>
  <si>
    <t>Poplatek za uložení stavebního odpadu na skládce (skládkovné) z prostého betonu zatříděného do Katalogu odpadů pod kódem 17 01 01</t>
  </si>
  <si>
    <t>1298376599</t>
  </si>
  <si>
    <t>https://podminky.urs.cz/item/CS_URS_2021_02/997013601</t>
  </si>
  <si>
    <t>0,27+2,018+5,836+1,362</t>
  </si>
  <si>
    <t>82</t>
  </si>
  <si>
    <t>997013602</t>
  </si>
  <si>
    <t>Poplatek za uložení stavebního odpadu na skládce (skládkovné) z armovaného betonu zatříděného do Katalogu odpadů pod kódem 17 01 01</t>
  </si>
  <si>
    <t>1732037911</t>
  </si>
  <si>
    <t>https://podminky.urs.cz/item/CS_URS_2021_02/997013602</t>
  </si>
  <si>
    <t>7,632+1,326</t>
  </si>
  <si>
    <t>83</t>
  </si>
  <si>
    <t>997013603</t>
  </si>
  <si>
    <t>Poplatek za uložení stavebního odpadu na skládce (skládkovné) cihelného zatříděného do Katalogu odpadů pod kódem 17 01 02</t>
  </si>
  <si>
    <t>927869400</t>
  </si>
  <si>
    <t>https://podminky.urs.cz/item/CS_URS_2021_02/997013603</t>
  </si>
  <si>
    <t>1,775+0,248+1,94+0,045+0,036+5,85+3,169+9,75</t>
  </si>
  <si>
    <t>84</t>
  </si>
  <si>
    <t>9970136-R</t>
  </si>
  <si>
    <t>Příplatek k poplatkům za uložení nebezpečného stavebního odpadu na skládce (skládkovné)</t>
  </si>
  <si>
    <t>923257782</t>
  </si>
  <si>
    <t>998</t>
  </si>
  <si>
    <t>Přesun hmot</t>
  </si>
  <si>
    <t>85</t>
  </si>
  <si>
    <t>99801800-R</t>
  </si>
  <si>
    <t>Přesun hmot pro budovy občanské výstavby, bydlení, výrobu a služby ruční - bez užití mechanizace vodorovná dopravní vzdálenost do 100 m pro budovy s jakoukoliv nosnou konstrukcí výšky přes 24 do 48 m</t>
  </si>
  <si>
    <t>-1354198759</t>
  </si>
  <si>
    <t>PSV</t>
  </si>
  <si>
    <t>Práce a dodávky PSV</t>
  </si>
  <si>
    <t>721</t>
  </si>
  <si>
    <t>Zdravotechnika - vnitřní kanalizace</t>
  </si>
  <si>
    <t>86</t>
  </si>
  <si>
    <t>721173315</t>
  </si>
  <si>
    <t>Potrubí z trub PVC SN4 dešťové DN 110</t>
  </si>
  <si>
    <t>1015503603</t>
  </si>
  <si>
    <t>https://podminky.urs.cz/item/CS_URS_2021_02/721173315</t>
  </si>
  <si>
    <t>0,3*5"odvodňovací otvory u zazdívky propoj chodby</t>
  </si>
  <si>
    <t>87</t>
  </si>
  <si>
    <t>998721101</t>
  </si>
  <si>
    <t>Přesun hmot pro vnitřní kanalizace stanovený z hmotnosti přesunovaného materiálu vodorovná dopravní vzdálenost do 50 m v objektech výšky do 6 m</t>
  </si>
  <si>
    <t>-1325901549</t>
  </si>
  <si>
    <t>https://podminky.urs.cz/item/CS_URS_2021_02/998721101</t>
  </si>
  <si>
    <t>88</t>
  </si>
  <si>
    <t>998721181</t>
  </si>
  <si>
    <t>Přesun hmot pro vnitřní kanalizace stanovený z hmotnosti přesunovaného materiálu Příplatek k ceně za přesun prováděný bez použití mechanizace pro jakoukoliv výšku objektu</t>
  </si>
  <si>
    <t>851596643</t>
  </si>
  <si>
    <t>https://podminky.urs.cz/item/CS_URS_2021_02/998721181</t>
  </si>
  <si>
    <t>741</t>
  </si>
  <si>
    <t>Elektroinstalace - silnoproud</t>
  </si>
  <si>
    <t>89</t>
  </si>
  <si>
    <t>741410021</t>
  </si>
  <si>
    <t>Montáž uzemňovacího vedení s upevněním, propojením a připojením pomocí svorek v zemi s izolací spojů pásku průřezu do 120 mm2 v městské zástavbě</t>
  </si>
  <si>
    <t>-518822434</t>
  </si>
  <si>
    <t>https://podminky.urs.cz/item/CS_URS_2021_02/741410021</t>
  </si>
  <si>
    <t>28+3+3"spodní část komína</t>
  </si>
  <si>
    <t>90</t>
  </si>
  <si>
    <t>35442062</t>
  </si>
  <si>
    <t>pás zemnící 30x4mm FeZn</t>
  </si>
  <si>
    <t>kg</t>
  </si>
  <si>
    <t>-1937141603</t>
  </si>
  <si>
    <t>34*1,1 'Přepočtené koeficientem množství</t>
  </si>
  <si>
    <t>91</t>
  </si>
  <si>
    <t>741410041</t>
  </si>
  <si>
    <t>Montáž uzemňovacího vedení s upevněním, propojením a připojením pomocí svorek v zemi s izolací spojů drátu nebo lana Ø do 10 mm v městské zástavbě</t>
  </si>
  <si>
    <t>-1506872115</t>
  </si>
  <si>
    <t>https://podminky.urs.cz/item/CS_URS_2021_02/741410041</t>
  </si>
  <si>
    <t>3+3"spodní část komína</t>
  </si>
  <si>
    <t>92</t>
  </si>
  <si>
    <t>35441073</t>
  </si>
  <si>
    <t>drát D 10mm FeZn</t>
  </si>
  <si>
    <t>-1890911888</t>
  </si>
  <si>
    <t>6*0,65 'Přepočtené koeficientem množství</t>
  </si>
  <si>
    <t>93</t>
  </si>
  <si>
    <t>741420001</t>
  </si>
  <si>
    <t>Montáž hromosvodného vedení svodových drátů nebo lan s podpěrami, Ø do 10 mm</t>
  </si>
  <si>
    <t>-1631391026</t>
  </si>
  <si>
    <t>https://podminky.urs.cz/item/CS_URS_2021_02/741420001</t>
  </si>
  <si>
    <t>6+5*2"vedení</t>
  </si>
  <si>
    <t>2*4"tycí</t>
  </si>
  <si>
    <t>Součet - horní část komína</t>
  </si>
  <si>
    <t>94</t>
  </si>
  <si>
    <t>204173091</t>
  </si>
  <si>
    <t>24*0,65 'Přepočtené koeficientem množství</t>
  </si>
  <si>
    <t>95</t>
  </si>
  <si>
    <t>741420021</t>
  </si>
  <si>
    <t>Montáž hromosvodného vedení svorek se 2 šrouby</t>
  </si>
  <si>
    <t>119552330</t>
  </si>
  <si>
    <t>https://podminky.urs.cz/item/CS_URS_2021_02/741420021</t>
  </si>
  <si>
    <t>2+8</t>
  </si>
  <si>
    <t>96</t>
  </si>
  <si>
    <t>35441885</t>
  </si>
  <si>
    <t>svorka spojovací pro lano D 8-10mm</t>
  </si>
  <si>
    <t>-813808524</t>
  </si>
  <si>
    <t>97</t>
  </si>
  <si>
    <t>741420022</t>
  </si>
  <si>
    <t>Montáž hromosvodného vedení svorek se 3 a více šrouby</t>
  </si>
  <si>
    <t>-1856096495</t>
  </si>
  <si>
    <t>https://podminky.urs.cz/item/CS_URS_2021_02/741420022</t>
  </si>
  <si>
    <t>98</t>
  </si>
  <si>
    <t>35441986</t>
  </si>
  <si>
    <t>svorka odbočovací a spojovací pro pásek 30x4 mm, FeZn</t>
  </si>
  <si>
    <t>-1692309420</t>
  </si>
  <si>
    <t>99</t>
  </si>
  <si>
    <t>35441996</t>
  </si>
  <si>
    <t>svorka odbočovací a spojovací pro spojování kruhových a páskových vodičů, FeZn</t>
  </si>
  <si>
    <t>1422922566</t>
  </si>
  <si>
    <t>100</t>
  </si>
  <si>
    <t>35441875</t>
  </si>
  <si>
    <t>svorka křížová pro vodič D 6-10mm</t>
  </si>
  <si>
    <t>1210623664</t>
  </si>
  <si>
    <t>101</t>
  </si>
  <si>
    <t>741420051</t>
  </si>
  <si>
    <t>Montáž hromosvodného vedení ochranných prvků úhelníků nebo trubek s držáky do zdiva</t>
  </si>
  <si>
    <t>382917843</t>
  </si>
  <si>
    <t>https://podminky.urs.cz/item/CS_URS_2021_02/741420051</t>
  </si>
  <si>
    <t>102</t>
  </si>
  <si>
    <t>35441831</t>
  </si>
  <si>
    <t>úhelník ochranný na ochranu svodu - 2000mm, FeZn</t>
  </si>
  <si>
    <t>2015248909</t>
  </si>
  <si>
    <t>103</t>
  </si>
  <si>
    <t>741420082</t>
  </si>
  <si>
    <t>Montáž hromosvodného vedení doplňků napínacích šroubů s okem s vypnutím svodového vodiče</t>
  </si>
  <si>
    <t>-1933223809</t>
  </si>
  <si>
    <t>https://podminky.urs.cz/item/CS_URS_2021_02/741420082</t>
  </si>
  <si>
    <t>104</t>
  </si>
  <si>
    <t>35442242</t>
  </si>
  <si>
    <t>napínací šroub pozinkovaná litina, oko-hák, závit M 10</t>
  </si>
  <si>
    <t>1189922826</t>
  </si>
  <si>
    <t>105</t>
  </si>
  <si>
    <t>741420083</t>
  </si>
  <si>
    <t>Montáž hromosvodného vedení doplňků štítků k označení svodů</t>
  </si>
  <si>
    <t>2002459962</t>
  </si>
  <si>
    <t>https://podminky.urs.cz/item/CS_URS_2021_02/741420083</t>
  </si>
  <si>
    <t>106</t>
  </si>
  <si>
    <t>35442110</t>
  </si>
  <si>
    <t>štítek plastový - čísla svodů</t>
  </si>
  <si>
    <t>274888422</t>
  </si>
  <si>
    <t>107</t>
  </si>
  <si>
    <t>741421813</t>
  </si>
  <si>
    <t>Demontáž hromosvodného vedení bez zachování funkčnosti svodových drátů nebo lan kolmého svodu, průměru přes 8 mm</t>
  </si>
  <si>
    <t>82679950</t>
  </si>
  <si>
    <t>https://podminky.urs.cz/item/CS_URS_2021_02/741421813</t>
  </si>
  <si>
    <t>Součet  horní část komína</t>
  </si>
  <si>
    <t>108</t>
  </si>
  <si>
    <t>741421845</t>
  </si>
  <si>
    <t>Demontáž hromosvodného vedení bez zachování funkčnosti svorek šroubových se 3 a více šrouby</t>
  </si>
  <si>
    <t>-2043105632</t>
  </si>
  <si>
    <t>https://podminky.urs.cz/item/CS_URS_2021_02/741421845</t>
  </si>
  <si>
    <t>109</t>
  </si>
  <si>
    <t>741430002</t>
  </si>
  <si>
    <t>Montáž jímacích tyčí délky do 3 m, na konstrukci zděnou</t>
  </si>
  <si>
    <t>-1004674994</t>
  </si>
  <si>
    <t>https://podminky.urs.cz/item/CS_URS_2021_02/741430002</t>
  </si>
  <si>
    <t>110</t>
  </si>
  <si>
    <t>35441065</t>
  </si>
  <si>
    <t>tyč jímací s rovným koncem 1500mm FeZn</t>
  </si>
  <si>
    <t>-1896927450</t>
  </si>
  <si>
    <t>111</t>
  </si>
  <si>
    <t>741820001</t>
  </si>
  <si>
    <t>Měření zemních odporů zemniče</t>
  </si>
  <si>
    <t>-1032232011</t>
  </si>
  <si>
    <t>https://podminky.urs.cz/item/CS_URS_2021_02/741820001</t>
  </si>
  <si>
    <t>112</t>
  </si>
  <si>
    <t>998741105</t>
  </si>
  <si>
    <t>Přesun hmot pro silnoproud stanovený z hmotnosti přesunovaného materiálu vodorovná dopravní vzdálenost do 50 m v objektech výšky přes 36 do 48 m</t>
  </si>
  <si>
    <t>-205790214</t>
  </si>
  <si>
    <t>https://podminky.urs.cz/item/CS_URS_2021_02/998741105</t>
  </si>
  <si>
    <t>113</t>
  </si>
  <si>
    <t>998741181</t>
  </si>
  <si>
    <t>Přesun hmot pro silnoproud stanovený z hmotnosti přesunovaného materiálu Příplatek k ceně za přesun prováděný bez použití mechanizace pro jakoukoliv výšku objektu</t>
  </si>
  <si>
    <t>-1782121660</t>
  </si>
  <si>
    <t>https://podminky.urs.cz/item/CS_URS_2021_02/998741181</t>
  </si>
  <si>
    <t>762</t>
  </si>
  <si>
    <t>Konstrukce tesařské</t>
  </si>
  <si>
    <t>114</t>
  </si>
  <si>
    <t>762591130</t>
  </si>
  <si>
    <t>Montáž dočasného zakrytí prostupů, otvorů z měkkého nebo tvrdého dřeva, volně kladenými fošnami tloušťky do 60 mm</t>
  </si>
  <si>
    <t>-1529496917</t>
  </si>
  <si>
    <t>https://podminky.urs.cz/item/CS_URS_2021_02/762591130</t>
  </si>
  <si>
    <t xml:space="preserve">1,6*1,6"dočasná podlaha </t>
  </si>
  <si>
    <t>115</t>
  </si>
  <si>
    <t>60511125</t>
  </si>
  <si>
    <t>řezivo stavební fošny prismované středové š do 160mm dl 2-5m</t>
  </si>
  <si>
    <t>609086508</t>
  </si>
  <si>
    <t>2,56*0,06</t>
  </si>
  <si>
    <t>0,154*1,1 'Přepočtené koeficientem množství</t>
  </si>
  <si>
    <t>116</t>
  </si>
  <si>
    <t>762595001</t>
  </si>
  <si>
    <t>Spojovací prostředky podlah a podkladových konstrukcí hřebíky, vruty</t>
  </si>
  <si>
    <t>1500746280</t>
  </si>
  <si>
    <t>https://podminky.urs.cz/item/CS_URS_2021_02/762595001</t>
  </si>
  <si>
    <t>117</t>
  </si>
  <si>
    <t>762822120</t>
  </si>
  <si>
    <t>Montáž stropních trámů z hraněného a polohraněného řeziva s trámovými výměnami, průřezové plochy přes 144 do 288 cm2</t>
  </si>
  <si>
    <t>-530176255</t>
  </si>
  <si>
    <t>https://podminky.urs.cz/item/CS_URS_2021_02/762822120</t>
  </si>
  <si>
    <t>1,6*4"dočasná podlaha</t>
  </si>
  <si>
    <t>118</t>
  </si>
  <si>
    <t>60512135</t>
  </si>
  <si>
    <t>hranol stavební řezivo průřezu do 288cm2 do dl 6m</t>
  </si>
  <si>
    <t>914573501</t>
  </si>
  <si>
    <t>6,400*0,16*0,18</t>
  </si>
  <si>
    <t>0,184*1,1 'Přepočtené koeficientem množství</t>
  </si>
  <si>
    <t>119</t>
  </si>
  <si>
    <t>762895000</t>
  </si>
  <si>
    <t>Spojovací prostředky záklopu stropů, stropnic, podbíjení hřebíky, svory</t>
  </si>
  <si>
    <t>-1028260340</t>
  </si>
  <si>
    <t>https://podminky.urs.cz/item/CS_URS_2021_02/762895000</t>
  </si>
  <si>
    <t>120</t>
  </si>
  <si>
    <t>998762104</t>
  </si>
  <si>
    <t>Přesun hmot pro konstrukce tesařské stanovený z hmotnosti přesunovaného materiálu vodorovná dopravní vzdálenost do 50 m v objektech výšky přes 24 do 36 m</t>
  </si>
  <si>
    <t>1969760794</t>
  </si>
  <si>
    <t>https://podminky.urs.cz/item/CS_URS_2021_02/998762104</t>
  </si>
  <si>
    <t>121</t>
  </si>
  <si>
    <t>998762181</t>
  </si>
  <si>
    <t>Přesun hmot pro konstrukce tesařské stanovený z hmotnosti přesunovaného materiálu Příplatek k cenám za přesun prováděný bez použití mechanizace pro jakoukoliv výšku objektu</t>
  </si>
  <si>
    <t>-120254816</t>
  </si>
  <si>
    <t>https://podminky.urs.cz/item/CS_URS_2021_02/998762181</t>
  </si>
  <si>
    <t>764</t>
  </si>
  <si>
    <t>Konstrukce klempířské</t>
  </si>
  <si>
    <t>122</t>
  </si>
  <si>
    <t>764248304</t>
  </si>
  <si>
    <t>Oplechování říms a ozdobných prvků z titanzinkového lesklého válcovaného plechu rovných, bez rohů mechanicky kotvené rš 330 mm</t>
  </si>
  <si>
    <t>-1076948646</t>
  </si>
  <si>
    <t>https://podminky.urs.cz/item/CS_URS_2021_02/764248304</t>
  </si>
  <si>
    <t>(4*4)*2"u paty komínu - odskoky</t>
  </si>
  <si>
    <t>123</t>
  </si>
  <si>
    <t>764248307</t>
  </si>
  <si>
    <t>Oplechování říms a ozdobných prvků z titanzinkového lesklého válcovaného plechu rovných, bez rohů mechanicky kotvené rš 670 mm</t>
  </si>
  <si>
    <t>372289094</t>
  </si>
  <si>
    <t>https://podminky.urs.cz/item/CS_URS_2021_02/764248307</t>
  </si>
  <si>
    <t>4*4"u paty komínu - hl. římsa</t>
  </si>
  <si>
    <t>124</t>
  </si>
  <si>
    <t>764248345</t>
  </si>
  <si>
    <t>Oplechování říms a ozdobných prvků z titanzinkového lesklého válcovaného plechu rovných, bez rohů Příplatek k cenám za zvýšenou pracnost při provedení rohu nebo koutu rovné římsy do rš 400 mm</t>
  </si>
  <si>
    <t>758258947</t>
  </si>
  <si>
    <t>https://podminky.urs.cz/item/CS_URS_2021_02/764248345</t>
  </si>
  <si>
    <t>4*2</t>
  </si>
  <si>
    <t>125</t>
  </si>
  <si>
    <t>764248347</t>
  </si>
  <si>
    <t>Oplechování říms a ozdobných prvků z titanzinkového lesklého válcovaného plechu rovných, bez rohů Příplatek k cenám za zvýšenou pracnost při provedení rohu nebo koutu rovné římsy přes rš 400 mm</t>
  </si>
  <si>
    <t>-424974235</t>
  </si>
  <si>
    <t>https://podminky.urs.cz/item/CS_URS_2021_02/764248347</t>
  </si>
  <si>
    <t>126</t>
  </si>
  <si>
    <t>998764105</t>
  </si>
  <si>
    <t>Přesun hmot pro konstrukce klempířské stanovený z hmotnosti přesunovaného materiálu vodorovná dopravní vzdálenost do 50 m v objektech výšky přes 36 do 48 m</t>
  </si>
  <si>
    <t>-634921676</t>
  </si>
  <si>
    <t>https://podminky.urs.cz/item/CS_URS_2021_02/998764105</t>
  </si>
  <si>
    <t>127</t>
  </si>
  <si>
    <t>998764181</t>
  </si>
  <si>
    <t>Přesun hmot pro konstrukce klempířské stanovený z hmotnosti přesunovaného materiálu Příplatek k cenám za přesun prováděný bez použití mechanizace pro jakoukoliv výšku objektu</t>
  </si>
  <si>
    <t>251891557</t>
  </si>
  <si>
    <t>https://podminky.urs.cz/item/CS_URS_2021_02/998764181</t>
  </si>
  <si>
    <t>767</t>
  </si>
  <si>
    <t>Konstrukce zámečnické</t>
  </si>
  <si>
    <t>128</t>
  </si>
  <si>
    <t>767662210</t>
  </si>
  <si>
    <t>Montáž mříží otvíravých</t>
  </si>
  <si>
    <t>63324650</t>
  </si>
  <si>
    <t>https://podminky.urs.cz/item/CS_URS_2021_02/767662210</t>
  </si>
  <si>
    <t>0,7*1,2</t>
  </si>
  <si>
    <t>129</t>
  </si>
  <si>
    <t>3110000-r1</t>
  </si>
  <si>
    <t>ocelová uzemykatelná bezpečnostní mříž s ocelovým rámem pro revizní otvor 500 x 1100 mm včetně povrchové úpravy: žárového zinkovíní</t>
  </si>
  <si>
    <t>-1552079292</t>
  </si>
  <si>
    <t>130</t>
  </si>
  <si>
    <t>767995111</t>
  </si>
  <si>
    <t>Montáž ostatních atypických zámečnických konstrukcí hmotnosti do 5 kg - vnitřní táhlo</t>
  </si>
  <si>
    <t>-1869927630</t>
  </si>
  <si>
    <t>https://podminky.urs.cz/item/CS_URS_2021_02/767995111</t>
  </si>
  <si>
    <t>41"vnitřní táhlo</t>
  </si>
  <si>
    <t>131</t>
  </si>
  <si>
    <t>13010818</t>
  </si>
  <si>
    <t>ocel profilová jakost S235JR (11 375) průřez U (UPN) 120</t>
  </si>
  <si>
    <t>1762733952</t>
  </si>
  <si>
    <t>(((0,35+0,75+0,35)*4)*2)*(13,43/1000)"vnitřní táhlo</t>
  </si>
  <si>
    <t>0,156*1,1 'Přepočtené koeficientem množství</t>
  </si>
  <si>
    <t>132</t>
  </si>
  <si>
    <t>13611228</t>
  </si>
  <si>
    <t>plech ocelový hladký jakost S235JR tl 10mm tabule</t>
  </si>
  <si>
    <t>-1269901845</t>
  </si>
  <si>
    <t>(((0,1*0,06)*4)*2)*(80/1000)"vnitřní táhlo</t>
  </si>
  <si>
    <t>0,004*1,1 'Přepočtené koeficientem množství</t>
  </si>
  <si>
    <t>133</t>
  </si>
  <si>
    <t>13611258</t>
  </si>
  <si>
    <t>plech ocelový hladký jakost S235JR tl 25mm tabule</t>
  </si>
  <si>
    <t>-743293109</t>
  </si>
  <si>
    <t>(((0,06*0,08)*4)*2)*(200/1000)</t>
  </si>
  <si>
    <t>0,008*1,1 'Přepočtené koeficientem množství</t>
  </si>
  <si>
    <t>134</t>
  </si>
  <si>
    <t>31197004</t>
  </si>
  <si>
    <t>tyč závitová Pz 4.6 M12</t>
  </si>
  <si>
    <t>-62573099</t>
  </si>
  <si>
    <t>((0,15*2)*4)*2</t>
  </si>
  <si>
    <t>135</t>
  </si>
  <si>
    <t>31197008</t>
  </si>
  <si>
    <t>tyč závitová Pz 4.6 M20</t>
  </si>
  <si>
    <t>194123910</t>
  </si>
  <si>
    <t>43*4"vnitřní táhlo</t>
  </si>
  <si>
    <t>172*1,1 'Přepočtené koeficientem množství</t>
  </si>
  <si>
    <t>136</t>
  </si>
  <si>
    <t>31111006</t>
  </si>
  <si>
    <t>matice přesná šestihranná Pz DIN 934-8 M12</t>
  </si>
  <si>
    <t>100 kus</t>
  </si>
  <si>
    <t>339104083</t>
  </si>
  <si>
    <t>(8*4)*2/100</t>
  </si>
  <si>
    <t>137</t>
  </si>
  <si>
    <t>31111009</t>
  </si>
  <si>
    <t>matice přesná šestihranná Pz DIN 934-8 M20</t>
  </si>
  <si>
    <t>-1332229895</t>
  </si>
  <si>
    <t>((4*2)*2)/100"vnitřní táhlo</t>
  </si>
  <si>
    <t>0,16*1,1 'Přepočtené koeficientem množství</t>
  </si>
  <si>
    <t>138</t>
  </si>
  <si>
    <t>31120006</t>
  </si>
  <si>
    <t>podložka DIN 125-A ZB D 12mm</t>
  </si>
  <si>
    <t>275499705</t>
  </si>
  <si>
    <t>(4*4)*2/100</t>
  </si>
  <si>
    <t>139</t>
  </si>
  <si>
    <t>31120009</t>
  </si>
  <si>
    <t>podložka DIN 125-A ZB D 20mm</t>
  </si>
  <si>
    <t>1385081740</t>
  </si>
  <si>
    <t>0,160"vnitřní táhlo</t>
  </si>
  <si>
    <t>140</t>
  </si>
  <si>
    <t>13021205</t>
  </si>
  <si>
    <t>matice napínací DIN 1480 ocelová pozinkovaná M20</t>
  </si>
  <si>
    <t>1622032645</t>
  </si>
  <si>
    <t>7*4"vnitřní táhlo</t>
  </si>
  <si>
    <t>141</t>
  </si>
  <si>
    <t>1302100-zp1</t>
  </si>
  <si>
    <t>Zámečnické práce na ocelové konstrukci vnitřního táhla včetně napnutí</t>
  </si>
  <si>
    <t>kpl</t>
  </si>
  <si>
    <t>-1598789517</t>
  </si>
  <si>
    <t>142</t>
  </si>
  <si>
    <t>767995113</t>
  </si>
  <si>
    <t>Montáž ostatních atypických zámečnických konstrukcí hmotnosti přes 10 do 20 kg - vnitřní táhlo</t>
  </si>
  <si>
    <t>1649147186</t>
  </si>
  <si>
    <t>https://podminky.urs.cz/item/CS_URS_2021_02/767995113</t>
  </si>
  <si>
    <t>375"vnitřní táhlo - UPN</t>
  </si>
  <si>
    <t>143</t>
  </si>
  <si>
    <t>767995114</t>
  </si>
  <si>
    <t>Montáž ostatních atypických zámečnických konstrukcí hmotnosti přes 20 do 50 kg - vnitřní táhlo</t>
  </si>
  <si>
    <t>-639552007</t>
  </si>
  <si>
    <t>https://podminky.urs.cz/item/CS_URS_2021_02/767995114</t>
  </si>
  <si>
    <t>172"vnitřní táhlo - UPN</t>
  </si>
  <si>
    <t>144</t>
  </si>
  <si>
    <t>767995113.2</t>
  </si>
  <si>
    <t>Montáž ostatních atypických zámečnických konstrukcí hmotnosti přes 10 do 20 kg - vnější táhlo</t>
  </si>
  <si>
    <t>1048718146</t>
  </si>
  <si>
    <t>145</t>
  </si>
  <si>
    <t>13010272</t>
  </si>
  <si>
    <t>tyč ocelová plochá jakost S235JR (11 375) 80x10mm</t>
  </si>
  <si>
    <t>-900182496</t>
  </si>
  <si>
    <t>((3,6*4)*2)*(6,28/1000)"nové vnější táhla paty komínu</t>
  </si>
  <si>
    <t>(6)*(6,28/1000)"nové vnější táhlo hlavy komínu</t>
  </si>
  <si>
    <t>0,219*1,1 'Přepočtené koeficientem množství</t>
  </si>
  <si>
    <t>146</t>
  </si>
  <si>
    <t>783919569</t>
  </si>
  <si>
    <t>((2*4)*2)*0,3"nové vnější táhla paty komínu</t>
  </si>
  <si>
    <t>(2*2)*0,3"nové vnější táhlo hlavy komínu</t>
  </si>
  <si>
    <t>6*1,1 'Přepočtené koeficientem množství</t>
  </si>
  <si>
    <t>147</t>
  </si>
  <si>
    <t>981433778</t>
  </si>
  <si>
    <t>((4*4)*2)*2/100"nové vnější táhla paty komínu</t>
  </si>
  <si>
    <t>(4*2)*2/100"nové vnější táhlo hlavy komínu</t>
  </si>
  <si>
    <t>148</t>
  </si>
  <si>
    <t>2028983002</t>
  </si>
  <si>
    <t>((4*4)*2)/100"nové vnější táhla paty komínu</t>
  </si>
  <si>
    <t>(4*2)/100"nové vnější táhlo hlavy komínu</t>
  </si>
  <si>
    <t>149</t>
  </si>
  <si>
    <t>3110000-zp2</t>
  </si>
  <si>
    <t>zámečnické práce na ocelové konstrukci vnějších táhel</t>
  </si>
  <si>
    <t>1571728251</t>
  </si>
  <si>
    <t>150</t>
  </si>
  <si>
    <t>767996801</t>
  </si>
  <si>
    <t>Demontáž ostatních zámečnických konstrukcí o hmotnosti jednotlivých dílů rozebráním do 50 kg</t>
  </si>
  <si>
    <t>1704014440</t>
  </si>
  <si>
    <t>https://podminky.urs.cz/item/CS_URS_2021_02/767996801</t>
  </si>
  <si>
    <t>20"stávající táhlo hlavy komínu</t>
  </si>
  <si>
    <t>151</t>
  </si>
  <si>
    <t>98523111-R</t>
  </si>
  <si>
    <t>Lože pod vnější spínací táhlao z aktivované malty</t>
  </si>
  <si>
    <t>-371784368</t>
  </si>
  <si>
    <t>(4*4)*2"pro nová tahla u paty komínu</t>
  </si>
  <si>
    <t>6"pro stávající tahlo na hlavě komínu</t>
  </si>
  <si>
    <t>152</t>
  </si>
  <si>
    <t>998767105</t>
  </si>
  <si>
    <t>Přesun hmot pro zámečnické konstrukce stanovený z hmotnosti přesunovaného materiálu vodorovná dopravní vzdálenost do 50 m v objektech výšky přes 36 do 48 m</t>
  </si>
  <si>
    <t>-1670980600</t>
  </si>
  <si>
    <t>https://podminky.urs.cz/item/CS_URS_2021_02/998767105</t>
  </si>
  <si>
    <t>153</t>
  </si>
  <si>
    <t>998767181</t>
  </si>
  <si>
    <t>Přesun hmot pro zámečnické konstrukce stanovený z hmotnosti přesunovaného materiálu Příplatek k cenám za přesun prováděný bez použití mechanizace pro jakoukoliv výšku objektu</t>
  </si>
  <si>
    <t>354922157</t>
  </si>
  <si>
    <t>https://podminky.urs.cz/item/CS_URS_2021_02/998767181</t>
  </si>
  <si>
    <t>783</t>
  </si>
  <si>
    <t>Dokončovací práce - nátěry</t>
  </si>
  <si>
    <t>154</t>
  </si>
  <si>
    <t>783301303</t>
  </si>
  <si>
    <t>Příprava podkladu zámečnických konstrukcí před provedením nátěru odrezivění odrezovačem bezoplachovým</t>
  </si>
  <si>
    <t>1473793599</t>
  </si>
  <si>
    <t>https://podminky.urs.cz/item/CS_URS_2021_02/783301303</t>
  </si>
  <si>
    <t>3,8*18*0,2"stávající táhla</t>
  </si>
  <si>
    <t>155</t>
  </si>
  <si>
    <t>783301311</t>
  </si>
  <si>
    <t>Příprava podkladu zámečnických konstrukcí před provedením nátěru odmaštění odmašťovačem vodou ředitelným</t>
  </si>
  <si>
    <t>-752469819</t>
  </si>
  <si>
    <t>https://podminky.urs.cz/item/CS_URS_2021_02/783301311</t>
  </si>
  <si>
    <t>(0,55*(1,2+0,2*2)*4)*2+(0,2*0,2)*8*2"vnitřní táhlo - UPN profil + plech</t>
  </si>
  <si>
    <t>(16*2)*0,3*2"vnější táhlo</t>
  </si>
  <si>
    <t>156</t>
  </si>
  <si>
    <t>783306809</t>
  </si>
  <si>
    <t>Odstranění nátěrů ze zámečnických konstrukcí okartáčováním</t>
  </si>
  <si>
    <t>-1401019695</t>
  </si>
  <si>
    <t>https://podminky.urs.cz/item/CS_URS_2021_02/783306809</t>
  </si>
  <si>
    <t>157</t>
  </si>
  <si>
    <t>783343101</t>
  </si>
  <si>
    <t>Základní impregnační nátěr zámečnických konstrukcí aktivátorem rzi na zkorodovaný povrch jednonásobný polyuretanový</t>
  </si>
  <si>
    <t>104613916</t>
  </si>
  <si>
    <t>https://podminky.urs.cz/item/CS_URS_2021_02/783343101</t>
  </si>
  <si>
    <t>16,68"stávající táhla</t>
  </si>
  <si>
    <t>98*0,06"stupadla</t>
  </si>
  <si>
    <t>158</t>
  </si>
  <si>
    <t>783344201</t>
  </si>
  <si>
    <t>Základní antikorozní nátěr zámečnických konstrukcí jednonásobný polyuretanový</t>
  </si>
  <si>
    <t>323860558</t>
  </si>
  <si>
    <t>https://podminky.urs.cz/item/CS_URS_2021_02/783344201</t>
  </si>
  <si>
    <t>159</t>
  </si>
  <si>
    <t>783347101</t>
  </si>
  <si>
    <t>Krycí nátěr (email) zámečnických konstrukcí jednonásobný polyuretanový</t>
  </si>
  <si>
    <t>-1506730868</t>
  </si>
  <si>
    <t>https://podminky.urs.cz/item/CS_URS_2021_02/783347101</t>
  </si>
  <si>
    <t>40,56*2 'Přepočtené koeficientem množství</t>
  </si>
  <si>
    <t>160</t>
  </si>
  <si>
    <t>783601711</t>
  </si>
  <si>
    <t>Příprava podkladu armatur a kovových potrubí před provedením nátěru potrubí do DN 50 mm odrezivěním, odrezovačem bezoplachovým</t>
  </si>
  <si>
    <t>1615840924</t>
  </si>
  <si>
    <t>https://podminky.urs.cz/item/CS_URS_2021_02/783601711</t>
  </si>
  <si>
    <t>130*0,5"stupadel</t>
  </si>
  <si>
    <t>22*1,5"košů</t>
  </si>
  <si>
    <t>161</t>
  </si>
  <si>
    <t>783601713</t>
  </si>
  <si>
    <t>Příprava podkladu armatur a kovových potrubí před provedením nátěru potrubí do DN 50 mm odmaštěním, odmašťovačem vodou ředitelným</t>
  </si>
  <si>
    <t>-632745914</t>
  </si>
  <si>
    <t>https://podminky.urs.cz/item/CS_URS_2021_02/783601713</t>
  </si>
  <si>
    <t>162</t>
  </si>
  <si>
    <t>783606864</t>
  </si>
  <si>
    <t>Odstranění nátěrů z armatur a kovových potrubí potrubí do DN 50 mm okartáčováním</t>
  </si>
  <si>
    <t>-1311328489</t>
  </si>
  <si>
    <t>https://podminky.urs.cz/item/CS_URS_2021_02/783606864</t>
  </si>
  <si>
    <t>163</t>
  </si>
  <si>
    <t>783644551</t>
  </si>
  <si>
    <t>Základní nátěr armatur a kovových potrubí jednonásobný potrubí do DN 50 mm polyuretanový</t>
  </si>
  <si>
    <t>1997666272</t>
  </si>
  <si>
    <t>https://podminky.urs.cz/item/CS_URS_2021_02/783644551</t>
  </si>
  <si>
    <t>164</t>
  </si>
  <si>
    <t>783644651</t>
  </si>
  <si>
    <t>Základní antikorozní nátěr armatur a kovových potrubí jednonásobný potrubí do DN 50 mm polyuretanový</t>
  </si>
  <si>
    <t>-31979566</t>
  </si>
  <si>
    <t>https://podminky.urs.cz/item/CS_URS_2021_02/783644651</t>
  </si>
  <si>
    <t>165</t>
  </si>
  <si>
    <t>783647611</t>
  </si>
  <si>
    <t>Krycí nátěr (email) armatur a kovových potrubí potrubí do DN 50 mm dvojnásobný polyuretanový</t>
  </si>
  <si>
    <t>368293658</t>
  </si>
  <si>
    <t>https://podminky.urs.cz/item/CS_URS_2021_02/783647611</t>
  </si>
  <si>
    <t>VRN</t>
  </si>
  <si>
    <t>Vedlejší rozpočtové náklady</t>
  </si>
  <si>
    <t>VRN3</t>
  </si>
  <si>
    <t>Zařízení staveniště</t>
  </si>
  <si>
    <t>166</t>
  </si>
  <si>
    <t>030001000</t>
  </si>
  <si>
    <t>Zařízení staveniště včetně oplocení</t>
  </si>
  <si>
    <t>…</t>
  </si>
  <si>
    <t>1024</t>
  </si>
  <si>
    <t>1446260286</t>
  </si>
  <si>
    <t>https://podminky.urs.cz/item/CS_URS_2021_02/030001000</t>
  </si>
  <si>
    <t>VRN4</t>
  </si>
  <si>
    <t>Inženýrská činnost</t>
  </si>
  <si>
    <t>167</t>
  </si>
  <si>
    <t>044002000</t>
  </si>
  <si>
    <t>Revize - hromosvodu</t>
  </si>
  <si>
    <t>-549168976</t>
  </si>
  <si>
    <t>https://podminky.urs.cz/item/CS_URS_2021_02/044002000</t>
  </si>
  <si>
    <t>168</t>
  </si>
  <si>
    <t>045002000</t>
  </si>
  <si>
    <t>Kompletační a koordinační činnost</t>
  </si>
  <si>
    <t>1062515006</t>
  </si>
  <si>
    <t>https://podminky.urs.cz/item/CS_URS_2021_02/045002000</t>
  </si>
  <si>
    <t>VRN6</t>
  </si>
  <si>
    <t>Územní vlivy</t>
  </si>
  <si>
    <t>169</t>
  </si>
  <si>
    <t>062002000</t>
  </si>
  <si>
    <t>Ztížené dopravní podmínky</t>
  </si>
  <si>
    <t>-931855342</t>
  </si>
  <si>
    <t>https://podminky.urs.cz/item/CS_URS_2021_02/062002000</t>
  </si>
  <si>
    <t>Poznámka k položce:
Jedná se především o dopravu materiálu mocí lan, kladky a jiných do výšky 45 m.</t>
  </si>
  <si>
    <t>170</t>
  </si>
  <si>
    <t>063002000</t>
  </si>
  <si>
    <t>Práce na těžce přístupných místech</t>
  </si>
  <si>
    <t>148106570</t>
  </si>
  <si>
    <t>https://podminky.urs.cz/item/CS_URS_2021_02/063002000</t>
  </si>
  <si>
    <t xml:space="preserve">Poznámka k položce:
Jedná se zejména o práce ve výšce, bez pevné pracovní podlahy a na úvazu. </t>
  </si>
  <si>
    <t>VRN7</t>
  </si>
  <si>
    <t>Provozní vlivy</t>
  </si>
  <si>
    <t>171</t>
  </si>
  <si>
    <t>070001000</t>
  </si>
  <si>
    <t xml:space="preserve">Provozní vlivy včetně záborů s poplatky, dopravního značení, DIO a DIR </t>
  </si>
  <si>
    <t>-680572985</t>
  </si>
  <si>
    <t>https://podminky.urs.cz/item/CS_URS_2021_02/070001000</t>
  </si>
  <si>
    <t>Struktura údajů, formát souboru a metodika pro zpracování</t>
  </si>
  <si>
    <t>Struktura</t>
  </si>
  <si>
    <t>Soubor je složen ze záložky Rekapitulace rekonstrukce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</si>
  <si>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</si>
  <si>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rekonstrukce </t>
    </r>
    <r>
      <rPr>
        <sz val="8"/>
        <rFont val="Arial CE"/>
        <family val="2"/>
      </rPr>
      <t>obsahuje sestavu Rekapitulace rekonstrukce a Rekapitulace objektů rekonstrukce a soupisů prací.</t>
    </r>
  </si>
  <si>
    <r>
      <t xml:space="preserve">V sestavě </t>
    </r>
    <r>
      <rPr>
        <b/>
        <sz val="8"/>
        <rFont val="Arial CE"/>
        <family val="2"/>
      </rPr>
      <t>Rekapitulace rekonstrukce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</si>
  <si>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</si>
  <si>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</si>
  <si>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rekonstrukce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</si>
  <si>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</si>
  <si>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</si>
  <si>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</si>
  <si>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</si>
  <si>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</si>
  <si>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</si>
  <si>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</si>
  <si>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</si>
  <si>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</si>
  <si>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</si>
  <si>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</si>
  <si>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</si>
  <si>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</si>
  <si>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</si>
  <si>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rekonstrukce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</si>
  <si>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rekonstrukce,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</si>
  <si>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</si>
  <si>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</si>
  <si>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</si>
  <si>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</si>
  <si>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</si>
  <si>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</si>
  <si>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</si>
  <si>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</si>
  <si>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</si>
  <si>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</si>
  <si>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</si>
  <si>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</si>
  <si>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</si>
  <si>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</si>
  <si>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</si>
  <si>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</si>
  <si>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</si>
  <si>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</si>
  <si>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</si>
  <si>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</si>
  <si>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</si>
  <si>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</si>
  <si>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</si>
  <si>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</si>
  <si>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</si>
  <si>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</si>
  <si>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</si>
  <si>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</si>
  <si>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rekonstrukce - zde uchazeč vyplní svůj název (název subjektu) </t>
  </si>
  <si>
    <t>Pole IČ a DIČ v sestavě Rekapitulace rekonstrukce - zde uchazeč vyplní svoje IČ a DIČ</t>
  </si>
  <si>
    <t>Datum v sestavě Rekapitulace rekonstrukce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</si>
  <si>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</si>
  <si>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</si>
  <si>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</si>
  <si>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</si>
  <si>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</si>
  <si>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</si>
  <si>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</si>
  <si>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</si>
  <si>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</si>
  <si>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rekonstrukce</t>
  </si>
  <si>
    <t>Název</t>
  </si>
  <si>
    <t>Povinný</t>
  </si>
  <si>
    <t>Max. počet</t>
  </si>
  <si>
    <t>atributu</t>
  </si>
  <si>
    <t>(A/N)</t>
  </si>
  <si>
    <t>znaků</t>
  </si>
  <si>
    <t>A</t>
  </si>
  <si>
    <t>Kód rekonstrukce</t>
  </si>
  <si>
    <t>String</t>
  </si>
  <si>
    <t>Rekonstrukce</t>
  </si>
  <si>
    <t>Název rekonstrukce</t>
  </si>
  <si>
    <t>Místo</t>
  </si>
  <si>
    <t>N</t>
  </si>
  <si>
    <t>Místo rekonstrukce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</si>
  <si>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</si>
  <si>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</si>
  <si>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</si>
  <si>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</si>
  <si>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</si>
  <si>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</si>
  <si>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</si>
  <si>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</si>
  <si>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</si>
  <si>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</si>
  <si>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</si>
  <si>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</si>
  <si>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</si>
  <si>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</si>
  <si>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</si>
  <si>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</si>
  <si>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</si>
  <si>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</si>
  <si>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</si>
  <si>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</si>
  <si>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</si>
  <si>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</si>
  <si>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</si>
  <si>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</si>
  <si>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</si>
  <si>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</si>
  <si>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</si>
  <si>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</si>
  <si>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</si>
  <si>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rekonstrukci. Sčítává se ze všech listů.</t>
  </si>
  <si>
    <t>Celková cena s DPH za celou rekonstrukci</t>
  </si>
  <si>
    <t>Rekapitulace objektů rekonstrukce a soupisů prací</t>
  </si>
  <si>
    <t>Přebírá se z Rekapitulace rekonstrukce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</si>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</sst>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5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0" fontId="24" fillId="0" borderId="15" xfId="0" applyFont="1" applyBorder="1" applyAlignment="1" applyProtection="1">
      <alignment horizontal="left"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9" fillId="0" borderId="0" xfId="0" applyFont="1" applyAlignment="1" applyProtection="1">
      <alignment vertical="center" wrapText="1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1111311" TargetMode="External" /><Relationship Id="rId2" Type="http://schemas.openxmlformats.org/officeDocument/2006/relationships/hyperlink" Target="https://podminky.urs.cz/item/CS_URS_2021_02/111212351" TargetMode="External" /><Relationship Id="rId3" Type="http://schemas.openxmlformats.org/officeDocument/2006/relationships/hyperlink" Target="https://podminky.urs.cz/item/CS_URS_2021_02/121151103" TargetMode="External" /><Relationship Id="rId4" Type="http://schemas.openxmlformats.org/officeDocument/2006/relationships/hyperlink" Target="https://podminky.urs.cz/item/CS_URS_2021_02/131253101" TargetMode="External" /><Relationship Id="rId5" Type="http://schemas.openxmlformats.org/officeDocument/2006/relationships/hyperlink" Target="https://podminky.urs.cz/item/CS_URS_2021_02/132253101" TargetMode="External" /><Relationship Id="rId6" Type="http://schemas.openxmlformats.org/officeDocument/2006/relationships/hyperlink" Target="https://podminky.urs.cz/item/CS_URS_2021_02/174151101" TargetMode="External" /><Relationship Id="rId7" Type="http://schemas.openxmlformats.org/officeDocument/2006/relationships/hyperlink" Target="https://podminky.urs.cz/item/CS_URS_2021_02/174151103" TargetMode="External" /><Relationship Id="rId8" Type="http://schemas.openxmlformats.org/officeDocument/2006/relationships/hyperlink" Target="https://podminky.urs.cz/item/CS_URS_2021_02/181351003" TargetMode="External" /><Relationship Id="rId9" Type="http://schemas.openxmlformats.org/officeDocument/2006/relationships/hyperlink" Target="https://podminky.urs.cz/item/CS_URS_2021_02/310237241" TargetMode="External" /><Relationship Id="rId10" Type="http://schemas.openxmlformats.org/officeDocument/2006/relationships/hyperlink" Target="https://podminky.urs.cz/item/CS_URS_2021_02/310238411" TargetMode="External" /><Relationship Id="rId11" Type="http://schemas.openxmlformats.org/officeDocument/2006/relationships/hyperlink" Target="https://podminky.urs.cz/item/CS_URS_2021_02/310239411" TargetMode="External" /><Relationship Id="rId12" Type="http://schemas.openxmlformats.org/officeDocument/2006/relationships/hyperlink" Target="https://podminky.urs.cz/item/CS_URS_2021_02/314231164" TargetMode="External" /><Relationship Id="rId13" Type="http://schemas.openxmlformats.org/officeDocument/2006/relationships/hyperlink" Target="https://podminky.urs.cz/item/CS_URS_2021_02/413232211" TargetMode="External" /><Relationship Id="rId14" Type="http://schemas.openxmlformats.org/officeDocument/2006/relationships/hyperlink" Target="https://podminky.urs.cz/item/CS_URS_2021_02/417321616" TargetMode="External" /><Relationship Id="rId15" Type="http://schemas.openxmlformats.org/officeDocument/2006/relationships/hyperlink" Target="https://podminky.urs.cz/item/CS_URS_2021_02/417351115" TargetMode="External" /><Relationship Id="rId16" Type="http://schemas.openxmlformats.org/officeDocument/2006/relationships/hyperlink" Target="https://podminky.urs.cz/item/CS_URS_2021_02/417351116" TargetMode="External" /><Relationship Id="rId17" Type="http://schemas.openxmlformats.org/officeDocument/2006/relationships/hyperlink" Target="https://podminky.urs.cz/item/CS_URS_2021_02/417361821" TargetMode="External" /><Relationship Id="rId18" Type="http://schemas.openxmlformats.org/officeDocument/2006/relationships/hyperlink" Target="https://podminky.urs.cz/item/CS_URS_2021_02/622635061" TargetMode="External" /><Relationship Id="rId19" Type="http://schemas.openxmlformats.org/officeDocument/2006/relationships/hyperlink" Target="https://podminky.urs.cz/item/CS_URS_2021_02/622635091" TargetMode="External" /><Relationship Id="rId20" Type="http://schemas.openxmlformats.org/officeDocument/2006/relationships/hyperlink" Target="https://podminky.urs.cz/item/CS_URS_2021_02/623631001" TargetMode="External" /><Relationship Id="rId21" Type="http://schemas.openxmlformats.org/officeDocument/2006/relationships/hyperlink" Target="https://podminky.urs.cz/item/CS_URS_2021_02/629995101" TargetMode="External" /><Relationship Id="rId22" Type="http://schemas.openxmlformats.org/officeDocument/2006/relationships/hyperlink" Target="https://podminky.urs.cz/item/CS_URS_2021_02/632450124" TargetMode="External" /><Relationship Id="rId23" Type="http://schemas.openxmlformats.org/officeDocument/2006/relationships/hyperlink" Target="https://podminky.urs.cz/item/CS_URS_2021_02/632450132" TargetMode="External" /><Relationship Id="rId24" Type="http://schemas.openxmlformats.org/officeDocument/2006/relationships/hyperlink" Target="https://podminky.urs.cz/item/CS_URS_2021_02/941111111" TargetMode="External" /><Relationship Id="rId25" Type="http://schemas.openxmlformats.org/officeDocument/2006/relationships/hyperlink" Target="https://podminky.urs.cz/item/CS_URS_2021_02/941111211" TargetMode="External" /><Relationship Id="rId26" Type="http://schemas.openxmlformats.org/officeDocument/2006/relationships/hyperlink" Target="https://podminky.urs.cz/item/CS_URS_2021_02/941111811" TargetMode="External" /><Relationship Id="rId27" Type="http://schemas.openxmlformats.org/officeDocument/2006/relationships/hyperlink" Target="https://podminky.urs.cz/item/CS_URS_2021_02/944511111" TargetMode="External" /><Relationship Id="rId28" Type="http://schemas.openxmlformats.org/officeDocument/2006/relationships/hyperlink" Target="https://podminky.urs.cz/item/CS_URS_2021_02/944511211" TargetMode="External" /><Relationship Id="rId29" Type="http://schemas.openxmlformats.org/officeDocument/2006/relationships/hyperlink" Target="https://podminky.urs.cz/item/CS_URS_2021_02/944511811" TargetMode="External" /><Relationship Id="rId30" Type="http://schemas.openxmlformats.org/officeDocument/2006/relationships/hyperlink" Target="https://podminky.urs.cz/item/CS_URS_2021_02/945231111" TargetMode="External" /><Relationship Id="rId31" Type="http://schemas.openxmlformats.org/officeDocument/2006/relationships/hyperlink" Target="https://podminky.urs.cz/item/CS_URS_2021_02/949311115" TargetMode="External" /><Relationship Id="rId32" Type="http://schemas.openxmlformats.org/officeDocument/2006/relationships/hyperlink" Target="https://podminky.urs.cz/item/CS_URS_2021_02/949311214" TargetMode="External" /><Relationship Id="rId33" Type="http://schemas.openxmlformats.org/officeDocument/2006/relationships/hyperlink" Target="https://podminky.urs.cz/item/CS_URS_2021_02/949311815" TargetMode="External" /><Relationship Id="rId34" Type="http://schemas.openxmlformats.org/officeDocument/2006/relationships/hyperlink" Target="https://podminky.urs.cz/item/CS_URS_2021_02/953942841" TargetMode="External" /><Relationship Id="rId35" Type="http://schemas.openxmlformats.org/officeDocument/2006/relationships/hyperlink" Target="https://podminky.urs.cz/item/CS_URS_2021_02/963051113" TargetMode="External" /><Relationship Id="rId36" Type="http://schemas.openxmlformats.org/officeDocument/2006/relationships/hyperlink" Target="https://podminky.urs.cz/item/CS_URS_2021_02/965045111" TargetMode="External" /><Relationship Id="rId37" Type="http://schemas.openxmlformats.org/officeDocument/2006/relationships/hyperlink" Target="https://podminky.urs.cz/item/CS_URS_2021_02/971033541" TargetMode="External" /><Relationship Id="rId38" Type="http://schemas.openxmlformats.org/officeDocument/2006/relationships/hyperlink" Target="https://podminky.urs.cz/item/CS_URS_2021_02/973031325" TargetMode="External" /><Relationship Id="rId39" Type="http://schemas.openxmlformats.org/officeDocument/2006/relationships/hyperlink" Target="https://podminky.urs.cz/item/CS_URS_2021_02/973031345" TargetMode="External" /><Relationship Id="rId40" Type="http://schemas.openxmlformats.org/officeDocument/2006/relationships/hyperlink" Target="https://podminky.urs.cz/item/CS_URS_2021_02/973031824" TargetMode="External" /><Relationship Id="rId41" Type="http://schemas.openxmlformats.org/officeDocument/2006/relationships/hyperlink" Target="https://podminky.urs.cz/item/CS_URS_2021_02/976083131" TargetMode="External" /><Relationship Id="rId42" Type="http://schemas.openxmlformats.org/officeDocument/2006/relationships/hyperlink" Target="https://podminky.urs.cz/item/CS_URS_2021_02/978015391" TargetMode="External" /><Relationship Id="rId43" Type="http://schemas.openxmlformats.org/officeDocument/2006/relationships/hyperlink" Target="https://podminky.urs.cz/item/CS_URS_2021_02/979031121" TargetMode="External" /><Relationship Id="rId44" Type="http://schemas.openxmlformats.org/officeDocument/2006/relationships/hyperlink" Target="https://podminky.urs.cz/item/CS_URS_2021_02/981331111" TargetMode="External" /><Relationship Id="rId45" Type="http://schemas.openxmlformats.org/officeDocument/2006/relationships/hyperlink" Target="https://podminky.urs.cz/item/CS_URS_2021_02/981511114" TargetMode="External" /><Relationship Id="rId46" Type="http://schemas.openxmlformats.org/officeDocument/2006/relationships/hyperlink" Target="https://podminky.urs.cz/item/CS_URS_2021_02/985142213" TargetMode="External" /><Relationship Id="rId47" Type="http://schemas.openxmlformats.org/officeDocument/2006/relationships/hyperlink" Target="https://podminky.urs.cz/item/CS_URS_2021_02/985142911" TargetMode="External" /><Relationship Id="rId48" Type="http://schemas.openxmlformats.org/officeDocument/2006/relationships/hyperlink" Target="https://podminky.urs.cz/item/CS_URS_2021_02/985142912" TargetMode="External" /><Relationship Id="rId49" Type="http://schemas.openxmlformats.org/officeDocument/2006/relationships/hyperlink" Target="https://podminky.urs.cz/item/CS_URS_2021_02/985211113" TargetMode="External" /><Relationship Id="rId50" Type="http://schemas.openxmlformats.org/officeDocument/2006/relationships/hyperlink" Target="https://podminky.urs.cz/item/CS_URS_2021_02/985211912" TargetMode="External" /><Relationship Id="rId51" Type="http://schemas.openxmlformats.org/officeDocument/2006/relationships/hyperlink" Target="https://podminky.urs.cz/item/CS_URS_2021_02/985221021" TargetMode="External" /><Relationship Id="rId52" Type="http://schemas.openxmlformats.org/officeDocument/2006/relationships/hyperlink" Target="https://podminky.urs.cz/item/CS_URS_2021_02/985221101" TargetMode="External" /><Relationship Id="rId53" Type="http://schemas.openxmlformats.org/officeDocument/2006/relationships/hyperlink" Target="https://podminky.urs.cz/item/CS_URS_2021_02/985221120" TargetMode="External" /><Relationship Id="rId54" Type="http://schemas.openxmlformats.org/officeDocument/2006/relationships/hyperlink" Target="https://podminky.urs.cz/item/CS_URS_2021_02/985222101" TargetMode="External" /><Relationship Id="rId55" Type="http://schemas.openxmlformats.org/officeDocument/2006/relationships/hyperlink" Target="https://podminky.urs.cz/item/CS_URS_2021_02/985223110" TargetMode="External" /><Relationship Id="rId56" Type="http://schemas.openxmlformats.org/officeDocument/2006/relationships/hyperlink" Target="https://podminky.urs.cz/item/CS_URS_2021_02/985223911" TargetMode="External" /><Relationship Id="rId57" Type="http://schemas.openxmlformats.org/officeDocument/2006/relationships/hyperlink" Target="https://podminky.urs.cz/item/CS_URS_2021_02/985231113" TargetMode="External" /><Relationship Id="rId58" Type="http://schemas.openxmlformats.org/officeDocument/2006/relationships/hyperlink" Target="https://podminky.urs.cz/item/CS_URS_2021_02/985231192" TargetMode="External" /><Relationship Id="rId59" Type="http://schemas.openxmlformats.org/officeDocument/2006/relationships/hyperlink" Target="https://podminky.urs.cz/item/CS_URS_2021_02/985232113" TargetMode="External" /><Relationship Id="rId60" Type="http://schemas.openxmlformats.org/officeDocument/2006/relationships/hyperlink" Target="https://podminky.urs.cz/item/CS_URS_2021_02/985232191" TargetMode="External" /><Relationship Id="rId61" Type="http://schemas.openxmlformats.org/officeDocument/2006/relationships/hyperlink" Target="https://podminky.urs.cz/item/CS_URS_2021_02/985232192" TargetMode="External" /><Relationship Id="rId62" Type="http://schemas.openxmlformats.org/officeDocument/2006/relationships/hyperlink" Target="https://podminky.urs.cz/item/CS_URS_2021_02/985233131" TargetMode="External" /><Relationship Id="rId63" Type="http://schemas.openxmlformats.org/officeDocument/2006/relationships/hyperlink" Target="https://podminky.urs.cz/item/CS_URS_2021_02/985233912" TargetMode="External" /><Relationship Id="rId64" Type="http://schemas.openxmlformats.org/officeDocument/2006/relationships/hyperlink" Target="https://podminky.urs.cz/item/CS_URS_2021_02/997013501" TargetMode="External" /><Relationship Id="rId65" Type="http://schemas.openxmlformats.org/officeDocument/2006/relationships/hyperlink" Target="https://podminky.urs.cz/item/CS_URS_2021_02/997013509" TargetMode="External" /><Relationship Id="rId66" Type="http://schemas.openxmlformats.org/officeDocument/2006/relationships/hyperlink" Target="https://podminky.urs.cz/item/CS_URS_2021_02/997013601" TargetMode="External" /><Relationship Id="rId67" Type="http://schemas.openxmlformats.org/officeDocument/2006/relationships/hyperlink" Target="https://podminky.urs.cz/item/CS_URS_2021_02/997013602" TargetMode="External" /><Relationship Id="rId68" Type="http://schemas.openxmlformats.org/officeDocument/2006/relationships/hyperlink" Target="https://podminky.urs.cz/item/CS_URS_2021_02/997013603" TargetMode="External" /><Relationship Id="rId69" Type="http://schemas.openxmlformats.org/officeDocument/2006/relationships/hyperlink" Target="https://podminky.urs.cz/item/CS_URS_2021_02/721173315" TargetMode="External" /><Relationship Id="rId70" Type="http://schemas.openxmlformats.org/officeDocument/2006/relationships/hyperlink" Target="https://podminky.urs.cz/item/CS_URS_2021_02/998721101" TargetMode="External" /><Relationship Id="rId71" Type="http://schemas.openxmlformats.org/officeDocument/2006/relationships/hyperlink" Target="https://podminky.urs.cz/item/CS_URS_2021_02/998721181" TargetMode="External" /><Relationship Id="rId72" Type="http://schemas.openxmlformats.org/officeDocument/2006/relationships/hyperlink" Target="https://podminky.urs.cz/item/CS_URS_2021_02/741410021" TargetMode="External" /><Relationship Id="rId73" Type="http://schemas.openxmlformats.org/officeDocument/2006/relationships/hyperlink" Target="https://podminky.urs.cz/item/CS_URS_2021_02/741410041" TargetMode="External" /><Relationship Id="rId74" Type="http://schemas.openxmlformats.org/officeDocument/2006/relationships/hyperlink" Target="https://podminky.urs.cz/item/CS_URS_2021_02/741420001" TargetMode="External" /><Relationship Id="rId75" Type="http://schemas.openxmlformats.org/officeDocument/2006/relationships/hyperlink" Target="https://podminky.urs.cz/item/CS_URS_2021_02/741420021" TargetMode="External" /><Relationship Id="rId76" Type="http://schemas.openxmlformats.org/officeDocument/2006/relationships/hyperlink" Target="https://podminky.urs.cz/item/CS_URS_2021_02/741420022" TargetMode="External" /><Relationship Id="rId77" Type="http://schemas.openxmlformats.org/officeDocument/2006/relationships/hyperlink" Target="https://podminky.urs.cz/item/CS_URS_2021_02/741420051" TargetMode="External" /><Relationship Id="rId78" Type="http://schemas.openxmlformats.org/officeDocument/2006/relationships/hyperlink" Target="https://podminky.urs.cz/item/CS_URS_2021_02/741420082" TargetMode="External" /><Relationship Id="rId79" Type="http://schemas.openxmlformats.org/officeDocument/2006/relationships/hyperlink" Target="https://podminky.urs.cz/item/CS_URS_2021_02/741420083" TargetMode="External" /><Relationship Id="rId80" Type="http://schemas.openxmlformats.org/officeDocument/2006/relationships/hyperlink" Target="https://podminky.urs.cz/item/CS_URS_2021_02/741421813" TargetMode="External" /><Relationship Id="rId81" Type="http://schemas.openxmlformats.org/officeDocument/2006/relationships/hyperlink" Target="https://podminky.urs.cz/item/CS_URS_2021_02/741421845" TargetMode="External" /><Relationship Id="rId82" Type="http://schemas.openxmlformats.org/officeDocument/2006/relationships/hyperlink" Target="https://podminky.urs.cz/item/CS_URS_2021_02/741430002" TargetMode="External" /><Relationship Id="rId83" Type="http://schemas.openxmlformats.org/officeDocument/2006/relationships/hyperlink" Target="https://podminky.urs.cz/item/CS_URS_2021_02/741820001" TargetMode="External" /><Relationship Id="rId84" Type="http://schemas.openxmlformats.org/officeDocument/2006/relationships/hyperlink" Target="https://podminky.urs.cz/item/CS_URS_2021_02/998741105" TargetMode="External" /><Relationship Id="rId85" Type="http://schemas.openxmlformats.org/officeDocument/2006/relationships/hyperlink" Target="https://podminky.urs.cz/item/CS_URS_2021_02/998741181" TargetMode="External" /><Relationship Id="rId86" Type="http://schemas.openxmlformats.org/officeDocument/2006/relationships/hyperlink" Target="https://podminky.urs.cz/item/CS_URS_2021_02/762591130" TargetMode="External" /><Relationship Id="rId87" Type="http://schemas.openxmlformats.org/officeDocument/2006/relationships/hyperlink" Target="https://podminky.urs.cz/item/CS_URS_2021_02/762595001" TargetMode="External" /><Relationship Id="rId88" Type="http://schemas.openxmlformats.org/officeDocument/2006/relationships/hyperlink" Target="https://podminky.urs.cz/item/CS_URS_2021_02/762822120" TargetMode="External" /><Relationship Id="rId89" Type="http://schemas.openxmlformats.org/officeDocument/2006/relationships/hyperlink" Target="https://podminky.urs.cz/item/CS_URS_2021_02/762895000" TargetMode="External" /><Relationship Id="rId90" Type="http://schemas.openxmlformats.org/officeDocument/2006/relationships/hyperlink" Target="https://podminky.urs.cz/item/CS_URS_2021_02/998762104" TargetMode="External" /><Relationship Id="rId91" Type="http://schemas.openxmlformats.org/officeDocument/2006/relationships/hyperlink" Target="https://podminky.urs.cz/item/CS_URS_2021_02/998762181" TargetMode="External" /><Relationship Id="rId92" Type="http://schemas.openxmlformats.org/officeDocument/2006/relationships/hyperlink" Target="https://podminky.urs.cz/item/CS_URS_2021_02/764248304" TargetMode="External" /><Relationship Id="rId93" Type="http://schemas.openxmlformats.org/officeDocument/2006/relationships/hyperlink" Target="https://podminky.urs.cz/item/CS_URS_2021_02/764248307" TargetMode="External" /><Relationship Id="rId94" Type="http://schemas.openxmlformats.org/officeDocument/2006/relationships/hyperlink" Target="https://podminky.urs.cz/item/CS_URS_2021_02/764248345" TargetMode="External" /><Relationship Id="rId95" Type="http://schemas.openxmlformats.org/officeDocument/2006/relationships/hyperlink" Target="https://podminky.urs.cz/item/CS_URS_2021_02/764248347" TargetMode="External" /><Relationship Id="rId96" Type="http://schemas.openxmlformats.org/officeDocument/2006/relationships/hyperlink" Target="https://podminky.urs.cz/item/CS_URS_2021_02/998764105" TargetMode="External" /><Relationship Id="rId97" Type="http://schemas.openxmlformats.org/officeDocument/2006/relationships/hyperlink" Target="https://podminky.urs.cz/item/CS_URS_2021_02/998764181" TargetMode="External" /><Relationship Id="rId98" Type="http://schemas.openxmlformats.org/officeDocument/2006/relationships/hyperlink" Target="https://podminky.urs.cz/item/CS_URS_2021_02/767662210" TargetMode="External" /><Relationship Id="rId99" Type="http://schemas.openxmlformats.org/officeDocument/2006/relationships/hyperlink" Target="https://podminky.urs.cz/item/CS_URS_2021_02/767995111" TargetMode="External" /><Relationship Id="rId100" Type="http://schemas.openxmlformats.org/officeDocument/2006/relationships/hyperlink" Target="https://podminky.urs.cz/item/CS_URS_2021_02/767995113" TargetMode="External" /><Relationship Id="rId101" Type="http://schemas.openxmlformats.org/officeDocument/2006/relationships/hyperlink" Target="https://podminky.urs.cz/item/CS_URS_2021_02/767995114" TargetMode="External" /><Relationship Id="rId102" Type="http://schemas.openxmlformats.org/officeDocument/2006/relationships/hyperlink" Target="https://podminky.urs.cz/item/CS_URS_2021_02/767996801" TargetMode="External" /><Relationship Id="rId103" Type="http://schemas.openxmlformats.org/officeDocument/2006/relationships/hyperlink" Target="https://podminky.urs.cz/item/CS_URS_2021_02/998767105" TargetMode="External" /><Relationship Id="rId104" Type="http://schemas.openxmlformats.org/officeDocument/2006/relationships/hyperlink" Target="https://podminky.urs.cz/item/CS_URS_2021_02/998767181" TargetMode="External" /><Relationship Id="rId105" Type="http://schemas.openxmlformats.org/officeDocument/2006/relationships/hyperlink" Target="https://podminky.urs.cz/item/CS_URS_2021_02/783301303" TargetMode="External" /><Relationship Id="rId106" Type="http://schemas.openxmlformats.org/officeDocument/2006/relationships/hyperlink" Target="https://podminky.urs.cz/item/CS_URS_2021_02/783301311" TargetMode="External" /><Relationship Id="rId107" Type="http://schemas.openxmlformats.org/officeDocument/2006/relationships/hyperlink" Target="https://podminky.urs.cz/item/CS_URS_2021_02/783306809" TargetMode="External" /><Relationship Id="rId108" Type="http://schemas.openxmlformats.org/officeDocument/2006/relationships/hyperlink" Target="https://podminky.urs.cz/item/CS_URS_2021_02/783343101" TargetMode="External" /><Relationship Id="rId109" Type="http://schemas.openxmlformats.org/officeDocument/2006/relationships/hyperlink" Target="https://podminky.urs.cz/item/CS_URS_2021_02/783344201" TargetMode="External" /><Relationship Id="rId110" Type="http://schemas.openxmlformats.org/officeDocument/2006/relationships/hyperlink" Target="https://podminky.urs.cz/item/CS_URS_2021_02/783347101" TargetMode="External" /><Relationship Id="rId111" Type="http://schemas.openxmlformats.org/officeDocument/2006/relationships/hyperlink" Target="https://podminky.urs.cz/item/CS_URS_2021_02/783601711" TargetMode="External" /><Relationship Id="rId112" Type="http://schemas.openxmlformats.org/officeDocument/2006/relationships/hyperlink" Target="https://podminky.urs.cz/item/CS_URS_2021_02/783601713" TargetMode="External" /><Relationship Id="rId113" Type="http://schemas.openxmlformats.org/officeDocument/2006/relationships/hyperlink" Target="https://podminky.urs.cz/item/CS_URS_2021_02/783606864" TargetMode="External" /><Relationship Id="rId114" Type="http://schemas.openxmlformats.org/officeDocument/2006/relationships/hyperlink" Target="https://podminky.urs.cz/item/CS_URS_2021_02/783644551" TargetMode="External" /><Relationship Id="rId115" Type="http://schemas.openxmlformats.org/officeDocument/2006/relationships/hyperlink" Target="https://podminky.urs.cz/item/CS_URS_2021_02/783644651" TargetMode="External" /><Relationship Id="rId116" Type="http://schemas.openxmlformats.org/officeDocument/2006/relationships/hyperlink" Target="https://podminky.urs.cz/item/CS_URS_2021_02/783647611" TargetMode="External" /><Relationship Id="rId117" Type="http://schemas.openxmlformats.org/officeDocument/2006/relationships/hyperlink" Target="https://podminky.urs.cz/item/CS_URS_2021_02/030001000" TargetMode="External" /><Relationship Id="rId118" Type="http://schemas.openxmlformats.org/officeDocument/2006/relationships/hyperlink" Target="https://podminky.urs.cz/item/CS_URS_2021_02/044002000" TargetMode="External" /><Relationship Id="rId119" Type="http://schemas.openxmlformats.org/officeDocument/2006/relationships/hyperlink" Target="https://podminky.urs.cz/item/CS_URS_2021_02/045002000" TargetMode="External" /><Relationship Id="rId120" Type="http://schemas.openxmlformats.org/officeDocument/2006/relationships/hyperlink" Target="https://podminky.urs.cz/item/CS_URS_2021_02/062002000" TargetMode="External" /><Relationship Id="rId121" Type="http://schemas.openxmlformats.org/officeDocument/2006/relationships/hyperlink" Target="https://podminky.urs.cz/item/CS_URS_2021_02/063002000" TargetMode="External" /><Relationship Id="rId122" Type="http://schemas.openxmlformats.org/officeDocument/2006/relationships/hyperlink" Target="https://podminky.urs.cz/item/CS_URS_2021_02/070001000" TargetMode="External" /><Relationship Id="rId12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36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37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38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39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40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41</v>
      </c>
      <c r="E29" s="48"/>
      <c r="F29" s="33" t="s">
        <v>42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43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44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45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46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47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48</v>
      </c>
      <c r="U35" s="55"/>
      <c r="V35" s="55"/>
      <c r="W35" s="55"/>
      <c r="X35" s="57" t="s">
        <v>49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50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2301-2019846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Sanace komína na st.p.č.k. 2695/2 ve Varnsdorfu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p.č. 2695/2, k.ú. Varnsdorf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20. 1. 2023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Město Varnsdorf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Pavel Hruška</v>
      </c>
      <c r="AN49" s="65"/>
      <c r="AO49" s="65"/>
      <c r="AP49" s="65"/>
      <c r="AQ49" s="41"/>
      <c r="AR49" s="45"/>
      <c r="AS49" s="75" t="s">
        <v>51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34</v>
      </c>
      <c r="AJ50" s="41"/>
      <c r="AK50" s="41"/>
      <c r="AL50" s="41"/>
      <c r="AM50" s="74" t="str">
        <f>IF(E20="","",E20)</f>
        <v>Pavel Hruška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52</v>
      </c>
      <c r="D52" s="88"/>
      <c r="E52" s="88"/>
      <c r="F52" s="88"/>
      <c r="G52" s="88"/>
      <c r="H52" s="89"/>
      <c r="I52" s="90" t="s">
        <v>53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54</v>
      </c>
      <c r="AH52" s="88"/>
      <c r="AI52" s="88"/>
      <c r="AJ52" s="88"/>
      <c r="AK52" s="88"/>
      <c r="AL52" s="88"/>
      <c r="AM52" s="88"/>
      <c r="AN52" s="90" t="s">
        <v>55</v>
      </c>
      <c r="AO52" s="88"/>
      <c r="AP52" s="88"/>
      <c r="AQ52" s="92" t="s">
        <v>56</v>
      </c>
      <c r="AR52" s="45"/>
      <c r="AS52" s="93" t="s">
        <v>57</v>
      </c>
      <c r="AT52" s="94" t="s">
        <v>58</v>
      </c>
      <c r="AU52" s="94" t="s">
        <v>59</v>
      </c>
      <c r="AV52" s="94" t="s">
        <v>60</v>
      </c>
      <c r="AW52" s="94" t="s">
        <v>61</v>
      </c>
      <c r="AX52" s="94" t="s">
        <v>62</v>
      </c>
      <c r="AY52" s="94" t="s">
        <v>63</v>
      </c>
      <c r="AZ52" s="94" t="s">
        <v>64</v>
      </c>
      <c r="BA52" s="94" t="s">
        <v>65</v>
      </c>
      <c r="BB52" s="94" t="s">
        <v>66</v>
      </c>
      <c r="BC52" s="94" t="s">
        <v>67</v>
      </c>
      <c r="BD52" s="95" t="s">
        <v>68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69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ROUND(AS55,2)</f>
        <v>0</v>
      </c>
      <c r="AT54" s="107">
        <f>ROUND(SUM(AV54:AW54),2)</f>
        <v>0</v>
      </c>
      <c r="AU54" s="108">
        <f>ROUND(AU55,5)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70</v>
      </c>
      <c r="BT54" s="110" t="s">
        <v>71</v>
      </c>
      <c r="BV54" s="110" t="s">
        <v>72</v>
      </c>
      <c r="BW54" s="110" t="s">
        <v>5</v>
      </c>
      <c r="BX54" s="110" t="s">
        <v>73</v>
      </c>
      <c r="CL54" s="110" t="s">
        <v>19</v>
      </c>
    </row>
    <row r="55" spans="1:90" s="7" customFormat="1" ht="24.75" customHeight="1">
      <c r="A55" s="111" t="s">
        <v>74</v>
      </c>
      <c r="B55" s="112"/>
      <c r="C55" s="113"/>
      <c r="D55" s="114" t="s">
        <v>14</v>
      </c>
      <c r="E55" s="114"/>
      <c r="F55" s="114"/>
      <c r="G55" s="114"/>
      <c r="H55" s="114"/>
      <c r="I55" s="115"/>
      <c r="J55" s="114" t="s">
        <v>17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'2301-2019846 - Sanace kom...'!J28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75</v>
      </c>
      <c r="AR55" s="118"/>
      <c r="AS55" s="119">
        <v>0</v>
      </c>
      <c r="AT55" s="120">
        <f>ROUND(SUM(AV55:AW55),2)</f>
        <v>0</v>
      </c>
      <c r="AU55" s="121">
        <f>'2301-2019846 - Sanace kom...'!P93</f>
        <v>0</v>
      </c>
      <c r="AV55" s="120">
        <f>'2301-2019846 - Sanace kom...'!J31</f>
        <v>0</v>
      </c>
      <c r="AW55" s="120">
        <f>'2301-2019846 - Sanace kom...'!J32</f>
        <v>0</v>
      </c>
      <c r="AX55" s="120">
        <f>'2301-2019846 - Sanace kom...'!J33</f>
        <v>0</v>
      </c>
      <c r="AY55" s="120">
        <f>'2301-2019846 - Sanace kom...'!J34</f>
        <v>0</v>
      </c>
      <c r="AZ55" s="120">
        <f>'2301-2019846 - Sanace kom...'!F31</f>
        <v>0</v>
      </c>
      <c r="BA55" s="120">
        <f>'2301-2019846 - Sanace kom...'!F32</f>
        <v>0</v>
      </c>
      <c r="BB55" s="120">
        <f>'2301-2019846 - Sanace kom...'!F33</f>
        <v>0</v>
      </c>
      <c r="BC55" s="120">
        <f>'2301-2019846 - Sanace kom...'!F34</f>
        <v>0</v>
      </c>
      <c r="BD55" s="122">
        <f>'2301-2019846 - Sanace kom...'!F35</f>
        <v>0</v>
      </c>
      <c r="BE55" s="7"/>
      <c r="BT55" s="123" t="s">
        <v>76</v>
      </c>
      <c r="BU55" s="123" t="s">
        <v>77</v>
      </c>
      <c r="BV55" s="123" t="s">
        <v>72</v>
      </c>
      <c r="BW55" s="123" t="s">
        <v>5</v>
      </c>
      <c r="BX55" s="123" t="s">
        <v>73</v>
      </c>
      <c r="CL55" s="123" t="s">
        <v>19</v>
      </c>
    </row>
    <row r="56" spans="1:57" s="2" customFormat="1" ht="30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5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s="2" customFormat="1" ht="6.95" customHeight="1">
      <c r="A57" s="39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2301-2019846 - Sanace kom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5</v>
      </c>
    </row>
    <row r="3" spans="2:46" s="1" customFormat="1" ht="6.95" customHeight="1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21"/>
      <c r="AT3" s="18" t="s">
        <v>78</v>
      </c>
    </row>
    <row r="4" spans="2:46" s="1" customFormat="1" ht="24.95" customHeight="1">
      <c r="B4" s="21"/>
      <c r="D4" s="126" t="s">
        <v>79</v>
      </c>
      <c r="L4" s="21"/>
      <c r="M4" s="127" t="s">
        <v>10</v>
      </c>
      <c r="AT4" s="18" t="s">
        <v>4</v>
      </c>
    </row>
    <row r="5" spans="2:12" s="1" customFormat="1" ht="6.95" customHeight="1">
      <c r="B5" s="21"/>
      <c r="L5" s="21"/>
    </row>
    <row r="6" spans="1:31" s="2" customFormat="1" ht="12" customHeight="1">
      <c r="A6" s="39"/>
      <c r="B6" s="45"/>
      <c r="C6" s="39"/>
      <c r="D6" s="128" t="s">
        <v>16</v>
      </c>
      <c r="E6" s="39"/>
      <c r="F6" s="39"/>
      <c r="G6" s="39"/>
      <c r="H6" s="39"/>
      <c r="I6" s="39"/>
      <c r="J6" s="39"/>
      <c r="K6" s="39"/>
      <c r="L6" s="12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31" s="2" customFormat="1" ht="16.5" customHeight="1">
      <c r="A7" s="39"/>
      <c r="B7" s="45"/>
      <c r="C7" s="39"/>
      <c r="D7" s="39"/>
      <c r="E7" s="130" t="s">
        <v>17</v>
      </c>
      <c r="F7" s="39"/>
      <c r="G7" s="39"/>
      <c r="H7" s="39"/>
      <c r="I7" s="39"/>
      <c r="J7" s="39"/>
      <c r="K7" s="39"/>
      <c r="L7" s="12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31" s="2" customFormat="1" ht="12">
      <c r="A8" s="39"/>
      <c r="B8" s="45"/>
      <c r="C8" s="39"/>
      <c r="D8" s="39"/>
      <c r="E8" s="39"/>
      <c r="F8" s="39"/>
      <c r="G8" s="39"/>
      <c r="H8" s="39"/>
      <c r="I8" s="39"/>
      <c r="J8" s="39"/>
      <c r="K8" s="39"/>
      <c r="L8" s="12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2" customHeight="1">
      <c r="A9" s="39"/>
      <c r="B9" s="45"/>
      <c r="C9" s="39"/>
      <c r="D9" s="128" t="s">
        <v>18</v>
      </c>
      <c r="E9" s="39"/>
      <c r="F9" s="131" t="s">
        <v>19</v>
      </c>
      <c r="G9" s="39"/>
      <c r="H9" s="39"/>
      <c r="I9" s="128" t="s">
        <v>20</v>
      </c>
      <c r="J9" s="131" t="s">
        <v>19</v>
      </c>
      <c r="K9" s="39"/>
      <c r="L9" s="12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28" t="s">
        <v>21</v>
      </c>
      <c r="E10" s="39"/>
      <c r="F10" s="131" t="s">
        <v>22</v>
      </c>
      <c r="G10" s="39"/>
      <c r="H10" s="39"/>
      <c r="I10" s="128" t="s">
        <v>23</v>
      </c>
      <c r="J10" s="132" t="str">
        <f>'Rekapitulace zakázky'!AN8</f>
        <v>20. 1. 2023</v>
      </c>
      <c r="K10" s="39"/>
      <c r="L10" s="12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0.8" customHeight="1">
      <c r="A11" s="39"/>
      <c r="B11" s="45"/>
      <c r="C11" s="39"/>
      <c r="D11" s="39"/>
      <c r="E11" s="39"/>
      <c r="F11" s="39"/>
      <c r="G11" s="39"/>
      <c r="H11" s="39"/>
      <c r="I11" s="39"/>
      <c r="J11" s="39"/>
      <c r="K11" s="39"/>
      <c r="L11" s="12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28" t="s">
        <v>25</v>
      </c>
      <c r="E12" s="39"/>
      <c r="F12" s="39"/>
      <c r="G12" s="39"/>
      <c r="H12" s="39"/>
      <c r="I12" s="128" t="s">
        <v>26</v>
      </c>
      <c r="J12" s="131" t="s">
        <v>19</v>
      </c>
      <c r="K12" s="39"/>
      <c r="L12" s="12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8" customHeight="1">
      <c r="A13" s="39"/>
      <c r="B13" s="45"/>
      <c r="C13" s="39"/>
      <c r="D13" s="39"/>
      <c r="E13" s="131" t="s">
        <v>27</v>
      </c>
      <c r="F13" s="39"/>
      <c r="G13" s="39"/>
      <c r="H13" s="39"/>
      <c r="I13" s="128" t="s">
        <v>28</v>
      </c>
      <c r="J13" s="131" t="s">
        <v>19</v>
      </c>
      <c r="K13" s="39"/>
      <c r="L13" s="12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6.95" customHeight="1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12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28" t="s">
        <v>29</v>
      </c>
      <c r="E15" s="39"/>
      <c r="F15" s="39"/>
      <c r="G15" s="39"/>
      <c r="H15" s="39"/>
      <c r="I15" s="128" t="s">
        <v>26</v>
      </c>
      <c r="J15" s="34" t="str">
        <f>'Rekapitulace zakázky'!AN13</f>
        <v>Vyplň údaj</v>
      </c>
      <c r="K15" s="39"/>
      <c r="L15" s="12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8" customHeight="1">
      <c r="A16" s="39"/>
      <c r="B16" s="45"/>
      <c r="C16" s="39"/>
      <c r="D16" s="39"/>
      <c r="E16" s="34" t="str">
        <f>'Rekapitulace zakázky'!E14</f>
        <v>Vyplň údaj</v>
      </c>
      <c r="F16" s="131"/>
      <c r="G16" s="131"/>
      <c r="H16" s="131"/>
      <c r="I16" s="128" t="s">
        <v>28</v>
      </c>
      <c r="J16" s="34" t="str">
        <f>'Rekapitulace zakázky'!AN14</f>
        <v>Vyplň údaj</v>
      </c>
      <c r="K16" s="39"/>
      <c r="L16" s="12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6.95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12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28" t="s">
        <v>31</v>
      </c>
      <c r="E18" s="39"/>
      <c r="F18" s="39"/>
      <c r="G18" s="39"/>
      <c r="H18" s="39"/>
      <c r="I18" s="128" t="s">
        <v>26</v>
      </c>
      <c r="J18" s="131" t="s">
        <v>19</v>
      </c>
      <c r="K18" s="39"/>
      <c r="L18" s="12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31" t="s">
        <v>32</v>
      </c>
      <c r="F19" s="39"/>
      <c r="G19" s="39"/>
      <c r="H19" s="39"/>
      <c r="I19" s="128" t="s">
        <v>28</v>
      </c>
      <c r="J19" s="131" t="s">
        <v>19</v>
      </c>
      <c r="K19" s="39"/>
      <c r="L19" s="12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12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28" t="s">
        <v>34</v>
      </c>
      <c r="E21" s="39"/>
      <c r="F21" s="39"/>
      <c r="G21" s="39"/>
      <c r="H21" s="39"/>
      <c r="I21" s="128" t="s">
        <v>26</v>
      </c>
      <c r="J21" s="131" t="s">
        <v>19</v>
      </c>
      <c r="K21" s="39"/>
      <c r="L21" s="12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131" t="s">
        <v>32</v>
      </c>
      <c r="F22" s="39"/>
      <c r="G22" s="39"/>
      <c r="H22" s="39"/>
      <c r="I22" s="128" t="s">
        <v>28</v>
      </c>
      <c r="J22" s="131" t="s">
        <v>19</v>
      </c>
      <c r="K22" s="39"/>
      <c r="L22" s="12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12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28" t="s">
        <v>35</v>
      </c>
      <c r="E24" s="39"/>
      <c r="F24" s="39"/>
      <c r="G24" s="39"/>
      <c r="H24" s="39"/>
      <c r="I24" s="39"/>
      <c r="J24" s="39"/>
      <c r="K24" s="39"/>
      <c r="L24" s="12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8" customFormat="1" ht="47.25" customHeight="1">
      <c r="A25" s="133"/>
      <c r="B25" s="134"/>
      <c r="C25" s="133"/>
      <c r="D25" s="133"/>
      <c r="E25" s="135" t="s">
        <v>36</v>
      </c>
      <c r="F25" s="135"/>
      <c r="G25" s="135"/>
      <c r="H25" s="135"/>
      <c r="I25" s="133"/>
      <c r="J25" s="133"/>
      <c r="K25" s="133"/>
      <c r="L25" s="136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12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137"/>
      <c r="E27" s="137"/>
      <c r="F27" s="137"/>
      <c r="G27" s="137"/>
      <c r="H27" s="137"/>
      <c r="I27" s="137"/>
      <c r="J27" s="137"/>
      <c r="K27" s="137"/>
      <c r="L27" s="12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25.4" customHeight="1">
      <c r="A28" s="39"/>
      <c r="B28" s="45"/>
      <c r="C28" s="39"/>
      <c r="D28" s="138" t="s">
        <v>37</v>
      </c>
      <c r="E28" s="39"/>
      <c r="F28" s="39"/>
      <c r="G28" s="39"/>
      <c r="H28" s="39"/>
      <c r="I28" s="39"/>
      <c r="J28" s="139">
        <f>ROUND(J93,2)</f>
        <v>0</v>
      </c>
      <c r="K28" s="39"/>
      <c r="L28" s="12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37"/>
      <c r="E29" s="137"/>
      <c r="F29" s="137"/>
      <c r="G29" s="137"/>
      <c r="H29" s="137"/>
      <c r="I29" s="137"/>
      <c r="J29" s="137"/>
      <c r="K29" s="137"/>
      <c r="L29" s="12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39"/>
      <c r="E30" s="39"/>
      <c r="F30" s="140" t="s">
        <v>39</v>
      </c>
      <c r="G30" s="39"/>
      <c r="H30" s="39"/>
      <c r="I30" s="140" t="s">
        <v>38</v>
      </c>
      <c r="J30" s="140" t="s">
        <v>40</v>
      </c>
      <c r="K30" s="39"/>
      <c r="L30" s="12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41" t="s">
        <v>41</v>
      </c>
      <c r="E31" s="128" t="s">
        <v>42</v>
      </c>
      <c r="F31" s="142">
        <f>ROUND((SUM(BE93:BE608)),2)</f>
        <v>0</v>
      </c>
      <c r="G31" s="39"/>
      <c r="H31" s="39"/>
      <c r="I31" s="143">
        <v>0.21</v>
      </c>
      <c r="J31" s="142">
        <f>ROUND(((SUM(BE93:BE608))*I31),2)</f>
        <v>0</v>
      </c>
      <c r="K31" s="39"/>
      <c r="L31" s="12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128" t="s">
        <v>43</v>
      </c>
      <c r="F32" s="142">
        <f>ROUND((SUM(BF93:BF608)),2)</f>
        <v>0</v>
      </c>
      <c r="G32" s="39"/>
      <c r="H32" s="39"/>
      <c r="I32" s="143">
        <v>0.15</v>
      </c>
      <c r="J32" s="142">
        <f>ROUND(((SUM(BF93:BF608))*I32),2)</f>
        <v>0</v>
      </c>
      <c r="K32" s="39"/>
      <c r="L32" s="12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39"/>
      <c r="E33" s="128" t="s">
        <v>44</v>
      </c>
      <c r="F33" s="142">
        <f>ROUND((SUM(BG93:BG608)),2)</f>
        <v>0</v>
      </c>
      <c r="G33" s="39"/>
      <c r="H33" s="39"/>
      <c r="I33" s="143">
        <v>0.21</v>
      </c>
      <c r="J33" s="142">
        <f>0</f>
        <v>0</v>
      </c>
      <c r="K33" s="39"/>
      <c r="L33" s="12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28" t="s">
        <v>45</v>
      </c>
      <c r="F34" s="142">
        <f>ROUND((SUM(BH93:BH608)),2)</f>
        <v>0</v>
      </c>
      <c r="G34" s="39"/>
      <c r="H34" s="39"/>
      <c r="I34" s="143">
        <v>0.15</v>
      </c>
      <c r="J34" s="142">
        <f>0</f>
        <v>0</v>
      </c>
      <c r="K34" s="39"/>
      <c r="L34" s="12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28" t="s">
        <v>46</v>
      </c>
      <c r="F35" s="142">
        <f>ROUND((SUM(BI93:BI608)),2)</f>
        <v>0</v>
      </c>
      <c r="G35" s="39"/>
      <c r="H35" s="39"/>
      <c r="I35" s="143">
        <v>0</v>
      </c>
      <c r="J35" s="142">
        <f>0</f>
        <v>0</v>
      </c>
      <c r="K35" s="39"/>
      <c r="L35" s="12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6.95" customHeight="1">
      <c r="A36" s="39"/>
      <c r="B36" s="45"/>
      <c r="C36" s="39"/>
      <c r="D36" s="39"/>
      <c r="E36" s="39"/>
      <c r="F36" s="39"/>
      <c r="G36" s="39"/>
      <c r="H36" s="39"/>
      <c r="I36" s="39"/>
      <c r="J36" s="39"/>
      <c r="K36" s="39"/>
      <c r="L36" s="12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25.4" customHeight="1">
      <c r="A37" s="39"/>
      <c r="B37" s="45"/>
      <c r="C37" s="144"/>
      <c r="D37" s="145" t="s">
        <v>47</v>
      </c>
      <c r="E37" s="146"/>
      <c r="F37" s="146"/>
      <c r="G37" s="147" t="s">
        <v>48</v>
      </c>
      <c r="H37" s="148" t="s">
        <v>49</v>
      </c>
      <c r="I37" s="146"/>
      <c r="J37" s="149">
        <f>SUM(J28:J35)</f>
        <v>0</v>
      </c>
      <c r="K37" s="150"/>
      <c r="L37" s="12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151"/>
      <c r="C38" s="152"/>
      <c r="D38" s="152"/>
      <c r="E38" s="152"/>
      <c r="F38" s="152"/>
      <c r="G38" s="152"/>
      <c r="H38" s="152"/>
      <c r="I38" s="152"/>
      <c r="J38" s="152"/>
      <c r="K38" s="152"/>
      <c r="L38" s="12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42" spans="1:31" s="2" customFormat="1" ht="6.95" customHeight="1">
      <c r="A42" s="39"/>
      <c r="B42" s="153"/>
      <c r="C42" s="154"/>
      <c r="D42" s="154"/>
      <c r="E42" s="154"/>
      <c r="F42" s="154"/>
      <c r="G42" s="154"/>
      <c r="H42" s="154"/>
      <c r="I42" s="154"/>
      <c r="J42" s="154"/>
      <c r="K42" s="154"/>
      <c r="L42" s="12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4.95" customHeight="1">
      <c r="A43" s="39"/>
      <c r="B43" s="40"/>
      <c r="C43" s="24" t="s">
        <v>80</v>
      </c>
      <c r="D43" s="41"/>
      <c r="E43" s="41"/>
      <c r="F43" s="41"/>
      <c r="G43" s="41"/>
      <c r="H43" s="41"/>
      <c r="I43" s="41"/>
      <c r="J43" s="41"/>
      <c r="K43" s="41"/>
      <c r="L43" s="12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6.95" customHeight="1">
      <c r="A44" s="39"/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12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12" customHeight="1">
      <c r="A45" s="39"/>
      <c r="B45" s="40"/>
      <c r="C45" s="33" t="s">
        <v>16</v>
      </c>
      <c r="D45" s="41"/>
      <c r="E45" s="41"/>
      <c r="F45" s="41"/>
      <c r="G45" s="41"/>
      <c r="H45" s="41"/>
      <c r="I45" s="41"/>
      <c r="J45" s="41"/>
      <c r="K45" s="41"/>
      <c r="L45" s="12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16.5" customHeight="1">
      <c r="A46" s="39"/>
      <c r="B46" s="40"/>
      <c r="C46" s="41"/>
      <c r="D46" s="41"/>
      <c r="E46" s="70" t="str">
        <f>E7</f>
        <v>Sanace komína na st.p.č.k. 2695/2 ve Varnsdorfu</v>
      </c>
      <c r="F46" s="41"/>
      <c r="G46" s="41"/>
      <c r="H46" s="41"/>
      <c r="I46" s="41"/>
      <c r="J46" s="41"/>
      <c r="K46" s="41"/>
      <c r="L46" s="12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6.95" customHeight="1">
      <c r="A47" s="39"/>
      <c r="B47" s="40"/>
      <c r="C47" s="41"/>
      <c r="D47" s="41"/>
      <c r="E47" s="41"/>
      <c r="F47" s="41"/>
      <c r="G47" s="41"/>
      <c r="H47" s="41"/>
      <c r="I47" s="41"/>
      <c r="J47" s="41"/>
      <c r="K47" s="41"/>
      <c r="L47" s="12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2" customHeight="1">
      <c r="A48" s="39"/>
      <c r="B48" s="40"/>
      <c r="C48" s="33" t="s">
        <v>21</v>
      </c>
      <c r="D48" s="41"/>
      <c r="E48" s="41"/>
      <c r="F48" s="28" t="str">
        <f>F10</f>
        <v>p.č. 2695/2, k.ú. Varnsdorf</v>
      </c>
      <c r="G48" s="41"/>
      <c r="H48" s="41"/>
      <c r="I48" s="33" t="s">
        <v>23</v>
      </c>
      <c r="J48" s="73" t="str">
        <f>IF(J10="","",J10)</f>
        <v>20. 1. 2023</v>
      </c>
      <c r="K48" s="41"/>
      <c r="L48" s="12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6.95" customHeight="1">
      <c r="A49" s="39"/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12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5.15" customHeight="1">
      <c r="A50" s="39"/>
      <c r="B50" s="40"/>
      <c r="C50" s="33" t="s">
        <v>25</v>
      </c>
      <c r="D50" s="41"/>
      <c r="E50" s="41"/>
      <c r="F50" s="28" t="str">
        <f>E13</f>
        <v>Město Varnsdorf</v>
      </c>
      <c r="G50" s="41"/>
      <c r="H50" s="41"/>
      <c r="I50" s="33" t="s">
        <v>31</v>
      </c>
      <c r="J50" s="37" t="str">
        <f>E19</f>
        <v>Pavel Hruška</v>
      </c>
      <c r="K50" s="41"/>
      <c r="L50" s="12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15.15" customHeight="1">
      <c r="A51" s="39"/>
      <c r="B51" s="40"/>
      <c r="C51" s="33" t="s">
        <v>29</v>
      </c>
      <c r="D51" s="41"/>
      <c r="E51" s="41"/>
      <c r="F51" s="28" t="str">
        <f>IF(E16="","",E16)</f>
        <v>Vyplň údaj</v>
      </c>
      <c r="G51" s="41"/>
      <c r="H51" s="41"/>
      <c r="I51" s="33" t="s">
        <v>34</v>
      </c>
      <c r="J51" s="37" t="str">
        <f>E22</f>
        <v>Pavel Hruška</v>
      </c>
      <c r="K51" s="41"/>
      <c r="L51" s="12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0.3" customHeight="1">
      <c r="A52" s="39"/>
      <c r="B52" s="40"/>
      <c r="C52" s="41"/>
      <c r="D52" s="41"/>
      <c r="E52" s="41"/>
      <c r="F52" s="41"/>
      <c r="G52" s="41"/>
      <c r="H52" s="41"/>
      <c r="I52" s="41"/>
      <c r="J52" s="41"/>
      <c r="K52" s="41"/>
      <c r="L52" s="12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29.25" customHeight="1">
      <c r="A53" s="39"/>
      <c r="B53" s="40"/>
      <c r="C53" s="155" t="s">
        <v>81</v>
      </c>
      <c r="D53" s="156"/>
      <c r="E53" s="156"/>
      <c r="F53" s="156"/>
      <c r="G53" s="156"/>
      <c r="H53" s="156"/>
      <c r="I53" s="156"/>
      <c r="J53" s="157" t="s">
        <v>82</v>
      </c>
      <c r="K53" s="156"/>
      <c r="L53" s="12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0.3" customHeight="1">
      <c r="A54" s="39"/>
      <c r="B54" s="40"/>
      <c r="C54" s="41"/>
      <c r="D54" s="41"/>
      <c r="E54" s="41"/>
      <c r="F54" s="41"/>
      <c r="G54" s="41"/>
      <c r="H54" s="41"/>
      <c r="I54" s="41"/>
      <c r="J54" s="41"/>
      <c r="K54" s="41"/>
      <c r="L54" s="12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47" s="2" customFormat="1" ht="22.8" customHeight="1">
      <c r="A55" s="39"/>
      <c r="B55" s="40"/>
      <c r="C55" s="158" t="s">
        <v>69</v>
      </c>
      <c r="D55" s="41"/>
      <c r="E55" s="41"/>
      <c r="F55" s="41"/>
      <c r="G55" s="41"/>
      <c r="H55" s="41"/>
      <c r="I55" s="41"/>
      <c r="J55" s="103">
        <f>J93</f>
        <v>0</v>
      </c>
      <c r="K55" s="41"/>
      <c r="L55" s="12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U55" s="18" t="s">
        <v>83</v>
      </c>
    </row>
    <row r="56" spans="1:31" s="9" customFormat="1" ht="24.95" customHeight="1">
      <c r="A56" s="9"/>
      <c r="B56" s="159"/>
      <c r="C56" s="160"/>
      <c r="D56" s="161" t="s">
        <v>84</v>
      </c>
      <c r="E56" s="162"/>
      <c r="F56" s="162"/>
      <c r="G56" s="162"/>
      <c r="H56" s="162"/>
      <c r="I56" s="162"/>
      <c r="J56" s="163">
        <f>J94</f>
        <v>0</v>
      </c>
      <c r="K56" s="160"/>
      <c r="L56" s="164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5"/>
      <c r="C57" s="166"/>
      <c r="D57" s="167" t="s">
        <v>85</v>
      </c>
      <c r="E57" s="168"/>
      <c r="F57" s="168"/>
      <c r="G57" s="168"/>
      <c r="H57" s="168"/>
      <c r="I57" s="168"/>
      <c r="J57" s="169">
        <f>J95</f>
        <v>0</v>
      </c>
      <c r="K57" s="166"/>
      <c r="L57" s="17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>
      <c r="A58" s="10"/>
      <c r="B58" s="165"/>
      <c r="C58" s="166"/>
      <c r="D58" s="167" t="s">
        <v>86</v>
      </c>
      <c r="E58" s="168"/>
      <c r="F58" s="168"/>
      <c r="G58" s="168"/>
      <c r="H58" s="168"/>
      <c r="I58" s="168"/>
      <c r="J58" s="169">
        <f>J124</f>
        <v>0</v>
      </c>
      <c r="K58" s="166"/>
      <c r="L58" s="17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9.9" customHeight="1">
      <c r="A59" s="10"/>
      <c r="B59" s="165"/>
      <c r="C59" s="166"/>
      <c r="D59" s="167" t="s">
        <v>87</v>
      </c>
      <c r="E59" s="168"/>
      <c r="F59" s="168"/>
      <c r="G59" s="168"/>
      <c r="H59" s="168"/>
      <c r="I59" s="168"/>
      <c r="J59" s="169">
        <f>J143</f>
        <v>0</v>
      </c>
      <c r="K59" s="166"/>
      <c r="L59" s="17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0" customFormat="1" ht="19.9" customHeight="1">
      <c r="A60" s="10"/>
      <c r="B60" s="165"/>
      <c r="C60" s="166"/>
      <c r="D60" s="167" t="s">
        <v>88</v>
      </c>
      <c r="E60" s="168"/>
      <c r="F60" s="168"/>
      <c r="G60" s="168"/>
      <c r="H60" s="168"/>
      <c r="I60" s="168"/>
      <c r="J60" s="169">
        <f>J165</f>
        <v>0</v>
      </c>
      <c r="K60" s="166"/>
      <c r="L60" s="17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10" customFormat="1" ht="19.9" customHeight="1">
      <c r="A61" s="10"/>
      <c r="B61" s="165"/>
      <c r="C61" s="166"/>
      <c r="D61" s="167" t="s">
        <v>89</v>
      </c>
      <c r="E61" s="168"/>
      <c r="F61" s="168"/>
      <c r="G61" s="168"/>
      <c r="H61" s="168"/>
      <c r="I61" s="168"/>
      <c r="J61" s="169">
        <f>J188</f>
        <v>0</v>
      </c>
      <c r="K61" s="166"/>
      <c r="L61" s="17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5"/>
      <c r="C62" s="166"/>
      <c r="D62" s="167" t="s">
        <v>90</v>
      </c>
      <c r="E62" s="168"/>
      <c r="F62" s="168"/>
      <c r="G62" s="168"/>
      <c r="H62" s="168"/>
      <c r="I62" s="168"/>
      <c r="J62" s="169">
        <f>J340</f>
        <v>0</v>
      </c>
      <c r="K62" s="166"/>
      <c r="L62" s="17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5"/>
      <c r="C63" s="166"/>
      <c r="D63" s="167" t="s">
        <v>91</v>
      </c>
      <c r="E63" s="168"/>
      <c r="F63" s="168"/>
      <c r="G63" s="168"/>
      <c r="H63" s="168"/>
      <c r="I63" s="168"/>
      <c r="J63" s="169">
        <f>J357</f>
        <v>0</v>
      </c>
      <c r="K63" s="166"/>
      <c r="L63" s="17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59"/>
      <c r="C64" s="160"/>
      <c r="D64" s="161" t="s">
        <v>92</v>
      </c>
      <c r="E64" s="162"/>
      <c r="F64" s="162"/>
      <c r="G64" s="162"/>
      <c r="H64" s="162"/>
      <c r="I64" s="162"/>
      <c r="J64" s="163">
        <f>J359</f>
        <v>0</v>
      </c>
      <c r="K64" s="160"/>
      <c r="L64" s="16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65"/>
      <c r="C65" s="166"/>
      <c r="D65" s="167" t="s">
        <v>93</v>
      </c>
      <c r="E65" s="168"/>
      <c r="F65" s="168"/>
      <c r="G65" s="168"/>
      <c r="H65" s="168"/>
      <c r="I65" s="168"/>
      <c r="J65" s="169">
        <f>J360</f>
        <v>0</v>
      </c>
      <c r="K65" s="166"/>
      <c r="L65" s="17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65"/>
      <c r="C66" s="166"/>
      <c r="D66" s="167" t="s">
        <v>94</v>
      </c>
      <c r="E66" s="168"/>
      <c r="F66" s="168"/>
      <c r="G66" s="168"/>
      <c r="H66" s="168"/>
      <c r="I66" s="168"/>
      <c r="J66" s="169">
        <f>J368</f>
        <v>0</v>
      </c>
      <c r="K66" s="166"/>
      <c r="L66" s="17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65"/>
      <c r="C67" s="166"/>
      <c r="D67" s="167" t="s">
        <v>95</v>
      </c>
      <c r="E67" s="168"/>
      <c r="F67" s="168"/>
      <c r="G67" s="168"/>
      <c r="H67" s="168"/>
      <c r="I67" s="168"/>
      <c r="J67" s="169">
        <f>J420</f>
        <v>0</v>
      </c>
      <c r="K67" s="166"/>
      <c r="L67" s="17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65"/>
      <c r="C68" s="166"/>
      <c r="D68" s="167" t="s">
        <v>96</v>
      </c>
      <c r="E68" s="168"/>
      <c r="F68" s="168"/>
      <c r="G68" s="168"/>
      <c r="H68" s="168"/>
      <c r="I68" s="168"/>
      <c r="J68" s="169">
        <f>J441</f>
        <v>0</v>
      </c>
      <c r="K68" s="166"/>
      <c r="L68" s="17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65"/>
      <c r="C69" s="166"/>
      <c r="D69" s="167" t="s">
        <v>97</v>
      </c>
      <c r="E69" s="168"/>
      <c r="F69" s="168"/>
      <c r="G69" s="168"/>
      <c r="H69" s="168"/>
      <c r="I69" s="168"/>
      <c r="J69" s="169">
        <f>J457</f>
        <v>0</v>
      </c>
      <c r="K69" s="166"/>
      <c r="L69" s="17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65"/>
      <c r="C70" s="166"/>
      <c r="D70" s="167" t="s">
        <v>98</v>
      </c>
      <c r="E70" s="168"/>
      <c r="F70" s="168"/>
      <c r="G70" s="168"/>
      <c r="H70" s="168"/>
      <c r="I70" s="168"/>
      <c r="J70" s="169">
        <f>J529</f>
        <v>0</v>
      </c>
      <c r="K70" s="166"/>
      <c r="L70" s="17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59"/>
      <c r="C71" s="160"/>
      <c r="D71" s="161" t="s">
        <v>99</v>
      </c>
      <c r="E71" s="162"/>
      <c r="F71" s="162"/>
      <c r="G71" s="162"/>
      <c r="H71" s="162"/>
      <c r="I71" s="162"/>
      <c r="J71" s="163">
        <f>J590</f>
        <v>0</v>
      </c>
      <c r="K71" s="160"/>
      <c r="L71" s="164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65"/>
      <c r="C72" s="166"/>
      <c r="D72" s="167" t="s">
        <v>100</v>
      </c>
      <c r="E72" s="168"/>
      <c r="F72" s="168"/>
      <c r="G72" s="168"/>
      <c r="H72" s="168"/>
      <c r="I72" s="168"/>
      <c r="J72" s="169">
        <f>J591</f>
        <v>0</v>
      </c>
      <c r="K72" s="166"/>
      <c r="L72" s="17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65"/>
      <c r="C73" s="166"/>
      <c r="D73" s="167" t="s">
        <v>101</v>
      </c>
      <c r="E73" s="168"/>
      <c r="F73" s="168"/>
      <c r="G73" s="168"/>
      <c r="H73" s="168"/>
      <c r="I73" s="168"/>
      <c r="J73" s="169">
        <f>J594</f>
        <v>0</v>
      </c>
      <c r="K73" s="166"/>
      <c r="L73" s="17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65"/>
      <c r="C74" s="166"/>
      <c r="D74" s="167" t="s">
        <v>102</v>
      </c>
      <c r="E74" s="168"/>
      <c r="F74" s="168"/>
      <c r="G74" s="168"/>
      <c r="H74" s="168"/>
      <c r="I74" s="168"/>
      <c r="J74" s="169">
        <f>J599</f>
        <v>0</v>
      </c>
      <c r="K74" s="166"/>
      <c r="L74" s="17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65"/>
      <c r="C75" s="166"/>
      <c r="D75" s="167" t="s">
        <v>103</v>
      </c>
      <c r="E75" s="168"/>
      <c r="F75" s="168"/>
      <c r="G75" s="168"/>
      <c r="H75" s="168"/>
      <c r="I75" s="168"/>
      <c r="J75" s="169">
        <f>J606</f>
        <v>0</v>
      </c>
      <c r="K75" s="166"/>
      <c r="L75" s="17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2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12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12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104</v>
      </c>
      <c r="D82" s="41"/>
      <c r="E82" s="41"/>
      <c r="F82" s="41"/>
      <c r="G82" s="41"/>
      <c r="H82" s="41"/>
      <c r="I82" s="41"/>
      <c r="J82" s="41"/>
      <c r="K82" s="41"/>
      <c r="L82" s="12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2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12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70" t="str">
        <f>E7</f>
        <v>Sanace komína na st.p.č.k. 2695/2 ve Varnsdorfu</v>
      </c>
      <c r="F85" s="41"/>
      <c r="G85" s="41"/>
      <c r="H85" s="41"/>
      <c r="I85" s="41"/>
      <c r="J85" s="41"/>
      <c r="K85" s="41"/>
      <c r="L85" s="12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2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21</v>
      </c>
      <c r="D87" s="41"/>
      <c r="E87" s="41"/>
      <c r="F87" s="28" t="str">
        <f>F10</f>
        <v>p.č. 2695/2, k.ú. Varnsdorf</v>
      </c>
      <c r="G87" s="41"/>
      <c r="H87" s="41"/>
      <c r="I87" s="33" t="s">
        <v>23</v>
      </c>
      <c r="J87" s="73" t="str">
        <f>IF(J10="","",J10)</f>
        <v>20. 1. 2023</v>
      </c>
      <c r="K87" s="41"/>
      <c r="L87" s="12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2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5.15" customHeight="1">
      <c r="A89" s="39"/>
      <c r="B89" s="40"/>
      <c r="C89" s="33" t="s">
        <v>25</v>
      </c>
      <c r="D89" s="41"/>
      <c r="E89" s="41"/>
      <c r="F89" s="28" t="str">
        <f>E13</f>
        <v>Město Varnsdorf</v>
      </c>
      <c r="G89" s="41"/>
      <c r="H89" s="41"/>
      <c r="I89" s="33" t="s">
        <v>31</v>
      </c>
      <c r="J89" s="37" t="str">
        <f>E19</f>
        <v>Pavel Hruška</v>
      </c>
      <c r="K89" s="41"/>
      <c r="L89" s="12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3" t="s">
        <v>29</v>
      </c>
      <c r="D90" s="41"/>
      <c r="E90" s="41"/>
      <c r="F90" s="28" t="str">
        <f>IF(E16="","",E16)</f>
        <v>Vyplň údaj</v>
      </c>
      <c r="G90" s="41"/>
      <c r="H90" s="41"/>
      <c r="I90" s="33" t="s">
        <v>34</v>
      </c>
      <c r="J90" s="37" t="str">
        <f>E22</f>
        <v>Pavel Hruška</v>
      </c>
      <c r="K90" s="41"/>
      <c r="L90" s="12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0.3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2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11" customFormat="1" ht="29.25" customHeight="1">
      <c r="A92" s="171"/>
      <c r="B92" s="172"/>
      <c r="C92" s="173" t="s">
        <v>105</v>
      </c>
      <c r="D92" s="174" t="s">
        <v>56</v>
      </c>
      <c r="E92" s="174" t="s">
        <v>52</v>
      </c>
      <c r="F92" s="174" t="s">
        <v>53</v>
      </c>
      <c r="G92" s="174" t="s">
        <v>106</v>
      </c>
      <c r="H92" s="174" t="s">
        <v>107</v>
      </c>
      <c r="I92" s="174" t="s">
        <v>108</v>
      </c>
      <c r="J92" s="174" t="s">
        <v>82</v>
      </c>
      <c r="K92" s="175" t="s">
        <v>109</v>
      </c>
      <c r="L92" s="176"/>
      <c r="M92" s="93" t="s">
        <v>19</v>
      </c>
      <c r="N92" s="94" t="s">
        <v>41</v>
      </c>
      <c r="O92" s="94" t="s">
        <v>110</v>
      </c>
      <c r="P92" s="94" t="s">
        <v>111</v>
      </c>
      <c r="Q92" s="94" t="s">
        <v>112</v>
      </c>
      <c r="R92" s="94" t="s">
        <v>113</v>
      </c>
      <c r="S92" s="94" t="s">
        <v>114</v>
      </c>
      <c r="T92" s="94" t="s">
        <v>115</v>
      </c>
      <c r="U92" s="95" t="s">
        <v>116</v>
      </c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</row>
    <row r="93" spans="1:63" s="2" customFormat="1" ht="22.8" customHeight="1">
      <c r="A93" s="39"/>
      <c r="B93" s="40"/>
      <c r="C93" s="100" t="s">
        <v>117</v>
      </c>
      <c r="D93" s="41"/>
      <c r="E93" s="41"/>
      <c r="F93" s="41"/>
      <c r="G93" s="41"/>
      <c r="H93" s="41"/>
      <c r="I93" s="41"/>
      <c r="J93" s="177">
        <f>BK93</f>
        <v>0</v>
      </c>
      <c r="K93" s="41"/>
      <c r="L93" s="45"/>
      <c r="M93" s="96"/>
      <c r="N93" s="178"/>
      <c r="O93" s="97"/>
      <c r="P93" s="179">
        <f>P94+P359+P590</f>
        <v>0</v>
      </c>
      <c r="Q93" s="97"/>
      <c r="R93" s="179">
        <f>R94+R359+R590</f>
        <v>86.31860929999999</v>
      </c>
      <c r="S93" s="97"/>
      <c r="T93" s="179">
        <f>T94+T359+T590</f>
        <v>41.294655</v>
      </c>
      <c r="U93" s="98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70</v>
      </c>
      <c r="AU93" s="18" t="s">
        <v>83</v>
      </c>
      <c r="BK93" s="180">
        <f>BK94+BK359+BK590</f>
        <v>0</v>
      </c>
    </row>
    <row r="94" spans="1:63" s="12" customFormat="1" ht="25.9" customHeight="1">
      <c r="A94" s="12"/>
      <c r="B94" s="181"/>
      <c r="C94" s="182"/>
      <c r="D94" s="183" t="s">
        <v>70</v>
      </c>
      <c r="E94" s="184" t="s">
        <v>118</v>
      </c>
      <c r="F94" s="184" t="s">
        <v>119</v>
      </c>
      <c r="G94" s="182"/>
      <c r="H94" s="182"/>
      <c r="I94" s="185"/>
      <c r="J94" s="186">
        <f>BK94</f>
        <v>0</v>
      </c>
      <c r="K94" s="182"/>
      <c r="L94" s="187"/>
      <c r="M94" s="188"/>
      <c r="N94" s="189"/>
      <c r="O94" s="189"/>
      <c r="P94" s="190">
        <f>P95+P124+P143+P165+P188+P340+P357</f>
        <v>0</v>
      </c>
      <c r="Q94" s="189"/>
      <c r="R94" s="190">
        <f>R95+R124+R143+R165+R188+R340+R357</f>
        <v>84.97291551999999</v>
      </c>
      <c r="S94" s="189"/>
      <c r="T94" s="190">
        <f>T95+T124+T143+T165+T188+T340+T357</f>
        <v>41.256175</v>
      </c>
      <c r="U94" s="191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92" t="s">
        <v>76</v>
      </c>
      <c r="AT94" s="193" t="s">
        <v>70</v>
      </c>
      <c r="AU94" s="193" t="s">
        <v>71</v>
      </c>
      <c r="AY94" s="192" t="s">
        <v>120</v>
      </c>
      <c r="BK94" s="194">
        <f>BK95+BK124+BK143+BK165+BK188+BK340+BK357</f>
        <v>0</v>
      </c>
    </row>
    <row r="95" spans="1:63" s="12" customFormat="1" ht="22.8" customHeight="1">
      <c r="A95" s="12"/>
      <c r="B95" s="181"/>
      <c r="C95" s="182"/>
      <c r="D95" s="183" t="s">
        <v>70</v>
      </c>
      <c r="E95" s="195" t="s">
        <v>76</v>
      </c>
      <c r="F95" s="195" t="s">
        <v>121</v>
      </c>
      <c r="G95" s="182"/>
      <c r="H95" s="182"/>
      <c r="I95" s="185"/>
      <c r="J95" s="196">
        <f>BK95</f>
        <v>0</v>
      </c>
      <c r="K95" s="182"/>
      <c r="L95" s="187"/>
      <c r="M95" s="188"/>
      <c r="N95" s="189"/>
      <c r="O95" s="189"/>
      <c r="P95" s="190">
        <f>SUM(P96:P123)</f>
        <v>0</v>
      </c>
      <c r="Q95" s="189"/>
      <c r="R95" s="190">
        <f>SUM(R96:R123)</f>
        <v>42.4</v>
      </c>
      <c r="S95" s="189"/>
      <c r="T95" s="190">
        <f>SUM(T96:T123)</f>
        <v>0</v>
      </c>
      <c r="U95" s="191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192" t="s">
        <v>76</v>
      </c>
      <c r="AT95" s="193" t="s">
        <v>70</v>
      </c>
      <c r="AU95" s="193" t="s">
        <v>76</v>
      </c>
      <c r="AY95" s="192" t="s">
        <v>120</v>
      </c>
      <c r="BK95" s="194">
        <f>SUM(BK96:BK123)</f>
        <v>0</v>
      </c>
    </row>
    <row r="96" spans="1:65" s="2" customFormat="1" ht="16.5" customHeight="1">
      <c r="A96" s="39"/>
      <c r="B96" s="40"/>
      <c r="C96" s="197" t="s">
        <v>76</v>
      </c>
      <c r="D96" s="197" t="s">
        <v>122</v>
      </c>
      <c r="E96" s="198" t="s">
        <v>123</v>
      </c>
      <c r="F96" s="199" t="s">
        <v>124</v>
      </c>
      <c r="G96" s="200" t="s">
        <v>125</v>
      </c>
      <c r="H96" s="201">
        <v>84</v>
      </c>
      <c r="I96" s="202"/>
      <c r="J96" s="203">
        <f>ROUND(I96*H96,2)</f>
        <v>0</v>
      </c>
      <c r="K96" s="199" t="s">
        <v>126</v>
      </c>
      <c r="L96" s="45"/>
      <c r="M96" s="204" t="s">
        <v>19</v>
      </c>
      <c r="N96" s="205" t="s">
        <v>42</v>
      </c>
      <c r="O96" s="85"/>
      <c r="P96" s="206">
        <f>O96*H96</f>
        <v>0</v>
      </c>
      <c r="Q96" s="206">
        <v>0</v>
      </c>
      <c r="R96" s="206">
        <f>Q96*H96</f>
        <v>0</v>
      </c>
      <c r="S96" s="206">
        <v>0</v>
      </c>
      <c r="T96" s="206">
        <f>S96*H96</f>
        <v>0</v>
      </c>
      <c r="U96" s="207" t="s">
        <v>19</v>
      </c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08" t="s">
        <v>127</v>
      </c>
      <c r="AT96" s="208" t="s">
        <v>122</v>
      </c>
      <c r="AU96" s="208" t="s">
        <v>78</v>
      </c>
      <c r="AY96" s="18" t="s">
        <v>120</v>
      </c>
      <c r="BE96" s="209">
        <f>IF(N96="základní",J96,0)</f>
        <v>0</v>
      </c>
      <c r="BF96" s="209">
        <f>IF(N96="snížená",J96,0)</f>
        <v>0</v>
      </c>
      <c r="BG96" s="209">
        <f>IF(N96="zákl. přenesená",J96,0)</f>
        <v>0</v>
      </c>
      <c r="BH96" s="209">
        <f>IF(N96="sníž. přenesená",J96,0)</f>
        <v>0</v>
      </c>
      <c r="BI96" s="209">
        <f>IF(N96="nulová",J96,0)</f>
        <v>0</v>
      </c>
      <c r="BJ96" s="18" t="s">
        <v>76</v>
      </c>
      <c r="BK96" s="209">
        <f>ROUND(I96*H96,2)</f>
        <v>0</v>
      </c>
      <c r="BL96" s="18" t="s">
        <v>127</v>
      </c>
      <c r="BM96" s="208" t="s">
        <v>128</v>
      </c>
    </row>
    <row r="97" spans="1:47" s="2" customFormat="1" ht="12">
      <c r="A97" s="39"/>
      <c r="B97" s="40"/>
      <c r="C97" s="41"/>
      <c r="D97" s="210" t="s">
        <v>129</v>
      </c>
      <c r="E97" s="41"/>
      <c r="F97" s="211" t="s">
        <v>130</v>
      </c>
      <c r="G97" s="41"/>
      <c r="H97" s="41"/>
      <c r="I97" s="212"/>
      <c r="J97" s="41"/>
      <c r="K97" s="41"/>
      <c r="L97" s="45"/>
      <c r="M97" s="213"/>
      <c r="N97" s="214"/>
      <c r="O97" s="85"/>
      <c r="P97" s="85"/>
      <c r="Q97" s="85"/>
      <c r="R97" s="85"/>
      <c r="S97" s="85"/>
      <c r="T97" s="85"/>
      <c r="U97" s="86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129</v>
      </c>
      <c r="AU97" s="18" t="s">
        <v>78</v>
      </c>
    </row>
    <row r="98" spans="1:51" s="13" customFormat="1" ht="12">
      <c r="A98" s="13"/>
      <c r="B98" s="215"/>
      <c r="C98" s="216"/>
      <c r="D98" s="217" t="s">
        <v>131</v>
      </c>
      <c r="E98" s="218" t="s">
        <v>19</v>
      </c>
      <c r="F98" s="219" t="s">
        <v>132</v>
      </c>
      <c r="G98" s="216"/>
      <c r="H98" s="220">
        <v>84</v>
      </c>
      <c r="I98" s="221"/>
      <c r="J98" s="216"/>
      <c r="K98" s="216"/>
      <c r="L98" s="222"/>
      <c r="M98" s="223"/>
      <c r="N98" s="224"/>
      <c r="O98" s="224"/>
      <c r="P98" s="224"/>
      <c r="Q98" s="224"/>
      <c r="R98" s="224"/>
      <c r="S98" s="224"/>
      <c r="T98" s="224"/>
      <c r="U98" s="225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26" t="s">
        <v>131</v>
      </c>
      <c r="AU98" s="226" t="s">
        <v>78</v>
      </c>
      <c r="AV98" s="13" t="s">
        <v>78</v>
      </c>
      <c r="AW98" s="13" t="s">
        <v>33</v>
      </c>
      <c r="AX98" s="13" t="s">
        <v>76</v>
      </c>
      <c r="AY98" s="226" t="s">
        <v>120</v>
      </c>
    </row>
    <row r="99" spans="1:65" s="2" customFormat="1" ht="24.15" customHeight="1">
      <c r="A99" s="39"/>
      <c r="B99" s="40"/>
      <c r="C99" s="197" t="s">
        <v>78</v>
      </c>
      <c r="D99" s="197" t="s">
        <v>122</v>
      </c>
      <c r="E99" s="198" t="s">
        <v>133</v>
      </c>
      <c r="F99" s="199" t="s">
        <v>134</v>
      </c>
      <c r="G99" s="200" t="s">
        <v>125</v>
      </c>
      <c r="H99" s="201">
        <v>84</v>
      </c>
      <c r="I99" s="202"/>
      <c r="J99" s="203">
        <f>ROUND(I99*H99,2)</f>
        <v>0</v>
      </c>
      <c r="K99" s="199" t="s">
        <v>126</v>
      </c>
      <c r="L99" s="45"/>
      <c r="M99" s="204" t="s">
        <v>19</v>
      </c>
      <c r="N99" s="205" t="s">
        <v>42</v>
      </c>
      <c r="O99" s="85"/>
      <c r="P99" s="206">
        <f>O99*H99</f>
        <v>0</v>
      </c>
      <c r="Q99" s="206">
        <v>0</v>
      </c>
      <c r="R99" s="206">
        <f>Q99*H99</f>
        <v>0</v>
      </c>
      <c r="S99" s="206">
        <v>0</v>
      </c>
      <c r="T99" s="206">
        <f>S99*H99</f>
        <v>0</v>
      </c>
      <c r="U99" s="207" t="s">
        <v>19</v>
      </c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08" t="s">
        <v>127</v>
      </c>
      <c r="AT99" s="208" t="s">
        <v>122</v>
      </c>
      <c r="AU99" s="208" t="s">
        <v>78</v>
      </c>
      <c r="AY99" s="18" t="s">
        <v>120</v>
      </c>
      <c r="BE99" s="209">
        <f>IF(N99="základní",J99,0)</f>
        <v>0</v>
      </c>
      <c r="BF99" s="209">
        <f>IF(N99="snížená",J99,0)</f>
        <v>0</v>
      </c>
      <c r="BG99" s="209">
        <f>IF(N99="zákl. přenesená",J99,0)</f>
        <v>0</v>
      </c>
      <c r="BH99" s="209">
        <f>IF(N99="sníž. přenesená",J99,0)</f>
        <v>0</v>
      </c>
      <c r="BI99" s="209">
        <f>IF(N99="nulová",J99,0)</f>
        <v>0</v>
      </c>
      <c r="BJ99" s="18" t="s">
        <v>76</v>
      </c>
      <c r="BK99" s="209">
        <f>ROUND(I99*H99,2)</f>
        <v>0</v>
      </c>
      <c r="BL99" s="18" t="s">
        <v>127</v>
      </c>
      <c r="BM99" s="208" t="s">
        <v>135</v>
      </c>
    </row>
    <row r="100" spans="1:47" s="2" customFormat="1" ht="12">
      <c r="A100" s="39"/>
      <c r="B100" s="40"/>
      <c r="C100" s="41"/>
      <c r="D100" s="210" t="s">
        <v>129</v>
      </c>
      <c r="E100" s="41"/>
      <c r="F100" s="211" t="s">
        <v>136</v>
      </c>
      <c r="G100" s="41"/>
      <c r="H100" s="41"/>
      <c r="I100" s="212"/>
      <c r="J100" s="41"/>
      <c r="K100" s="41"/>
      <c r="L100" s="45"/>
      <c r="M100" s="213"/>
      <c r="N100" s="214"/>
      <c r="O100" s="85"/>
      <c r="P100" s="85"/>
      <c r="Q100" s="85"/>
      <c r="R100" s="85"/>
      <c r="S100" s="85"/>
      <c r="T100" s="85"/>
      <c r="U100" s="86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129</v>
      </c>
      <c r="AU100" s="18" t="s">
        <v>78</v>
      </c>
    </row>
    <row r="101" spans="1:51" s="13" customFormat="1" ht="12">
      <c r="A101" s="13"/>
      <c r="B101" s="215"/>
      <c r="C101" s="216"/>
      <c r="D101" s="217" t="s">
        <v>131</v>
      </c>
      <c r="E101" s="218" t="s">
        <v>19</v>
      </c>
      <c r="F101" s="219" t="s">
        <v>132</v>
      </c>
      <c r="G101" s="216"/>
      <c r="H101" s="220">
        <v>84</v>
      </c>
      <c r="I101" s="221"/>
      <c r="J101" s="216"/>
      <c r="K101" s="216"/>
      <c r="L101" s="222"/>
      <c r="M101" s="223"/>
      <c r="N101" s="224"/>
      <c r="O101" s="224"/>
      <c r="P101" s="224"/>
      <c r="Q101" s="224"/>
      <c r="R101" s="224"/>
      <c r="S101" s="224"/>
      <c r="T101" s="224"/>
      <c r="U101" s="225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26" t="s">
        <v>131</v>
      </c>
      <c r="AU101" s="226" t="s">
        <v>78</v>
      </c>
      <c r="AV101" s="13" t="s">
        <v>78</v>
      </c>
      <c r="AW101" s="13" t="s">
        <v>33</v>
      </c>
      <c r="AX101" s="13" t="s">
        <v>76</v>
      </c>
      <c r="AY101" s="226" t="s">
        <v>120</v>
      </c>
    </row>
    <row r="102" spans="1:65" s="2" customFormat="1" ht="16.5" customHeight="1">
      <c r="A102" s="39"/>
      <c r="B102" s="40"/>
      <c r="C102" s="197" t="s">
        <v>137</v>
      </c>
      <c r="D102" s="197" t="s">
        <v>122</v>
      </c>
      <c r="E102" s="198" t="s">
        <v>138</v>
      </c>
      <c r="F102" s="199" t="s">
        <v>139</v>
      </c>
      <c r="G102" s="200" t="s">
        <v>125</v>
      </c>
      <c r="H102" s="201">
        <v>21.2</v>
      </c>
      <c r="I102" s="202"/>
      <c r="J102" s="203">
        <f>ROUND(I102*H102,2)</f>
        <v>0</v>
      </c>
      <c r="K102" s="199" t="s">
        <v>126</v>
      </c>
      <c r="L102" s="45"/>
      <c r="M102" s="204" t="s">
        <v>19</v>
      </c>
      <c r="N102" s="205" t="s">
        <v>42</v>
      </c>
      <c r="O102" s="85"/>
      <c r="P102" s="206">
        <f>O102*H102</f>
        <v>0</v>
      </c>
      <c r="Q102" s="206">
        <v>0</v>
      </c>
      <c r="R102" s="206">
        <f>Q102*H102</f>
        <v>0</v>
      </c>
      <c r="S102" s="206">
        <v>0</v>
      </c>
      <c r="T102" s="206">
        <f>S102*H102</f>
        <v>0</v>
      </c>
      <c r="U102" s="207" t="s">
        <v>19</v>
      </c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08" t="s">
        <v>127</v>
      </c>
      <c r="AT102" s="208" t="s">
        <v>122</v>
      </c>
      <c r="AU102" s="208" t="s">
        <v>78</v>
      </c>
      <c r="AY102" s="18" t="s">
        <v>120</v>
      </c>
      <c r="BE102" s="209">
        <f>IF(N102="základní",J102,0)</f>
        <v>0</v>
      </c>
      <c r="BF102" s="209">
        <f>IF(N102="snížená",J102,0)</f>
        <v>0</v>
      </c>
      <c r="BG102" s="209">
        <f>IF(N102="zákl. přenesená",J102,0)</f>
        <v>0</v>
      </c>
      <c r="BH102" s="209">
        <f>IF(N102="sníž. přenesená",J102,0)</f>
        <v>0</v>
      </c>
      <c r="BI102" s="209">
        <f>IF(N102="nulová",J102,0)</f>
        <v>0</v>
      </c>
      <c r="BJ102" s="18" t="s">
        <v>76</v>
      </c>
      <c r="BK102" s="209">
        <f>ROUND(I102*H102,2)</f>
        <v>0</v>
      </c>
      <c r="BL102" s="18" t="s">
        <v>127</v>
      </c>
      <c r="BM102" s="208" t="s">
        <v>140</v>
      </c>
    </row>
    <row r="103" spans="1:47" s="2" customFormat="1" ht="12">
      <c r="A103" s="39"/>
      <c r="B103" s="40"/>
      <c r="C103" s="41"/>
      <c r="D103" s="210" t="s">
        <v>129</v>
      </c>
      <c r="E103" s="41"/>
      <c r="F103" s="211" t="s">
        <v>141</v>
      </c>
      <c r="G103" s="41"/>
      <c r="H103" s="41"/>
      <c r="I103" s="212"/>
      <c r="J103" s="41"/>
      <c r="K103" s="41"/>
      <c r="L103" s="45"/>
      <c r="M103" s="213"/>
      <c r="N103" s="214"/>
      <c r="O103" s="85"/>
      <c r="P103" s="85"/>
      <c r="Q103" s="85"/>
      <c r="R103" s="85"/>
      <c r="S103" s="85"/>
      <c r="T103" s="85"/>
      <c r="U103" s="86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129</v>
      </c>
      <c r="AU103" s="18" t="s">
        <v>78</v>
      </c>
    </row>
    <row r="104" spans="1:51" s="13" customFormat="1" ht="12">
      <c r="A104" s="13"/>
      <c r="B104" s="215"/>
      <c r="C104" s="216"/>
      <c r="D104" s="217" t="s">
        <v>131</v>
      </c>
      <c r="E104" s="218" t="s">
        <v>19</v>
      </c>
      <c r="F104" s="219" t="s">
        <v>142</v>
      </c>
      <c r="G104" s="216"/>
      <c r="H104" s="220">
        <v>21.2</v>
      </c>
      <c r="I104" s="221"/>
      <c r="J104" s="216"/>
      <c r="K104" s="216"/>
      <c r="L104" s="222"/>
      <c r="M104" s="223"/>
      <c r="N104" s="224"/>
      <c r="O104" s="224"/>
      <c r="P104" s="224"/>
      <c r="Q104" s="224"/>
      <c r="R104" s="224"/>
      <c r="S104" s="224"/>
      <c r="T104" s="224"/>
      <c r="U104" s="225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26" t="s">
        <v>131</v>
      </c>
      <c r="AU104" s="226" t="s">
        <v>78</v>
      </c>
      <c r="AV104" s="13" t="s">
        <v>78</v>
      </c>
      <c r="AW104" s="13" t="s">
        <v>33</v>
      </c>
      <c r="AX104" s="13" t="s">
        <v>76</v>
      </c>
      <c r="AY104" s="226" t="s">
        <v>120</v>
      </c>
    </row>
    <row r="105" spans="1:65" s="2" customFormat="1" ht="24.15" customHeight="1">
      <c r="A105" s="39"/>
      <c r="B105" s="40"/>
      <c r="C105" s="197" t="s">
        <v>127</v>
      </c>
      <c r="D105" s="197" t="s">
        <v>122</v>
      </c>
      <c r="E105" s="198" t="s">
        <v>143</v>
      </c>
      <c r="F105" s="199" t="s">
        <v>144</v>
      </c>
      <c r="G105" s="200" t="s">
        <v>145</v>
      </c>
      <c r="H105" s="201">
        <v>12.72</v>
      </c>
      <c r="I105" s="202"/>
      <c r="J105" s="203">
        <f>ROUND(I105*H105,2)</f>
        <v>0</v>
      </c>
      <c r="K105" s="199" t="s">
        <v>126</v>
      </c>
      <c r="L105" s="45"/>
      <c r="M105" s="204" t="s">
        <v>19</v>
      </c>
      <c r="N105" s="205" t="s">
        <v>42</v>
      </c>
      <c r="O105" s="85"/>
      <c r="P105" s="206">
        <f>O105*H105</f>
        <v>0</v>
      </c>
      <c r="Q105" s="206">
        <v>0</v>
      </c>
      <c r="R105" s="206">
        <f>Q105*H105</f>
        <v>0</v>
      </c>
      <c r="S105" s="206">
        <v>0</v>
      </c>
      <c r="T105" s="206">
        <f>S105*H105</f>
        <v>0</v>
      </c>
      <c r="U105" s="207" t="s">
        <v>19</v>
      </c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08" t="s">
        <v>127</v>
      </c>
      <c r="AT105" s="208" t="s">
        <v>122</v>
      </c>
      <c r="AU105" s="208" t="s">
        <v>78</v>
      </c>
      <c r="AY105" s="18" t="s">
        <v>120</v>
      </c>
      <c r="BE105" s="209">
        <f>IF(N105="základní",J105,0)</f>
        <v>0</v>
      </c>
      <c r="BF105" s="209">
        <f>IF(N105="snížená",J105,0)</f>
        <v>0</v>
      </c>
      <c r="BG105" s="209">
        <f>IF(N105="zákl. přenesená",J105,0)</f>
        <v>0</v>
      </c>
      <c r="BH105" s="209">
        <f>IF(N105="sníž. přenesená",J105,0)</f>
        <v>0</v>
      </c>
      <c r="BI105" s="209">
        <f>IF(N105="nulová",J105,0)</f>
        <v>0</v>
      </c>
      <c r="BJ105" s="18" t="s">
        <v>76</v>
      </c>
      <c r="BK105" s="209">
        <f>ROUND(I105*H105,2)</f>
        <v>0</v>
      </c>
      <c r="BL105" s="18" t="s">
        <v>127</v>
      </c>
      <c r="BM105" s="208" t="s">
        <v>146</v>
      </c>
    </row>
    <row r="106" spans="1:47" s="2" customFormat="1" ht="12">
      <c r="A106" s="39"/>
      <c r="B106" s="40"/>
      <c r="C106" s="41"/>
      <c r="D106" s="210" t="s">
        <v>129</v>
      </c>
      <c r="E106" s="41"/>
      <c r="F106" s="211" t="s">
        <v>147</v>
      </c>
      <c r="G106" s="41"/>
      <c r="H106" s="41"/>
      <c r="I106" s="212"/>
      <c r="J106" s="41"/>
      <c r="K106" s="41"/>
      <c r="L106" s="45"/>
      <c r="M106" s="213"/>
      <c r="N106" s="214"/>
      <c r="O106" s="85"/>
      <c r="P106" s="85"/>
      <c r="Q106" s="85"/>
      <c r="R106" s="85"/>
      <c r="S106" s="85"/>
      <c r="T106" s="85"/>
      <c r="U106" s="86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129</v>
      </c>
      <c r="AU106" s="18" t="s">
        <v>78</v>
      </c>
    </row>
    <row r="107" spans="1:51" s="13" customFormat="1" ht="12">
      <c r="A107" s="13"/>
      <c r="B107" s="215"/>
      <c r="C107" s="216"/>
      <c r="D107" s="217" t="s">
        <v>131</v>
      </c>
      <c r="E107" s="218" t="s">
        <v>19</v>
      </c>
      <c r="F107" s="219" t="s">
        <v>148</v>
      </c>
      <c r="G107" s="216"/>
      <c r="H107" s="220">
        <v>12.72</v>
      </c>
      <c r="I107" s="221"/>
      <c r="J107" s="216"/>
      <c r="K107" s="216"/>
      <c r="L107" s="222"/>
      <c r="M107" s="223"/>
      <c r="N107" s="224"/>
      <c r="O107" s="224"/>
      <c r="P107" s="224"/>
      <c r="Q107" s="224"/>
      <c r="R107" s="224"/>
      <c r="S107" s="224"/>
      <c r="T107" s="224"/>
      <c r="U107" s="225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26" t="s">
        <v>131</v>
      </c>
      <c r="AU107" s="226" t="s">
        <v>78</v>
      </c>
      <c r="AV107" s="13" t="s">
        <v>78</v>
      </c>
      <c r="AW107" s="13" t="s">
        <v>33</v>
      </c>
      <c r="AX107" s="13" t="s">
        <v>76</v>
      </c>
      <c r="AY107" s="226" t="s">
        <v>120</v>
      </c>
    </row>
    <row r="108" spans="1:65" s="2" customFormat="1" ht="24.15" customHeight="1">
      <c r="A108" s="39"/>
      <c r="B108" s="40"/>
      <c r="C108" s="197" t="s">
        <v>149</v>
      </c>
      <c r="D108" s="197" t="s">
        <v>122</v>
      </c>
      <c r="E108" s="198" t="s">
        <v>150</v>
      </c>
      <c r="F108" s="199" t="s">
        <v>151</v>
      </c>
      <c r="G108" s="200" t="s">
        <v>145</v>
      </c>
      <c r="H108" s="201">
        <v>18.6</v>
      </c>
      <c r="I108" s="202"/>
      <c r="J108" s="203">
        <f>ROUND(I108*H108,2)</f>
        <v>0</v>
      </c>
      <c r="K108" s="199" t="s">
        <v>126</v>
      </c>
      <c r="L108" s="45"/>
      <c r="M108" s="204" t="s">
        <v>19</v>
      </c>
      <c r="N108" s="205" t="s">
        <v>42</v>
      </c>
      <c r="O108" s="85"/>
      <c r="P108" s="206">
        <f>O108*H108</f>
        <v>0</v>
      </c>
      <c r="Q108" s="206">
        <v>0</v>
      </c>
      <c r="R108" s="206">
        <f>Q108*H108</f>
        <v>0</v>
      </c>
      <c r="S108" s="206">
        <v>0</v>
      </c>
      <c r="T108" s="206">
        <f>S108*H108</f>
        <v>0</v>
      </c>
      <c r="U108" s="207" t="s">
        <v>19</v>
      </c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08" t="s">
        <v>127</v>
      </c>
      <c r="AT108" s="208" t="s">
        <v>122</v>
      </c>
      <c r="AU108" s="208" t="s">
        <v>78</v>
      </c>
      <c r="AY108" s="18" t="s">
        <v>120</v>
      </c>
      <c r="BE108" s="209">
        <f>IF(N108="základní",J108,0)</f>
        <v>0</v>
      </c>
      <c r="BF108" s="209">
        <f>IF(N108="snížená",J108,0)</f>
        <v>0</v>
      </c>
      <c r="BG108" s="209">
        <f>IF(N108="zákl. přenesená",J108,0)</f>
        <v>0</v>
      </c>
      <c r="BH108" s="209">
        <f>IF(N108="sníž. přenesená",J108,0)</f>
        <v>0</v>
      </c>
      <c r="BI108" s="209">
        <f>IF(N108="nulová",J108,0)</f>
        <v>0</v>
      </c>
      <c r="BJ108" s="18" t="s">
        <v>76</v>
      </c>
      <c r="BK108" s="209">
        <f>ROUND(I108*H108,2)</f>
        <v>0</v>
      </c>
      <c r="BL108" s="18" t="s">
        <v>127</v>
      </c>
      <c r="BM108" s="208" t="s">
        <v>152</v>
      </c>
    </row>
    <row r="109" spans="1:47" s="2" customFormat="1" ht="12">
      <c r="A109" s="39"/>
      <c r="B109" s="40"/>
      <c r="C109" s="41"/>
      <c r="D109" s="210" t="s">
        <v>129</v>
      </c>
      <c r="E109" s="41"/>
      <c r="F109" s="211" t="s">
        <v>153</v>
      </c>
      <c r="G109" s="41"/>
      <c r="H109" s="41"/>
      <c r="I109" s="212"/>
      <c r="J109" s="41"/>
      <c r="K109" s="41"/>
      <c r="L109" s="45"/>
      <c r="M109" s="213"/>
      <c r="N109" s="214"/>
      <c r="O109" s="85"/>
      <c r="P109" s="85"/>
      <c r="Q109" s="85"/>
      <c r="R109" s="85"/>
      <c r="S109" s="85"/>
      <c r="T109" s="85"/>
      <c r="U109" s="86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129</v>
      </c>
      <c r="AU109" s="18" t="s">
        <v>78</v>
      </c>
    </row>
    <row r="110" spans="1:51" s="13" customFormat="1" ht="12">
      <c r="A110" s="13"/>
      <c r="B110" s="215"/>
      <c r="C110" s="216"/>
      <c r="D110" s="217" t="s">
        <v>131</v>
      </c>
      <c r="E110" s="218" t="s">
        <v>19</v>
      </c>
      <c r="F110" s="219" t="s">
        <v>154</v>
      </c>
      <c r="G110" s="216"/>
      <c r="H110" s="220">
        <v>18.6</v>
      </c>
      <c r="I110" s="221"/>
      <c r="J110" s="216"/>
      <c r="K110" s="216"/>
      <c r="L110" s="222"/>
      <c r="M110" s="223"/>
      <c r="N110" s="224"/>
      <c r="O110" s="224"/>
      <c r="P110" s="224"/>
      <c r="Q110" s="224"/>
      <c r="R110" s="224"/>
      <c r="S110" s="224"/>
      <c r="T110" s="224"/>
      <c r="U110" s="225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6" t="s">
        <v>131</v>
      </c>
      <c r="AU110" s="226" t="s">
        <v>78</v>
      </c>
      <c r="AV110" s="13" t="s">
        <v>78</v>
      </c>
      <c r="AW110" s="13" t="s">
        <v>33</v>
      </c>
      <c r="AX110" s="13" t="s">
        <v>76</v>
      </c>
      <c r="AY110" s="226" t="s">
        <v>120</v>
      </c>
    </row>
    <row r="111" spans="1:65" s="2" customFormat="1" ht="24.15" customHeight="1">
      <c r="A111" s="39"/>
      <c r="B111" s="40"/>
      <c r="C111" s="197" t="s">
        <v>155</v>
      </c>
      <c r="D111" s="197" t="s">
        <v>122</v>
      </c>
      <c r="E111" s="198" t="s">
        <v>156</v>
      </c>
      <c r="F111" s="199" t="s">
        <v>157</v>
      </c>
      <c r="G111" s="200" t="s">
        <v>145</v>
      </c>
      <c r="H111" s="201">
        <v>21.2</v>
      </c>
      <c r="I111" s="202"/>
      <c r="J111" s="203">
        <f>ROUND(I111*H111,2)</f>
        <v>0</v>
      </c>
      <c r="K111" s="199" t="s">
        <v>126</v>
      </c>
      <c r="L111" s="45"/>
      <c r="M111" s="204" t="s">
        <v>19</v>
      </c>
      <c r="N111" s="205" t="s">
        <v>42</v>
      </c>
      <c r="O111" s="85"/>
      <c r="P111" s="206">
        <f>O111*H111</f>
        <v>0</v>
      </c>
      <c r="Q111" s="206">
        <v>0</v>
      </c>
      <c r="R111" s="206">
        <f>Q111*H111</f>
        <v>0</v>
      </c>
      <c r="S111" s="206">
        <v>0</v>
      </c>
      <c r="T111" s="206">
        <f>S111*H111</f>
        <v>0</v>
      </c>
      <c r="U111" s="207" t="s">
        <v>19</v>
      </c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08" t="s">
        <v>127</v>
      </c>
      <c r="AT111" s="208" t="s">
        <v>122</v>
      </c>
      <c r="AU111" s="208" t="s">
        <v>78</v>
      </c>
      <c r="AY111" s="18" t="s">
        <v>120</v>
      </c>
      <c r="BE111" s="209">
        <f>IF(N111="základní",J111,0)</f>
        <v>0</v>
      </c>
      <c r="BF111" s="209">
        <f>IF(N111="snížená",J111,0)</f>
        <v>0</v>
      </c>
      <c r="BG111" s="209">
        <f>IF(N111="zákl. přenesená",J111,0)</f>
        <v>0</v>
      </c>
      <c r="BH111" s="209">
        <f>IF(N111="sníž. přenesená",J111,0)</f>
        <v>0</v>
      </c>
      <c r="BI111" s="209">
        <f>IF(N111="nulová",J111,0)</f>
        <v>0</v>
      </c>
      <c r="BJ111" s="18" t="s">
        <v>76</v>
      </c>
      <c r="BK111" s="209">
        <f>ROUND(I111*H111,2)</f>
        <v>0</v>
      </c>
      <c r="BL111" s="18" t="s">
        <v>127</v>
      </c>
      <c r="BM111" s="208" t="s">
        <v>158</v>
      </c>
    </row>
    <row r="112" spans="1:47" s="2" customFormat="1" ht="12">
      <c r="A112" s="39"/>
      <c r="B112" s="40"/>
      <c r="C112" s="41"/>
      <c r="D112" s="210" t="s">
        <v>129</v>
      </c>
      <c r="E112" s="41"/>
      <c r="F112" s="211" t="s">
        <v>159</v>
      </c>
      <c r="G112" s="41"/>
      <c r="H112" s="41"/>
      <c r="I112" s="212"/>
      <c r="J112" s="41"/>
      <c r="K112" s="41"/>
      <c r="L112" s="45"/>
      <c r="M112" s="213"/>
      <c r="N112" s="214"/>
      <c r="O112" s="85"/>
      <c r="P112" s="85"/>
      <c r="Q112" s="85"/>
      <c r="R112" s="85"/>
      <c r="S112" s="85"/>
      <c r="T112" s="85"/>
      <c r="U112" s="86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129</v>
      </c>
      <c r="AU112" s="18" t="s">
        <v>78</v>
      </c>
    </row>
    <row r="113" spans="1:51" s="13" customFormat="1" ht="12">
      <c r="A113" s="13"/>
      <c r="B113" s="215"/>
      <c r="C113" s="216"/>
      <c r="D113" s="217" t="s">
        <v>131</v>
      </c>
      <c r="E113" s="218" t="s">
        <v>19</v>
      </c>
      <c r="F113" s="219" t="s">
        <v>160</v>
      </c>
      <c r="G113" s="216"/>
      <c r="H113" s="220">
        <v>21.2</v>
      </c>
      <c r="I113" s="221"/>
      <c r="J113" s="216"/>
      <c r="K113" s="216"/>
      <c r="L113" s="222"/>
      <c r="M113" s="223"/>
      <c r="N113" s="224"/>
      <c r="O113" s="224"/>
      <c r="P113" s="224"/>
      <c r="Q113" s="224"/>
      <c r="R113" s="224"/>
      <c r="S113" s="224"/>
      <c r="T113" s="224"/>
      <c r="U113" s="225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26" t="s">
        <v>131</v>
      </c>
      <c r="AU113" s="226" t="s">
        <v>78</v>
      </c>
      <c r="AV113" s="13" t="s">
        <v>78</v>
      </c>
      <c r="AW113" s="13" t="s">
        <v>33</v>
      </c>
      <c r="AX113" s="13" t="s">
        <v>76</v>
      </c>
      <c r="AY113" s="226" t="s">
        <v>120</v>
      </c>
    </row>
    <row r="114" spans="1:65" s="2" customFormat="1" ht="16.5" customHeight="1">
      <c r="A114" s="39"/>
      <c r="B114" s="40"/>
      <c r="C114" s="227" t="s">
        <v>161</v>
      </c>
      <c r="D114" s="227" t="s">
        <v>162</v>
      </c>
      <c r="E114" s="228" t="s">
        <v>163</v>
      </c>
      <c r="F114" s="229" t="s">
        <v>164</v>
      </c>
      <c r="G114" s="230" t="s">
        <v>165</v>
      </c>
      <c r="H114" s="231">
        <v>42.4</v>
      </c>
      <c r="I114" s="232"/>
      <c r="J114" s="233">
        <f>ROUND(I114*H114,2)</f>
        <v>0</v>
      </c>
      <c r="K114" s="229" t="s">
        <v>126</v>
      </c>
      <c r="L114" s="234"/>
      <c r="M114" s="235" t="s">
        <v>19</v>
      </c>
      <c r="N114" s="236" t="s">
        <v>42</v>
      </c>
      <c r="O114" s="85"/>
      <c r="P114" s="206">
        <f>O114*H114</f>
        <v>0</v>
      </c>
      <c r="Q114" s="206">
        <v>1</v>
      </c>
      <c r="R114" s="206">
        <f>Q114*H114</f>
        <v>42.4</v>
      </c>
      <c r="S114" s="206">
        <v>0</v>
      </c>
      <c r="T114" s="206">
        <f>S114*H114</f>
        <v>0</v>
      </c>
      <c r="U114" s="207" t="s">
        <v>19</v>
      </c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08" t="s">
        <v>166</v>
      </c>
      <c r="AT114" s="208" t="s">
        <v>162</v>
      </c>
      <c r="AU114" s="208" t="s">
        <v>78</v>
      </c>
      <c r="AY114" s="18" t="s">
        <v>120</v>
      </c>
      <c r="BE114" s="209">
        <f>IF(N114="základní",J114,0)</f>
        <v>0</v>
      </c>
      <c r="BF114" s="209">
        <f>IF(N114="snížená",J114,0)</f>
        <v>0</v>
      </c>
      <c r="BG114" s="209">
        <f>IF(N114="zákl. přenesená",J114,0)</f>
        <v>0</v>
      </c>
      <c r="BH114" s="209">
        <f>IF(N114="sníž. přenesená",J114,0)</f>
        <v>0</v>
      </c>
      <c r="BI114" s="209">
        <f>IF(N114="nulová",J114,0)</f>
        <v>0</v>
      </c>
      <c r="BJ114" s="18" t="s">
        <v>76</v>
      </c>
      <c r="BK114" s="209">
        <f>ROUND(I114*H114,2)</f>
        <v>0</v>
      </c>
      <c r="BL114" s="18" t="s">
        <v>127</v>
      </c>
      <c r="BM114" s="208" t="s">
        <v>167</v>
      </c>
    </row>
    <row r="115" spans="1:51" s="13" customFormat="1" ht="12">
      <c r="A115" s="13"/>
      <c r="B115" s="215"/>
      <c r="C115" s="216"/>
      <c r="D115" s="217" t="s">
        <v>131</v>
      </c>
      <c r="E115" s="216"/>
      <c r="F115" s="219" t="s">
        <v>168</v>
      </c>
      <c r="G115" s="216"/>
      <c r="H115" s="220">
        <v>42.4</v>
      </c>
      <c r="I115" s="221"/>
      <c r="J115" s="216"/>
      <c r="K115" s="216"/>
      <c r="L115" s="222"/>
      <c r="M115" s="223"/>
      <c r="N115" s="224"/>
      <c r="O115" s="224"/>
      <c r="P115" s="224"/>
      <c r="Q115" s="224"/>
      <c r="R115" s="224"/>
      <c r="S115" s="224"/>
      <c r="T115" s="224"/>
      <c r="U115" s="225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26" t="s">
        <v>131</v>
      </c>
      <c r="AU115" s="226" t="s">
        <v>78</v>
      </c>
      <c r="AV115" s="13" t="s">
        <v>78</v>
      </c>
      <c r="AW115" s="13" t="s">
        <v>4</v>
      </c>
      <c r="AX115" s="13" t="s">
        <v>76</v>
      </c>
      <c r="AY115" s="226" t="s">
        <v>120</v>
      </c>
    </row>
    <row r="116" spans="1:65" s="2" customFormat="1" ht="24.15" customHeight="1">
      <c r="A116" s="39"/>
      <c r="B116" s="40"/>
      <c r="C116" s="197" t="s">
        <v>166</v>
      </c>
      <c r="D116" s="197" t="s">
        <v>122</v>
      </c>
      <c r="E116" s="198" t="s">
        <v>169</v>
      </c>
      <c r="F116" s="199" t="s">
        <v>170</v>
      </c>
      <c r="G116" s="200" t="s">
        <v>145</v>
      </c>
      <c r="H116" s="201">
        <v>31.32</v>
      </c>
      <c r="I116" s="202"/>
      <c r="J116" s="203">
        <f>ROUND(I116*H116,2)</f>
        <v>0</v>
      </c>
      <c r="K116" s="199" t="s">
        <v>126</v>
      </c>
      <c r="L116" s="45"/>
      <c r="M116" s="204" t="s">
        <v>19</v>
      </c>
      <c r="N116" s="205" t="s">
        <v>42</v>
      </c>
      <c r="O116" s="85"/>
      <c r="P116" s="206">
        <f>O116*H116</f>
        <v>0</v>
      </c>
      <c r="Q116" s="206">
        <v>0</v>
      </c>
      <c r="R116" s="206">
        <f>Q116*H116</f>
        <v>0</v>
      </c>
      <c r="S116" s="206">
        <v>0</v>
      </c>
      <c r="T116" s="206">
        <f>S116*H116</f>
        <v>0</v>
      </c>
      <c r="U116" s="207" t="s">
        <v>19</v>
      </c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08" t="s">
        <v>127</v>
      </c>
      <c r="AT116" s="208" t="s">
        <v>122</v>
      </c>
      <c r="AU116" s="208" t="s">
        <v>78</v>
      </c>
      <c r="AY116" s="18" t="s">
        <v>120</v>
      </c>
      <c r="BE116" s="209">
        <f>IF(N116="základní",J116,0)</f>
        <v>0</v>
      </c>
      <c r="BF116" s="209">
        <f>IF(N116="snížená",J116,0)</f>
        <v>0</v>
      </c>
      <c r="BG116" s="209">
        <f>IF(N116="zákl. přenesená",J116,0)</f>
        <v>0</v>
      </c>
      <c r="BH116" s="209">
        <f>IF(N116="sníž. přenesená",J116,0)</f>
        <v>0</v>
      </c>
      <c r="BI116" s="209">
        <f>IF(N116="nulová",J116,0)</f>
        <v>0</v>
      </c>
      <c r="BJ116" s="18" t="s">
        <v>76</v>
      </c>
      <c r="BK116" s="209">
        <f>ROUND(I116*H116,2)</f>
        <v>0</v>
      </c>
      <c r="BL116" s="18" t="s">
        <v>127</v>
      </c>
      <c r="BM116" s="208" t="s">
        <v>171</v>
      </c>
    </row>
    <row r="117" spans="1:47" s="2" customFormat="1" ht="12">
      <c r="A117" s="39"/>
      <c r="B117" s="40"/>
      <c r="C117" s="41"/>
      <c r="D117" s="210" t="s">
        <v>129</v>
      </c>
      <c r="E117" s="41"/>
      <c r="F117" s="211" t="s">
        <v>172</v>
      </c>
      <c r="G117" s="41"/>
      <c r="H117" s="41"/>
      <c r="I117" s="212"/>
      <c r="J117" s="41"/>
      <c r="K117" s="41"/>
      <c r="L117" s="45"/>
      <c r="M117" s="213"/>
      <c r="N117" s="214"/>
      <c r="O117" s="85"/>
      <c r="P117" s="85"/>
      <c r="Q117" s="85"/>
      <c r="R117" s="85"/>
      <c r="S117" s="85"/>
      <c r="T117" s="85"/>
      <c r="U117" s="86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129</v>
      </c>
      <c r="AU117" s="18" t="s">
        <v>78</v>
      </c>
    </row>
    <row r="118" spans="1:51" s="13" customFormat="1" ht="12">
      <c r="A118" s="13"/>
      <c r="B118" s="215"/>
      <c r="C118" s="216"/>
      <c r="D118" s="217" t="s">
        <v>131</v>
      </c>
      <c r="E118" s="218" t="s">
        <v>19</v>
      </c>
      <c r="F118" s="219" t="s">
        <v>148</v>
      </c>
      <c r="G118" s="216"/>
      <c r="H118" s="220">
        <v>12.72</v>
      </c>
      <c r="I118" s="221"/>
      <c r="J118" s="216"/>
      <c r="K118" s="216"/>
      <c r="L118" s="222"/>
      <c r="M118" s="223"/>
      <c r="N118" s="224"/>
      <c r="O118" s="224"/>
      <c r="P118" s="224"/>
      <c r="Q118" s="224"/>
      <c r="R118" s="224"/>
      <c r="S118" s="224"/>
      <c r="T118" s="224"/>
      <c r="U118" s="225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6" t="s">
        <v>131</v>
      </c>
      <c r="AU118" s="226" t="s">
        <v>78</v>
      </c>
      <c r="AV118" s="13" t="s">
        <v>78</v>
      </c>
      <c r="AW118" s="13" t="s">
        <v>33</v>
      </c>
      <c r="AX118" s="13" t="s">
        <v>71</v>
      </c>
      <c r="AY118" s="226" t="s">
        <v>120</v>
      </c>
    </row>
    <row r="119" spans="1:51" s="13" customFormat="1" ht="12">
      <c r="A119" s="13"/>
      <c r="B119" s="215"/>
      <c r="C119" s="216"/>
      <c r="D119" s="217" t="s">
        <v>131</v>
      </c>
      <c r="E119" s="218" t="s">
        <v>19</v>
      </c>
      <c r="F119" s="219" t="s">
        <v>154</v>
      </c>
      <c r="G119" s="216"/>
      <c r="H119" s="220">
        <v>18.6</v>
      </c>
      <c r="I119" s="221"/>
      <c r="J119" s="216"/>
      <c r="K119" s="216"/>
      <c r="L119" s="222"/>
      <c r="M119" s="223"/>
      <c r="N119" s="224"/>
      <c r="O119" s="224"/>
      <c r="P119" s="224"/>
      <c r="Q119" s="224"/>
      <c r="R119" s="224"/>
      <c r="S119" s="224"/>
      <c r="T119" s="224"/>
      <c r="U119" s="225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26" t="s">
        <v>131</v>
      </c>
      <c r="AU119" s="226" t="s">
        <v>78</v>
      </c>
      <c r="AV119" s="13" t="s">
        <v>78</v>
      </c>
      <c r="AW119" s="13" t="s">
        <v>33</v>
      </c>
      <c r="AX119" s="13" t="s">
        <v>71</v>
      </c>
      <c r="AY119" s="226" t="s">
        <v>120</v>
      </c>
    </row>
    <row r="120" spans="1:51" s="14" customFormat="1" ht="12">
      <c r="A120" s="14"/>
      <c r="B120" s="237"/>
      <c r="C120" s="238"/>
      <c r="D120" s="217" t="s">
        <v>131</v>
      </c>
      <c r="E120" s="239" t="s">
        <v>19</v>
      </c>
      <c r="F120" s="240" t="s">
        <v>173</v>
      </c>
      <c r="G120" s="238"/>
      <c r="H120" s="241">
        <v>31.32</v>
      </c>
      <c r="I120" s="242"/>
      <c r="J120" s="238"/>
      <c r="K120" s="238"/>
      <c r="L120" s="243"/>
      <c r="M120" s="244"/>
      <c r="N120" s="245"/>
      <c r="O120" s="245"/>
      <c r="P120" s="245"/>
      <c r="Q120" s="245"/>
      <c r="R120" s="245"/>
      <c r="S120" s="245"/>
      <c r="T120" s="245"/>
      <c r="U120" s="246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7" t="s">
        <v>131</v>
      </c>
      <c r="AU120" s="247" t="s">
        <v>78</v>
      </c>
      <c r="AV120" s="14" t="s">
        <v>127</v>
      </c>
      <c r="AW120" s="14" t="s">
        <v>33</v>
      </c>
      <c r="AX120" s="14" t="s">
        <v>76</v>
      </c>
      <c r="AY120" s="247" t="s">
        <v>120</v>
      </c>
    </row>
    <row r="121" spans="1:65" s="2" customFormat="1" ht="24.15" customHeight="1">
      <c r="A121" s="39"/>
      <c r="B121" s="40"/>
      <c r="C121" s="197" t="s">
        <v>174</v>
      </c>
      <c r="D121" s="197" t="s">
        <v>122</v>
      </c>
      <c r="E121" s="198" t="s">
        <v>175</v>
      </c>
      <c r="F121" s="199" t="s">
        <v>176</v>
      </c>
      <c r="G121" s="200" t="s">
        <v>125</v>
      </c>
      <c r="H121" s="201">
        <v>21.2</v>
      </c>
      <c r="I121" s="202"/>
      <c r="J121" s="203">
        <f>ROUND(I121*H121,2)</f>
        <v>0</v>
      </c>
      <c r="K121" s="199" t="s">
        <v>126</v>
      </c>
      <c r="L121" s="45"/>
      <c r="M121" s="204" t="s">
        <v>19</v>
      </c>
      <c r="N121" s="205" t="s">
        <v>42</v>
      </c>
      <c r="O121" s="85"/>
      <c r="P121" s="206">
        <f>O121*H121</f>
        <v>0</v>
      </c>
      <c r="Q121" s="206">
        <v>0</v>
      </c>
      <c r="R121" s="206">
        <f>Q121*H121</f>
        <v>0</v>
      </c>
      <c r="S121" s="206">
        <v>0</v>
      </c>
      <c r="T121" s="206">
        <f>S121*H121</f>
        <v>0</v>
      </c>
      <c r="U121" s="207" t="s">
        <v>19</v>
      </c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08" t="s">
        <v>127</v>
      </c>
      <c r="AT121" s="208" t="s">
        <v>122</v>
      </c>
      <c r="AU121" s="208" t="s">
        <v>78</v>
      </c>
      <c r="AY121" s="18" t="s">
        <v>120</v>
      </c>
      <c r="BE121" s="209">
        <f>IF(N121="základní",J121,0)</f>
        <v>0</v>
      </c>
      <c r="BF121" s="209">
        <f>IF(N121="snížená",J121,0)</f>
        <v>0</v>
      </c>
      <c r="BG121" s="209">
        <f>IF(N121="zákl. přenesená",J121,0)</f>
        <v>0</v>
      </c>
      <c r="BH121" s="209">
        <f>IF(N121="sníž. přenesená",J121,0)</f>
        <v>0</v>
      </c>
      <c r="BI121" s="209">
        <f>IF(N121="nulová",J121,0)</f>
        <v>0</v>
      </c>
      <c r="BJ121" s="18" t="s">
        <v>76</v>
      </c>
      <c r="BK121" s="209">
        <f>ROUND(I121*H121,2)</f>
        <v>0</v>
      </c>
      <c r="BL121" s="18" t="s">
        <v>127</v>
      </c>
      <c r="BM121" s="208" t="s">
        <v>177</v>
      </c>
    </row>
    <row r="122" spans="1:47" s="2" customFormat="1" ht="12">
      <c r="A122" s="39"/>
      <c r="B122" s="40"/>
      <c r="C122" s="41"/>
      <c r="D122" s="210" t="s">
        <v>129</v>
      </c>
      <c r="E122" s="41"/>
      <c r="F122" s="211" t="s">
        <v>178</v>
      </c>
      <c r="G122" s="41"/>
      <c r="H122" s="41"/>
      <c r="I122" s="212"/>
      <c r="J122" s="41"/>
      <c r="K122" s="41"/>
      <c r="L122" s="45"/>
      <c r="M122" s="213"/>
      <c r="N122" s="214"/>
      <c r="O122" s="85"/>
      <c r="P122" s="85"/>
      <c r="Q122" s="85"/>
      <c r="R122" s="85"/>
      <c r="S122" s="85"/>
      <c r="T122" s="85"/>
      <c r="U122" s="86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129</v>
      </c>
      <c r="AU122" s="18" t="s">
        <v>78</v>
      </c>
    </row>
    <row r="123" spans="1:51" s="13" customFormat="1" ht="12">
      <c r="A123" s="13"/>
      <c r="B123" s="215"/>
      <c r="C123" s="216"/>
      <c r="D123" s="217" t="s">
        <v>131</v>
      </c>
      <c r="E123" s="218" t="s">
        <v>19</v>
      </c>
      <c r="F123" s="219" t="s">
        <v>179</v>
      </c>
      <c r="G123" s="216"/>
      <c r="H123" s="220">
        <v>21.2</v>
      </c>
      <c r="I123" s="221"/>
      <c r="J123" s="216"/>
      <c r="K123" s="216"/>
      <c r="L123" s="222"/>
      <c r="M123" s="223"/>
      <c r="N123" s="224"/>
      <c r="O123" s="224"/>
      <c r="P123" s="224"/>
      <c r="Q123" s="224"/>
      <c r="R123" s="224"/>
      <c r="S123" s="224"/>
      <c r="T123" s="224"/>
      <c r="U123" s="225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26" t="s">
        <v>131</v>
      </c>
      <c r="AU123" s="226" t="s">
        <v>78</v>
      </c>
      <c r="AV123" s="13" t="s">
        <v>78</v>
      </c>
      <c r="AW123" s="13" t="s">
        <v>33</v>
      </c>
      <c r="AX123" s="13" t="s">
        <v>76</v>
      </c>
      <c r="AY123" s="226" t="s">
        <v>120</v>
      </c>
    </row>
    <row r="124" spans="1:63" s="12" customFormat="1" ht="22.8" customHeight="1">
      <c r="A124" s="12"/>
      <c r="B124" s="181"/>
      <c r="C124" s="182"/>
      <c r="D124" s="183" t="s">
        <v>70</v>
      </c>
      <c r="E124" s="195" t="s">
        <v>137</v>
      </c>
      <c r="F124" s="195" t="s">
        <v>180</v>
      </c>
      <c r="G124" s="182"/>
      <c r="H124" s="182"/>
      <c r="I124" s="185"/>
      <c r="J124" s="196">
        <f>BK124</f>
        <v>0</v>
      </c>
      <c r="K124" s="182"/>
      <c r="L124" s="187"/>
      <c r="M124" s="188"/>
      <c r="N124" s="189"/>
      <c r="O124" s="189"/>
      <c r="P124" s="190">
        <f>SUM(P125:P142)</f>
        <v>0</v>
      </c>
      <c r="Q124" s="189"/>
      <c r="R124" s="190">
        <f>SUM(R125:R142)</f>
        <v>15.55836272</v>
      </c>
      <c r="S124" s="189"/>
      <c r="T124" s="190">
        <f>SUM(T125:T142)</f>
        <v>0</v>
      </c>
      <c r="U124" s="191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92" t="s">
        <v>76</v>
      </c>
      <c r="AT124" s="193" t="s">
        <v>70</v>
      </c>
      <c r="AU124" s="193" t="s">
        <v>76</v>
      </c>
      <c r="AY124" s="192" t="s">
        <v>120</v>
      </c>
      <c r="BK124" s="194">
        <f>SUM(BK125:BK142)</f>
        <v>0</v>
      </c>
    </row>
    <row r="125" spans="1:65" s="2" customFormat="1" ht="16.5" customHeight="1">
      <c r="A125" s="39"/>
      <c r="B125" s="40"/>
      <c r="C125" s="197" t="s">
        <v>181</v>
      </c>
      <c r="D125" s="197" t="s">
        <v>122</v>
      </c>
      <c r="E125" s="198" t="s">
        <v>182</v>
      </c>
      <c r="F125" s="199" t="s">
        <v>183</v>
      </c>
      <c r="G125" s="200" t="s">
        <v>145</v>
      </c>
      <c r="H125" s="201">
        <v>4.586</v>
      </c>
      <c r="I125" s="202"/>
      <c r="J125" s="203">
        <f>ROUND(I125*H125,2)</f>
        <v>0</v>
      </c>
      <c r="K125" s="199" t="s">
        <v>19</v>
      </c>
      <c r="L125" s="45"/>
      <c r="M125" s="204" t="s">
        <v>19</v>
      </c>
      <c r="N125" s="205" t="s">
        <v>42</v>
      </c>
      <c r="O125" s="85"/>
      <c r="P125" s="206">
        <f>O125*H125</f>
        <v>0</v>
      </c>
      <c r="Q125" s="206">
        <v>0.28977</v>
      </c>
      <c r="R125" s="206">
        <f>Q125*H125</f>
        <v>1.3288852200000003</v>
      </c>
      <c r="S125" s="206">
        <v>0</v>
      </c>
      <c r="T125" s="206">
        <f>S125*H125</f>
        <v>0</v>
      </c>
      <c r="U125" s="207" t="s">
        <v>19</v>
      </c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08" t="s">
        <v>127</v>
      </c>
      <c r="AT125" s="208" t="s">
        <v>122</v>
      </c>
      <c r="AU125" s="208" t="s">
        <v>78</v>
      </c>
      <c r="AY125" s="18" t="s">
        <v>120</v>
      </c>
      <c r="BE125" s="209">
        <f>IF(N125="základní",J125,0)</f>
        <v>0</v>
      </c>
      <c r="BF125" s="209">
        <f>IF(N125="snížená",J125,0)</f>
        <v>0</v>
      </c>
      <c r="BG125" s="209">
        <f>IF(N125="zákl. přenesená",J125,0)</f>
        <v>0</v>
      </c>
      <c r="BH125" s="209">
        <f>IF(N125="sníž. přenesená",J125,0)</f>
        <v>0</v>
      </c>
      <c r="BI125" s="209">
        <f>IF(N125="nulová",J125,0)</f>
        <v>0</v>
      </c>
      <c r="BJ125" s="18" t="s">
        <v>76</v>
      </c>
      <c r="BK125" s="209">
        <f>ROUND(I125*H125,2)</f>
        <v>0</v>
      </c>
      <c r="BL125" s="18" t="s">
        <v>127</v>
      </c>
      <c r="BM125" s="208" t="s">
        <v>184</v>
      </c>
    </row>
    <row r="126" spans="1:51" s="13" customFormat="1" ht="12">
      <c r="A126" s="13"/>
      <c r="B126" s="215"/>
      <c r="C126" s="216"/>
      <c r="D126" s="217" t="s">
        <v>131</v>
      </c>
      <c r="E126" s="218" t="s">
        <v>19</v>
      </c>
      <c r="F126" s="219" t="s">
        <v>185</v>
      </c>
      <c r="G126" s="216"/>
      <c r="H126" s="220">
        <v>4.106</v>
      </c>
      <c r="I126" s="221"/>
      <c r="J126" s="216"/>
      <c r="K126" s="216"/>
      <c r="L126" s="222"/>
      <c r="M126" s="223"/>
      <c r="N126" s="224"/>
      <c r="O126" s="224"/>
      <c r="P126" s="224"/>
      <c r="Q126" s="224"/>
      <c r="R126" s="224"/>
      <c r="S126" s="224"/>
      <c r="T126" s="224"/>
      <c r="U126" s="225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26" t="s">
        <v>131</v>
      </c>
      <c r="AU126" s="226" t="s">
        <v>78</v>
      </c>
      <c r="AV126" s="13" t="s">
        <v>78</v>
      </c>
      <c r="AW126" s="13" t="s">
        <v>33</v>
      </c>
      <c r="AX126" s="13" t="s">
        <v>71</v>
      </c>
      <c r="AY126" s="226" t="s">
        <v>120</v>
      </c>
    </row>
    <row r="127" spans="1:51" s="13" customFormat="1" ht="12">
      <c r="A127" s="13"/>
      <c r="B127" s="215"/>
      <c r="C127" s="216"/>
      <c r="D127" s="217" t="s">
        <v>131</v>
      </c>
      <c r="E127" s="218" t="s">
        <v>19</v>
      </c>
      <c r="F127" s="219" t="s">
        <v>186</v>
      </c>
      <c r="G127" s="216"/>
      <c r="H127" s="220">
        <v>0.48</v>
      </c>
      <c r="I127" s="221"/>
      <c r="J127" s="216"/>
      <c r="K127" s="216"/>
      <c r="L127" s="222"/>
      <c r="M127" s="223"/>
      <c r="N127" s="224"/>
      <c r="O127" s="224"/>
      <c r="P127" s="224"/>
      <c r="Q127" s="224"/>
      <c r="R127" s="224"/>
      <c r="S127" s="224"/>
      <c r="T127" s="224"/>
      <c r="U127" s="225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26" t="s">
        <v>131</v>
      </c>
      <c r="AU127" s="226" t="s">
        <v>78</v>
      </c>
      <c r="AV127" s="13" t="s">
        <v>78</v>
      </c>
      <c r="AW127" s="13" t="s">
        <v>33</v>
      </c>
      <c r="AX127" s="13" t="s">
        <v>71</v>
      </c>
      <c r="AY127" s="226" t="s">
        <v>120</v>
      </c>
    </row>
    <row r="128" spans="1:51" s="14" customFormat="1" ht="12">
      <c r="A128" s="14"/>
      <c r="B128" s="237"/>
      <c r="C128" s="238"/>
      <c r="D128" s="217" t="s">
        <v>131</v>
      </c>
      <c r="E128" s="239" t="s">
        <v>19</v>
      </c>
      <c r="F128" s="240" t="s">
        <v>173</v>
      </c>
      <c r="G128" s="238"/>
      <c r="H128" s="241">
        <v>4.586</v>
      </c>
      <c r="I128" s="242"/>
      <c r="J128" s="238"/>
      <c r="K128" s="238"/>
      <c r="L128" s="243"/>
      <c r="M128" s="244"/>
      <c r="N128" s="245"/>
      <c r="O128" s="245"/>
      <c r="P128" s="245"/>
      <c r="Q128" s="245"/>
      <c r="R128" s="245"/>
      <c r="S128" s="245"/>
      <c r="T128" s="245"/>
      <c r="U128" s="246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7" t="s">
        <v>131</v>
      </c>
      <c r="AU128" s="247" t="s">
        <v>78</v>
      </c>
      <c r="AV128" s="14" t="s">
        <v>127</v>
      </c>
      <c r="AW128" s="14" t="s">
        <v>33</v>
      </c>
      <c r="AX128" s="14" t="s">
        <v>76</v>
      </c>
      <c r="AY128" s="247" t="s">
        <v>120</v>
      </c>
    </row>
    <row r="129" spans="1:65" s="2" customFormat="1" ht="24.15" customHeight="1">
      <c r="A129" s="39"/>
      <c r="B129" s="40"/>
      <c r="C129" s="197" t="s">
        <v>187</v>
      </c>
      <c r="D129" s="197" t="s">
        <v>122</v>
      </c>
      <c r="E129" s="198" t="s">
        <v>188</v>
      </c>
      <c r="F129" s="199" t="s">
        <v>189</v>
      </c>
      <c r="G129" s="200" t="s">
        <v>190</v>
      </c>
      <c r="H129" s="201">
        <v>20</v>
      </c>
      <c r="I129" s="202"/>
      <c r="J129" s="203">
        <f>ROUND(I129*H129,2)</f>
        <v>0</v>
      </c>
      <c r="K129" s="199" t="s">
        <v>126</v>
      </c>
      <c r="L129" s="45"/>
      <c r="M129" s="204" t="s">
        <v>19</v>
      </c>
      <c r="N129" s="205" t="s">
        <v>42</v>
      </c>
      <c r="O129" s="85"/>
      <c r="P129" s="206">
        <f>O129*H129</f>
        <v>0</v>
      </c>
      <c r="Q129" s="206">
        <v>0.12021</v>
      </c>
      <c r="R129" s="206">
        <f>Q129*H129</f>
        <v>2.4042</v>
      </c>
      <c r="S129" s="206">
        <v>0</v>
      </c>
      <c r="T129" s="206">
        <f>S129*H129</f>
        <v>0</v>
      </c>
      <c r="U129" s="207" t="s">
        <v>19</v>
      </c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08" t="s">
        <v>127</v>
      </c>
      <c r="AT129" s="208" t="s">
        <v>122</v>
      </c>
      <c r="AU129" s="208" t="s">
        <v>78</v>
      </c>
      <c r="AY129" s="18" t="s">
        <v>120</v>
      </c>
      <c r="BE129" s="209">
        <f>IF(N129="základní",J129,0)</f>
        <v>0</v>
      </c>
      <c r="BF129" s="209">
        <f>IF(N129="snížená",J129,0)</f>
        <v>0</v>
      </c>
      <c r="BG129" s="209">
        <f>IF(N129="zákl. přenesená",J129,0)</f>
        <v>0</v>
      </c>
      <c r="BH129" s="209">
        <f>IF(N129="sníž. přenesená",J129,0)</f>
        <v>0</v>
      </c>
      <c r="BI129" s="209">
        <f>IF(N129="nulová",J129,0)</f>
        <v>0</v>
      </c>
      <c r="BJ129" s="18" t="s">
        <v>76</v>
      </c>
      <c r="BK129" s="209">
        <f>ROUND(I129*H129,2)</f>
        <v>0</v>
      </c>
      <c r="BL129" s="18" t="s">
        <v>127</v>
      </c>
      <c r="BM129" s="208" t="s">
        <v>191</v>
      </c>
    </row>
    <row r="130" spans="1:47" s="2" customFormat="1" ht="12">
      <c r="A130" s="39"/>
      <c r="B130" s="40"/>
      <c r="C130" s="41"/>
      <c r="D130" s="210" t="s">
        <v>129</v>
      </c>
      <c r="E130" s="41"/>
      <c r="F130" s="211" t="s">
        <v>192</v>
      </c>
      <c r="G130" s="41"/>
      <c r="H130" s="41"/>
      <c r="I130" s="212"/>
      <c r="J130" s="41"/>
      <c r="K130" s="41"/>
      <c r="L130" s="45"/>
      <c r="M130" s="213"/>
      <c r="N130" s="214"/>
      <c r="O130" s="85"/>
      <c r="P130" s="85"/>
      <c r="Q130" s="85"/>
      <c r="R130" s="85"/>
      <c r="S130" s="85"/>
      <c r="T130" s="85"/>
      <c r="U130" s="86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129</v>
      </c>
      <c r="AU130" s="18" t="s">
        <v>78</v>
      </c>
    </row>
    <row r="131" spans="1:51" s="13" customFormat="1" ht="12">
      <c r="A131" s="13"/>
      <c r="B131" s="215"/>
      <c r="C131" s="216"/>
      <c r="D131" s="217" t="s">
        <v>131</v>
      </c>
      <c r="E131" s="218" t="s">
        <v>19</v>
      </c>
      <c r="F131" s="219" t="s">
        <v>193</v>
      </c>
      <c r="G131" s="216"/>
      <c r="H131" s="220">
        <v>20</v>
      </c>
      <c r="I131" s="221"/>
      <c r="J131" s="216"/>
      <c r="K131" s="216"/>
      <c r="L131" s="222"/>
      <c r="M131" s="223"/>
      <c r="N131" s="224"/>
      <c r="O131" s="224"/>
      <c r="P131" s="224"/>
      <c r="Q131" s="224"/>
      <c r="R131" s="224"/>
      <c r="S131" s="224"/>
      <c r="T131" s="224"/>
      <c r="U131" s="225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26" t="s">
        <v>131</v>
      </c>
      <c r="AU131" s="226" t="s">
        <v>78</v>
      </c>
      <c r="AV131" s="13" t="s">
        <v>78</v>
      </c>
      <c r="AW131" s="13" t="s">
        <v>33</v>
      </c>
      <c r="AX131" s="13" t="s">
        <v>76</v>
      </c>
      <c r="AY131" s="226" t="s">
        <v>120</v>
      </c>
    </row>
    <row r="132" spans="1:65" s="2" customFormat="1" ht="21.75" customHeight="1">
      <c r="A132" s="39"/>
      <c r="B132" s="40"/>
      <c r="C132" s="197" t="s">
        <v>194</v>
      </c>
      <c r="D132" s="197" t="s">
        <v>122</v>
      </c>
      <c r="E132" s="198" t="s">
        <v>195</v>
      </c>
      <c r="F132" s="199" t="s">
        <v>196</v>
      </c>
      <c r="G132" s="200" t="s">
        <v>145</v>
      </c>
      <c r="H132" s="201">
        <v>0.941</v>
      </c>
      <c r="I132" s="202"/>
      <c r="J132" s="203">
        <f>ROUND(I132*H132,2)</f>
        <v>0</v>
      </c>
      <c r="K132" s="199" t="s">
        <v>126</v>
      </c>
      <c r="L132" s="45"/>
      <c r="M132" s="204" t="s">
        <v>19</v>
      </c>
      <c r="N132" s="205" t="s">
        <v>42</v>
      </c>
      <c r="O132" s="85"/>
      <c r="P132" s="206">
        <f>O132*H132</f>
        <v>0</v>
      </c>
      <c r="Q132" s="206">
        <v>1.8775</v>
      </c>
      <c r="R132" s="206">
        <f>Q132*H132</f>
        <v>1.7667274999999998</v>
      </c>
      <c r="S132" s="206">
        <v>0</v>
      </c>
      <c r="T132" s="206">
        <f>S132*H132</f>
        <v>0</v>
      </c>
      <c r="U132" s="207" t="s">
        <v>19</v>
      </c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08" t="s">
        <v>127</v>
      </c>
      <c r="AT132" s="208" t="s">
        <v>122</v>
      </c>
      <c r="AU132" s="208" t="s">
        <v>78</v>
      </c>
      <c r="AY132" s="18" t="s">
        <v>120</v>
      </c>
      <c r="BE132" s="209">
        <f>IF(N132="základní",J132,0)</f>
        <v>0</v>
      </c>
      <c r="BF132" s="209">
        <f>IF(N132="snížená",J132,0)</f>
        <v>0</v>
      </c>
      <c r="BG132" s="209">
        <f>IF(N132="zákl. přenesená",J132,0)</f>
        <v>0</v>
      </c>
      <c r="BH132" s="209">
        <f>IF(N132="sníž. přenesená",J132,0)</f>
        <v>0</v>
      </c>
      <c r="BI132" s="209">
        <f>IF(N132="nulová",J132,0)</f>
        <v>0</v>
      </c>
      <c r="BJ132" s="18" t="s">
        <v>76</v>
      </c>
      <c r="BK132" s="209">
        <f>ROUND(I132*H132,2)</f>
        <v>0</v>
      </c>
      <c r="BL132" s="18" t="s">
        <v>127</v>
      </c>
      <c r="BM132" s="208" t="s">
        <v>197</v>
      </c>
    </row>
    <row r="133" spans="1:47" s="2" customFormat="1" ht="12">
      <c r="A133" s="39"/>
      <c r="B133" s="40"/>
      <c r="C133" s="41"/>
      <c r="D133" s="210" t="s">
        <v>129</v>
      </c>
      <c r="E133" s="41"/>
      <c r="F133" s="211" t="s">
        <v>198</v>
      </c>
      <c r="G133" s="41"/>
      <c r="H133" s="41"/>
      <c r="I133" s="212"/>
      <c r="J133" s="41"/>
      <c r="K133" s="41"/>
      <c r="L133" s="45"/>
      <c r="M133" s="213"/>
      <c r="N133" s="214"/>
      <c r="O133" s="85"/>
      <c r="P133" s="85"/>
      <c r="Q133" s="85"/>
      <c r="R133" s="85"/>
      <c r="S133" s="85"/>
      <c r="T133" s="85"/>
      <c r="U133" s="86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129</v>
      </c>
      <c r="AU133" s="18" t="s">
        <v>78</v>
      </c>
    </row>
    <row r="134" spans="1:51" s="13" customFormat="1" ht="12">
      <c r="A134" s="13"/>
      <c r="B134" s="215"/>
      <c r="C134" s="216"/>
      <c r="D134" s="217" t="s">
        <v>131</v>
      </c>
      <c r="E134" s="218" t="s">
        <v>19</v>
      </c>
      <c r="F134" s="219" t="s">
        <v>199</v>
      </c>
      <c r="G134" s="216"/>
      <c r="H134" s="220">
        <v>0.941</v>
      </c>
      <c r="I134" s="221"/>
      <c r="J134" s="216"/>
      <c r="K134" s="216"/>
      <c r="L134" s="222"/>
      <c r="M134" s="223"/>
      <c r="N134" s="224"/>
      <c r="O134" s="224"/>
      <c r="P134" s="224"/>
      <c r="Q134" s="224"/>
      <c r="R134" s="224"/>
      <c r="S134" s="224"/>
      <c r="T134" s="224"/>
      <c r="U134" s="225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26" t="s">
        <v>131</v>
      </c>
      <c r="AU134" s="226" t="s">
        <v>78</v>
      </c>
      <c r="AV134" s="13" t="s">
        <v>78</v>
      </c>
      <c r="AW134" s="13" t="s">
        <v>33</v>
      </c>
      <c r="AX134" s="13" t="s">
        <v>76</v>
      </c>
      <c r="AY134" s="226" t="s">
        <v>120</v>
      </c>
    </row>
    <row r="135" spans="1:65" s="2" customFormat="1" ht="21.75" customHeight="1">
      <c r="A135" s="39"/>
      <c r="B135" s="40"/>
      <c r="C135" s="197" t="s">
        <v>200</v>
      </c>
      <c r="D135" s="197" t="s">
        <v>122</v>
      </c>
      <c r="E135" s="198" t="s">
        <v>201</v>
      </c>
      <c r="F135" s="199" t="s">
        <v>202</v>
      </c>
      <c r="G135" s="200" t="s">
        <v>145</v>
      </c>
      <c r="H135" s="201">
        <v>1.5</v>
      </c>
      <c r="I135" s="202"/>
      <c r="J135" s="203">
        <f>ROUND(I135*H135,2)</f>
        <v>0</v>
      </c>
      <c r="K135" s="199" t="s">
        <v>126</v>
      </c>
      <c r="L135" s="45"/>
      <c r="M135" s="204" t="s">
        <v>19</v>
      </c>
      <c r="N135" s="205" t="s">
        <v>42</v>
      </c>
      <c r="O135" s="85"/>
      <c r="P135" s="206">
        <f>O135*H135</f>
        <v>0</v>
      </c>
      <c r="Q135" s="206">
        <v>1.8775</v>
      </c>
      <c r="R135" s="206">
        <f>Q135*H135</f>
        <v>2.81625</v>
      </c>
      <c r="S135" s="206">
        <v>0</v>
      </c>
      <c r="T135" s="206">
        <f>S135*H135</f>
        <v>0</v>
      </c>
      <c r="U135" s="207" t="s">
        <v>19</v>
      </c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08" t="s">
        <v>127</v>
      </c>
      <c r="AT135" s="208" t="s">
        <v>122</v>
      </c>
      <c r="AU135" s="208" t="s">
        <v>78</v>
      </c>
      <c r="AY135" s="18" t="s">
        <v>120</v>
      </c>
      <c r="BE135" s="209">
        <f>IF(N135="základní",J135,0)</f>
        <v>0</v>
      </c>
      <c r="BF135" s="209">
        <f>IF(N135="snížená",J135,0)</f>
        <v>0</v>
      </c>
      <c r="BG135" s="209">
        <f>IF(N135="zákl. přenesená",J135,0)</f>
        <v>0</v>
      </c>
      <c r="BH135" s="209">
        <f>IF(N135="sníž. přenesená",J135,0)</f>
        <v>0</v>
      </c>
      <c r="BI135" s="209">
        <f>IF(N135="nulová",J135,0)</f>
        <v>0</v>
      </c>
      <c r="BJ135" s="18" t="s">
        <v>76</v>
      </c>
      <c r="BK135" s="209">
        <f>ROUND(I135*H135,2)</f>
        <v>0</v>
      </c>
      <c r="BL135" s="18" t="s">
        <v>127</v>
      </c>
      <c r="BM135" s="208" t="s">
        <v>203</v>
      </c>
    </row>
    <row r="136" spans="1:47" s="2" customFormat="1" ht="12">
      <c r="A136" s="39"/>
      <c r="B136" s="40"/>
      <c r="C136" s="41"/>
      <c r="D136" s="210" t="s">
        <v>129</v>
      </c>
      <c r="E136" s="41"/>
      <c r="F136" s="211" t="s">
        <v>204</v>
      </c>
      <c r="G136" s="41"/>
      <c r="H136" s="41"/>
      <c r="I136" s="212"/>
      <c r="J136" s="41"/>
      <c r="K136" s="41"/>
      <c r="L136" s="45"/>
      <c r="M136" s="213"/>
      <c r="N136" s="214"/>
      <c r="O136" s="85"/>
      <c r="P136" s="85"/>
      <c r="Q136" s="85"/>
      <c r="R136" s="85"/>
      <c r="S136" s="85"/>
      <c r="T136" s="85"/>
      <c r="U136" s="86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129</v>
      </c>
      <c r="AU136" s="18" t="s">
        <v>78</v>
      </c>
    </row>
    <row r="137" spans="1:51" s="13" customFormat="1" ht="12">
      <c r="A137" s="13"/>
      <c r="B137" s="215"/>
      <c r="C137" s="216"/>
      <c r="D137" s="217" t="s">
        <v>131</v>
      </c>
      <c r="E137" s="218" t="s">
        <v>19</v>
      </c>
      <c r="F137" s="219" t="s">
        <v>205</v>
      </c>
      <c r="G137" s="216"/>
      <c r="H137" s="220">
        <v>1.5</v>
      </c>
      <c r="I137" s="221"/>
      <c r="J137" s="216"/>
      <c r="K137" s="216"/>
      <c r="L137" s="222"/>
      <c r="M137" s="223"/>
      <c r="N137" s="224"/>
      <c r="O137" s="224"/>
      <c r="P137" s="224"/>
      <c r="Q137" s="224"/>
      <c r="R137" s="224"/>
      <c r="S137" s="224"/>
      <c r="T137" s="224"/>
      <c r="U137" s="225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26" t="s">
        <v>131</v>
      </c>
      <c r="AU137" s="226" t="s">
        <v>78</v>
      </c>
      <c r="AV137" s="13" t="s">
        <v>78</v>
      </c>
      <c r="AW137" s="13" t="s">
        <v>33</v>
      </c>
      <c r="AX137" s="13" t="s">
        <v>76</v>
      </c>
      <c r="AY137" s="226" t="s">
        <v>120</v>
      </c>
    </row>
    <row r="138" spans="1:65" s="2" customFormat="1" ht="24.15" customHeight="1">
      <c r="A138" s="39"/>
      <c r="B138" s="40"/>
      <c r="C138" s="197" t="s">
        <v>206</v>
      </c>
      <c r="D138" s="197" t="s">
        <v>122</v>
      </c>
      <c r="E138" s="198" t="s">
        <v>207</v>
      </c>
      <c r="F138" s="199" t="s">
        <v>208</v>
      </c>
      <c r="G138" s="200" t="s">
        <v>145</v>
      </c>
      <c r="H138" s="201">
        <v>3.25</v>
      </c>
      <c r="I138" s="202"/>
      <c r="J138" s="203">
        <f>ROUND(I138*H138,2)</f>
        <v>0</v>
      </c>
      <c r="K138" s="199" t="s">
        <v>126</v>
      </c>
      <c r="L138" s="45"/>
      <c r="M138" s="204" t="s">
        <v>19</v>
      </c>
      <c r="N138" s="205" t="s">
        <v>42</v>
      </c>
      <c r="O138" s="85"/>
      <c r="P138" s="206">
        <f>O138*H138</f>
        <v>0</v>
      </c>
      <c r="Q138" s="206">
        <v>2.2284</v>
      </c>
      <c r="R138" s="206">
        <f>Q138*H138</f>
        <v>7.2423</v>
      </c>
      <c r="S138" s="206">
        <v>0</v>
      </c>
      <c r="T138" s="206">
        <f>S138*H138</f>
        <v>0</v>
      </c>
      <c r="U138" s="207" t="s">
        <v>19</v>
      </c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08" t="s">
        <v>127</v>
      </c>
      <c r="AT138" s="208" t="s">
        <v>122</v>
      </c>
      <c r="AU138" s="208" t="s">
        <v>78</v>
      </c>
      <c r="AY138" s="18" t="s">
        <v>120</v>
      </c>
      <c r="BE138" s="209">
        <f>IF(N138="základní",J138,0)</f>
        <v>0</v>
      </c>
      <c r="BF138" s="209">
        <f>IF(N138="snížená",J138,0)</f>
        <v>0</v>
      </c>
      <c r="BG138" s="209">
        <f>IF(N138="zákl. přenesená",J138,0)</f>
        <v>0</v>
      </c>
      <c r="BH138" s="209">
        <f>IF(N138="sníž. přenesená",J138,0)</f>
        <v>0</v>
      </c>
      <c r="BI138" s="209">
        <f>IF(N138="nulová",J138,0)</f>
        <v>0</v>
      </c>
      <c r="BJ138" s="18" t="s">
        <v>76</v>
      </c>
      <c r="BK138" s="209">
        <f>ROUND(I138*H138,2)</f>
        <v>0</v>
      </c>
      <c r="BL138" s="18" t="s">
        <v>127</v>
      </c>
      <c r="BM138" s="208" t="s">
        <v>209</v>
      </c>
    </row>
    <row r="139" spans="1:47" s="2" customFormat="1" ht="12">
      <c r="A139" s="39"/>
      <c r="B139" s="40"/>
      <c r="C139" s="41"/>
      <c r="D139" s="210" t="s">
        <v>129</v>
      </c>
      <c r="E139" s="41"/>
      <c r="F139" s="211" t="s">
        <v>210</v>
      </c>
      <c r="G139" s="41"/>
      <c r="H139" s="41"/>
      <c r="I139" s="212"/>
      <c r="J139" s="41"/>
      <c r="K139" s="41"/>
      <c r="L139" s="45"/>
      <c r="M139" s="213"/>
      <c r="N139" s="214"/>
      <c r="O139" s="85"/>
      <c r="P139" s="85"/>
      <c r="Q139" s="85"/>
      <c r="R139" s="85"/>
      <c r="S139" s="85"/>
      <c r="T139" s="85"/>
      <c r="U139" s="86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129</v>
      </c>
      <c r="AU139" s="18" t="s">
        <v>78</v>
      </c>
    </row>
    <row r="140" spans="1:51" s="13" customFormat="1" ht="12">
      <c r="A140" s="13"/>
      <c r="B140" s="215"/>
      <c r="C140" s="216"/>
      <c r="D140" s="217" t="s">
        <v>131</v>
      </c>
      <c r="E140" s="218" t="s">
        <v>19</v>
      </c>
      <c r="F140" s="219" t="s">
        <v>211</v>
      </c>
      <c r="G140" s="216"/>
      <c r="H140" s="220">
        <v>0.75</v>
      </c>
      <c r="I140" s="221"/>
      <c r="J140" s="216"/>
      <c r="K140" s="216"/>
      <c r="L140" s="222"/>
      <c r="M140" s="223"/>
      <c r="N140" s="224"/>
      <c r="O140" s="224"/>
      <c r="P140" s="224"/>
      <c r="Q140" s="224"/>
      <c r="R140" s="224"/>
      <c r="S140" s="224"/>
      <c r="T140" s="224"/>
      <c r="U140" s="225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26" t="s">
        <v>131</v>
      </c>
      <c r="AU140" s="226" t="s">
        <v>78</v>
      </c>
      <c r="AV140" s="13" t="s">
        <v>78</v>
      </c>
      <c r="AW140" s="13" t="s">
        <v>33</v>
      </c>
      <c r="AX140" s="13" t="s">
        <v>71</v>
      </c>
      <c r="AY140" s="226" t="s">
        <v>120</v>
      </c>
    </row>
    <row r="141" spans="1:51" s="13" customFormat="1" ht="12">
      <c r="A141" s="13"/>
      <c r="B141" s="215"/>
      <c r="C141" s="216"/>
      <c r="D141" s="217" t="s">
        <v>131</v>
      </c>
      <c r="E141" s="218" t="s">
        <v>19</v>
      </c>
      <c r="F141" s="219" t="s">
        <v>212</v>
      </c>
      <c r="G141" s="216"/>
      <c r="H141" s="220">
        <v>2.5</v>
      </c>
      <c r="I141" s="221"/>
      <c r="J141" s="216"/>
      <c r="K141" s="216"/>
      <c r="L141" s="222"/>
      <c r="M141" s="223"/>
      <c r="N141" s="224"/>
      <c r="O141" s="224"/>
      <c r="P141" s="224"/>
      <c r="Q141" s="224"/>
      <c r="R141" s="224"/>
      <c r="S141" s="224"/>
      <c r="T141" s="224"/>
      <c r="U141" s="225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26" t="s">
        <v>131</v>
      </c>
      <c r="AU141" s="226" t="s">
        <v>78</v>
      </c>
      <c r="AV141" s="13" t="s">
        <v>78</v>
      </c>
      <c r="AW141" s="13" t="s">
        <v>33</v>
      </c>
      <c r="AX141" s="13" t="s">
        <v>71</v>
      </c>
      <c r="AY141" s="226" t="s">
        <v>120</v>
      </c>
    </row>
    <row r="142" spans="1:51" s="14" customFormat="1" ht="12">
      <c r="A142" s="14"/>
      <c r="B142" s="237"/>
      <c r="C142" s="238"/>
      <c r="D142" s="217" t="s">
        <v>131</v>
      </c>
      <c r="E142" s="239" t="s">
        <v>19</v>
      </c>
      <c r="F142" s="240" t="s">
        <v>173</v>
      </c>
      <c r="G142" s="238"/>
      <c r="H142" s="241">
        <v>3.25</v>
      </c>
      <c r="I142" s="242"/>
      <c r="J142" s="238"/>
      <c r="K142" s="238"/>
      <c r="L142" s="243"/>
      <c r="M142" s="244"/>
      <c r="N142" s="245"/>
      <c r="O142" s="245"/>
      <c r="P142" s="245"/>
      <c r="Q142" s="245"/>
      <c r="R142" s="245"/>
      <c r="S142" s="245"/>
      <c r="T142" s="245"/>
      <c r="U142" s="246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7" t="s">
        <v>131</v>
      </c>
      <c r="AU142" s="247" t="s">
        <v>78</v>
      </c>
      <c r="AV142" s="14" t="s">
        <v>127</v>
      </c>
      <c r="AW142" s="14" t="s">
        <v>33</v>
      </c>
      <c r="AX142" s="14" t="s">
        <v>76</v>
      </c>
      <c r="AY142" s="247" t="s">
        <v>120</v>
      </c>
    </row>
    <row r="143" spans="1:63" s="12" customFormat="1" ht="22.8" customHeight="1">
      <c r="A143" s="12"/>
      <c r="B143" s="181"/>
      <c r="C143" s="182"/>
      <c r="D143" s="183" t="s">
        <v>70</v>
      </c>
      <c r="E143" s="195" t="s">
        <v>127</v>
      </c>
      <c r="F143" s="195" t="s">
        <v>213</v>
      </c>
      <c r="G143" s="182"/>
      <c r="H143" s="182"/>
      <c r="I143" s="185"/>
      <c r="J143" s="196">
        <f>BK143</f>
        <v>0</v>
      </c>
      <c r="K143" s="182"/>
      <c r="L143" s="187"/>
      <c r="M143" s="188"/>
      <c r="N143" s="189"/>
      <c r="O143" s="189"/>
      <c r="P143" s="190">
        <f>SUM(P144:P164)</f>
        <v>0</v>
      </c>
      <c r="Q143" s="189"/>
      <c r="R143" s="190">
        <f>SUM(R144:R164)</f>
        <v>6.4399089400000005</v>
      </c>
      <c r="S143" s="189"/>
      <c r="T143" s="190">
        <f>SUM(T144:T164)</f>
        <v>0</v>
      </c>
      <c r="U143" s="191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92" t="s">
        <v>76</v>
      </c>
      <c r="AT143" s="193" t="s">
        <v>70</v>
      </c>
      <c r="AU143" s="193" t="s">
        <v>76</v>
      </c>
      <c r="AY143" s="192" t="s">
        <v>120</v>
      </c>
      <c r="BK143" s="194">
        <f>SUM(BK144:BK164)</f>
        <v>0</v>
      </c>
    </row>
    <row r="144" spans="1:65" s="2" customFormat="1" ht="24.15" customHeight="1">
      <c r="A144" s="39"/>
      <c r="B144" s="40"/>
      <c r="C144" s="197" t="s">
        <v>8</v>
      </c>
      <c r="D144" s="197" t="s">
        <v>122</v>
      </c>
      <c r="E144" s="198" t="s">
        <v>214</v>
      </c>
      <c r="F144" s="199" t="s">
        <v>215</v>
      </c>
      <c r="G144" s="200" t="s">
        <v>190</v>
      </c>
      <c r="H144" s="201">
        <v>16</v>
      </c>
      <c r="I144" s="202"/>
      <c r="J144" s="203">
        <f>ROUND(I144*H144,2)</f>
        <v>0</v>
      </c>
      <c r="K144" s="199" t="s">
        <v>126</v>
      </c>
      <c r="L144" s="45"/>
      <c r="M144" s="204" t="s">
        <v>19</v>
      </c>
      <c r="N144" s="205" t="s">
        <v>42</v>
      </c>
      <c r="O144" s="85"/>
      <c r="P144" s="206">
        <f>O144*H144</f>
        <v>0</v>
      </c>
      <c r="Q144" s="206">
        <v>0.02278</v>
      </c>
      <c r="R144" s="206">
        <f>Q144*H144</f>
        <v>0.36448</v>
      </c>
      <c r="S144" s="206">
        <v>0</v>
      </c>
      <c r="T144" s="206">
        <f>S144*H144</f>
        <v>0</v>
      </c>
      <c r="U144" s="207" t="s">
        <v>19</v>
      </c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08" t="s">
        <v>127</v>
      </c>
      <c r="AT144" s="208" t="s">
        <v>122</v>
      </c>
      <c r="AU144" s="208" t="s">
        <v>78</v>
      </c>
      <c r="AY144" s="18" t="s">
        <v>120</v>
      </c>
      <c r="BE144" s="209">
        <f>IF(N144="základní",J144,0)</f>
        <v>0</v>
      </c>
      <c r="BF144" s="209">
        <f>IF(N144="snížená",J144,0)</f>
        <v>0</v>
      </c>
      <c r="BG144" s="209">
        <f>IF(N144="zákl. přenesená",J144,0)</f>
        <v>0</v>
      </c>
      <c r="BH144" s="209">
        <f>IF(N144="sníž. přenesená",J144,0)</f>
        <v>0</v>
      </c>
      <c r="BI144" s="209">
        <f>IF(N144="nulová",J144,0)</f>
        <v>0</v>
      </c>
      <c r="BJ144" s="18" t="s">
        <v>76</v>
      </c>
      <c r="BK144" s="209">
        <f>ROUND(I144*H144,2)</f>
        <v>0</v>
      </c>
      <c r="BL144" s="18" t="s">
        <v>127</v>
      </c>
      <c r="BM144" s="208" t="s">
        <v>216</v>
      </c>
    </row>
    <row r="145" spans="1:47" s="2" customFormat="1" ht="12">
      <c r="A145" s="39"/>
      <c r="B145" s="40"/>
      <c r="C145" s="41"/>
      <c r="D145" s="210" t="s">
        <v>129</v>
      </c>
      <c r="E145" s="41"/>
      <c r="F145" s="211" t="s">
        <v>217</v>
      </c>
      <c r="G145" s="41"/>
      <c r="H145" s="41"/>
      <c r="I145" s="212"/>
      <c r="J145" s="41"/>
      <c r="K145" s="41"/>
      <c r="L145" s="45"/>
      <c r="M145" s="213"/>
      <c r="N145" s="214"/>
      <c r="O145" s="85"/>
      <c r="P145" s="85"/>
      <c r="Q145" s="85"/>
      <c r="R145" s="85"/>
      <c r="S145" s="85"/>
      <c r="T145" s="85"/>
      <c r="U145" s="86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129</v>
      </c>
      <c r="AU145" s="18" t="s">
        <v>78</v>
      </c>
    </row>
    <row r="146" spans="1:51" s="13" customFormat="1" ht="12">
      <c r="A146" s="13"/>
      <c r="B146" s="215"/>
      <c r="C146" s="216"/>
      <c r="D146" s="217" t="s">
        <v>131</v>
      </c>
      <c r="E146" s="218" t="s">
        <v>19</v>
      </c>
      <c r="F146" s="219" t="s">
        <v>218</v>
      </c>
      <c r="G146" s="216"/>
      <c r="H146" s="220">
        <v>16</v>
      </c>
      <c r="I146" s="221"/>
      <c r="J146" s="216"/>
      <c r="K146" s="216"/>
      <c r="L146" s="222"/>
      <c r="M146" s="223"/>
      <c r="N146" s="224"/>
      <c r="O146" s="224"/>
      <c r="P146" s="224"/>
      <c r="Q146" s="224"/>
      <c r="R146" s="224"/>
      <c r="S146" s="224"/>
      <c r="T146" s="224"/>
      <c r="U146" s="225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26" t="s">
        <v>131</v>
      </c>
      <c r="AU146" s="226" t="s">
        <v>78</v>
      </c>
      <c r="AV146" s="13" t="s">
        <v>78</v>
      </c>
      <c r="AW146" s="13" t="s">
        <v>33</v>
      </c>
      <c r="AX146" s="13" t="s">
        <v>76</v>
      </c>
      <c r="AY146" s="226" t="s">
        <v>120</v>
      </c>
    </row>
    <row r="147" spans="1:65" s="2" customFormat="1" ht="16.5" customHeight="1">
      <c r="A147" s="39"/>
      <c r="B147" s="40"/>
      <c r="C147" s="197" t="s">
        <v>219</v>
      </c>
      <c r="D147" s="197" t="s">
        <v>122</v>
      </c>
      <c r="E147" s="198" t="s">
        <v>220</v>
      </c>
      <c r="F147" s="199" t="s">
        <v>221</v>
      </c>
      <c r="G147" s="200" t="s">
        <v>145</v>
      </c>
      <c r="H147" s="201">
        <v>1.225</v>
      </c>
      <c r="I147" s="202"/>
      <c r="J147" s="203">
        <f>ROUND(I147*H147,2)</f>
        <v>0</v>
      </c>
      <c r="K147" s="199" t="s">
        <v>126</v>
      </c>
      <c r="L147" s="45"/>
      <c r="M147" s="204" t="s">
        <v>19</v>
      </c>
      <c r="N147" s="205" t="s">
        <v>42</v>
      </c>
      <c r="O147" s="85"/>
      <c r="P147" s="206">
        <f>O147*H147</f>
        <v>0</v>
      </c>
      <c r="Q147" s="206">
        <v>2.4534</v>
      </c>
      <c r="R147" s="206">
        <f>Q147*H147</f>
        <v>3.005415</v>
      </c>
      <c r="S147" s="206">
        <v>0</v>
      </c>
      <c r="T147" s="206">
        <f>S147*H147</f>
        <v>0</v>
      </c>
      <c r="U147" s="207" t="s">
        <v>19</v>
      </c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08" t="s">
        <v>127</v>
      </c>
      <c r="AT147" s="208" t="s">
        <v>122</v>
      </c>
      <c r="AU147" s="208" t="s">
        <v>78</v>
      </c>
      <c r="AY147" s="18" t="s">
        <v>120</v>
      </c>
      <c r="BE147" s="209">
        <f>IF(N147="základní",J147,0)</f>
        <v>0</v>
      </c>
      <c r="BF147" s="209">
        <f>IF(N147="snížená",J147,0)</f>
        <v>0</v>
      </c>
      <c r="BG147" s="209">
        <f>IF(N147="zákl. přenesená",J147,0)</f>
        <v>0</v>
      </c>
      <c r="BH147" s="209">
        <f>IF(N147="sníž. přenesená",J147,0)</f>
        <v>0</v>
      </c>
      <c r="BI147" s="209">
        <f>IF(N147="nulová",J147,0)</f>
        <v>0</v>
      </c>
      <c r="BJ147" s="18" t="s">
        <v>76</v>
      </c>
      <c r="BK147" s="209">
        <f>ROUND(I147*H147,2)</f>
        <v>0</v>
      </c>
      <c r="BL147" s="18" t="s">
        <v>127</v>
      </c>
      <c r="BM147" s="208" t="s">
        <v>222</v>
      </c>
    </row>
    <row r="148" spans="1:47" s="2" customFormat="1" ht="12">
      <c r="A148" s="39"/>
      <c r="B148" s="40"/>
      <c r="C148" s="41"/>
      <c r="D148" s="210" t="s">
        <v>129</v>
      </c>
      <c r="E148" s="41"/>
      <c r="F148" s="211" t="s">
        <v>223</v>
      </c>
      <c r="G148" s="41"/>
      <c r="H148" s="41"/>
      <c r="I148" s="212"/>
      <c r="J148" s="41"/>
      <c r="K148" s="41"/>
      <c r="L148" s="45"/>
      <c r="M148" s="213"/>
      <c r="N148" s="214"/>
      <c r="O148" s="85"/>
      <c r="P148" s="85"/>
      <c r="Q148" s="85"/>
      <c r="R148" s="85"/>
      <c r="S148" s="85"/>
      <c r="T148" s="85"/>
      <c r="U148" s="86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129</v>
      </c>
      <c r="AU148" s="18" t="s">
        <v>78</v>
      </c>
    </row>
    <row r="149" spans="1:51" s="13" customFormat="1" ht="12">
      <c r="A149" s="13"/>
      <c r="B149" s="215"/>
      <c r="C149" s="216"/>
      <c r="D149" s="217" t="s">
        <v>131</v>
      </c>
      <c r="E149" s="218" t="s">
        <v>19</v>
      </c>
      <c r="F149" s="219" t="s">
        <v>224</v>
      </c>
      <c r="G149" s="216"/>
      <c r="H149" s="220">
        <v>0.375</v>
      </c>
      <c r="I149" s="221"/>
      <c r="J149" s="216"/>
      <c r="K149" s="216"/>
      <c r="L149" s="222"/>
      <c r="M149" s="223"/>
      <c r="N149" s="224"/>
      <c r="O149" s="224"/>
      <c r="P149" s="224"/>
      <c r="Q149" s="224"/>
      <c r="R149" s="224"/>
      <c r="S149" s="224"/>
      <c r="T149" s="224"/>
      <c r="U149" s="225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26" t="s">
        <v>131</v>
      </c>
      <c r="AU149" s="226" t="s">
        <v>78</v>
      </c>
      <c r="AV149" s="13" t="s">
        <v>78</v>
      </c>
      <c r="AW149" s="13" t="s">
        <v>33</v>
      </c>
      <c r="AX149" s="13" t="s">
        <v>71</v>
      </c>
      <c r="AY149" s="226" t="s">
        <v>120</v>
      </c>
    </row>
    <row r="150" spans="1:51" s="13" customFormat="1" ht="12">
      <c r="A150" s="13"/>
      <c r="B150" s="215"/>
      <c r="C150" s="216"/>
      <c r="D150" s="217" t="s">
        <v>131</v>
      </c>
      <c r="E150" s="218" t="s">
        <v>19</v>
      </c>
      <c r="F150" s="219" t="s">
        <v>225</v>
      </c>
      <c r="G150" s="216"/>
      <c r="H150" s="220">
        <v>0.175</v>
      </c>
      <c r="I150" s="221"/>
      <c r="J150" s="216"/>
      <c r="K150" s="216"/>
      <c r="L150" s="222"/>
      <c r="M150" s="223"/>
      <c r="N150" s="224"/>
      <c r="O150" s="224"/>
      <c r="P150" s="224"/>
      <c r="Q150" s="224"/>
      <c r="R150" s="224"/>
      <c r="S150" s="224"/>
      <c r="T150" s="224"/>
      <c r="U150" s="225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26" t="s">
        <v>131</v>
      </c>
      <c r="AU150" s="226" t="s">
        <v>78</v>
      </c>
      <c r="AV150" s="13" t="s">
        <v>78</v>
      </c>
      <c r="AW150" s="13" t="s">
        <v>33</v>
      </c>
      <c r="AX150" s="13" t="s">
        <v>71</v>
      </c>
      <c r="AY150" s="226" t="s">
        <v>120</v>
      </c>
    </row>
    <row r="151" spans="1:51" s="13" customFormat="1" ht="12">
      <c r="A151" s="13"/>
      <c r="B151" s="215"/>
      <c r="C151" s="216"/>
      <c r="D151" s="217" t="s">
        <v>131</v>
      </c>
      <c r="E151" s="218" t="s">
        <v>19</v>
      </c>
      <c r="F151" s="219" t="s">
        <v>226</v>
      </c>
      <c r="G151" s="216"/>
      <c r="H151" s="220">
        <v>0.675</v>
      </c>
      <c r="I151" s="221"/>
      <c r="J151" s="216"/>
      <c r="K151" s="216"/>
      <c r="L151" s="222"/>
      <c r="M151" s="223"/>
      <c r="N151" s="224"/>
      <c r="O151" s="224"/>
      <c r="P151" s="224"/>
      <c r="Q151" s="224"/>
      <c r="R151" s="224"/>
      <c r="S151" s="224"/>
      <c r="T151" s="224"/>
      <c r="U151" s="225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26" t="s">
        <v>131</v>
      </c>
      <c r="AU151" s="226" t="s">
        <v>78</v>
      </c>
      <c r="AV151" s="13" t="s">
        <v>78</v>
      </c>
      <c r="AW151" s="13" t="s">
        <v>33</v>
      </c>
      <c r="AX151" s="13" t="s">
        <v>71</v>
      </c>
      <c r="AY151" s="226" t="s">
        <v>120</v>
      </c>
    </row>
    <row r="152" spans="1:51" s="14" customFormat="1" ht="12">
      <c r="A152" s="14"/>
      <c r="B152" s="237"/>
      <c r="C152" s="238"/>
      <c r="D152" s="217" t="s">
        <v>131</v>
      </c>
      <c r="E152" s="239" t="s">
        <v>19</v>
      </c>
      <c r="F152" s="240" t="s">
        <v>173</v>
      </c>
      <c r="G152" s="238"/>
      <c r="H152" s="241">
        <v>1.225</v>
      </c>
      <c r="I152" s="242"/>
      <c r="J152" s="238"/>
      <c r="K152" s="238"/>
      <c r="L152" s="243"/>
      <c r="M152" s="244"/>
      <c r="N152" s="245"/>
      <c r="O152" s="245"/>
      <c r="P152" s="245"/>
      <c r="Q152" s="245"/>
      <c r="R152" s="245"/>
      <c r="S152" s="245"/>
      <c r="T152" s="245"/>
      <c r="U152" s="246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7" t="s">
        <v>131</v>
      </c>
      <c r="AU152" s="247" t="s">
        <v>78</v>
      </c>
      <c r="AV152" s="14" t="s">
        <v>127</v>
      </c>
      <c r="AW152" s="14" t="s">
        <v>33</v>
      </c>
      <c r="AX152" s="14" t="s">
        <v>76</v>
      </c>
      <c r="AY152" s="247" t="s">
        <v>120</v>
      </c>
    </row>
    <row r="153" spans="1:65" s="2" customFormat="1" ht="16.5" customHeight="1">
      <c r="A153" s="39"/>
      <c r="B153" s="40"/>
      <c r="C153" s="197" t="s">
        <v>227</v>
      </c>
      <c r="D153" s="197" t="s">
        <v>122</v>
      </c>
      <c r="E153" s="198" t="s">
        <v>228</v>
      </c>
      <c r="F153" s="199" t="s">
        <v>229</v>
      </c>
      <c r="G153" s="200" t="s">
        <v>145</v>
      </c>
      <c r="H153" s="201">
        <v>1.225</v>
      </c>
      <c r="I153" s="202"/>
      <c r="J153" s="203">
        <f>ROUND(I153*H153,2)</f>
        <v>0</v>
      </c>
      <c r="K153" s="199" t="s">
        <v>19</v>
      </c>
      <c r="L153" s="45"/>
      <c r="M153" s="204" t="s">
        <v>19</v>
      </c>
      <c r="N153" s="205" t="s">
        <v>42</v>
      </c>
      <c r="O153" s="85"/>
      <c r="P153" s="206">
        <f>O153*H153</f>
        <v>0</v>
      </c>
      <c r="Q153" s="206">
        <v>2.4534</v>
      </c>
      <c r="R153" s="206">
        <f>Q153*H153</f>
        <v>3.005415</v>
      </c>
      <c r="S153" s="206">
        <v>0</v>
      </c>
      <c r="T153" s="206">
        <f>S153*H153</f>
        <v>0</v>
      </c>
      <c r="U153" s="207" t="s">
        <v>19</v>
      </c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08" t="s">
        <v>127</v>
      </c>
      <c r="AT153" s="208" t="s">
        <v>122</v>
      </c>
      <c r="AU153" s="208" t="s">
        <v>78</v>
      </c>
      <c r="AY153" s="18" t="s">
        <v>120</v>
      </c>
      <c r="BE153" s="209">
        <f>IF(N153="základní",J153,0)</f>
        <v>0</v>
      </c>
      <c r="BF153" s="209">
        <f>IF(N153="snížená",J153,0)</f>
        <v>0</v>
      </c>
      <c r="BG153" s="209">
        <f>IF(N153="zákl. přenesená",J153,0)</f>
        <v>0</v>
      </c>
      <c r="BH153" s="209">
        <f>IF(N153="sníž. přenesená",J153,0)</f>
        <v>0</v>
      </c>
      <c r="BI153" s="209">
        <f>IF(N153="nulová",J153,0)</f>
        <v>0</v>
      </c>
      <c r="BJ153" s="18" t="s">
        <v>76</v>
      </c>
      <c r="BK153" s="209">
        <f>ROUND(I153*H153,2)</f>
        <v>0</v>
      </c>
      <c r="BL153" s="18" t="s">
        <v>127</v>
      </c>
      <c r="BM153" s="208" t="s">
        <v>230</v>
      </c>
    </row>
    <row r="154" spans="1:65" s="2" customFormat="1" ht="16.5" customHeight="1">
      <c r="A154" s="39"/>
      <c r="B154" s="40"/>
      <c r="C154" s="197" t="s">
        <v>231</v>
      </c>
      <c r="D154" s="197" t="s">
        <v>122</v>
      </c>
      <c r="E154" s="198" t="s">
        <v>232</v>
      </c>
      <c r="F154" s="199" t="s">
        <v>233</v>
      </c>
      <c r="G154" s="200" t="s">
        <v>125</v>
      </c>
      <c r="H154" s="201">
        <v>5</v>
      </c>
      <c r="I154" s="202"/>
      <c r="J154" s="203">
        <f>ROUND(I154*H154,2)</f>
        <v>0</v>
      </c>
      <c r="K154" s="199" t="s">
        <v>126</v>
      </c>
      <c r="L154" s="45"/>
      <c r="M154" s="204" t="s">
        <v>19</v>
      </c>
      <c r="N154" s="205" t="s">
        <v>42</v>
      </c>
      <c r="O154" s="85"/>
      <c r="P154" s="206">
        <f>O154*H154</f>
        <v>0</v>
      </c>
      <c r="Q154" s="206">
        <v>0.00576</v>
      </c>
      <c r="R154" s="206">
        <f>Q154*H154</f>
        <v>0.028800000000000003</v>
      </c>
      <c r="S154" s="206">
        <v>0</v>
      </c>
      <c r="T154" s="206">
        <f>S154*H154</f>
        <v>0</v>
      </c>
      <c r="U154" s="207" t="s">
        <v>19</v>
      </c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08" t="s">
        <v>127</v>
      </c>
      <c r="AT154" s="208" t="s">
        <v>122</v>
      </c>
      <c r="AU154" s="208" t="s">
        <v>78</v>
      </c>
      <c r="AY154" s="18" t="s">
        <v>120</v>
      </c>
      <c r="BE154" s="209">
        <f>IF(N154="základní",J154,0)</f>
        <v>0</v>
      </c>
      <c r="BF154" s="209">
        <f>IF(N154="snížená",J154,0)</f>
        <v>0</v>
      </c>
      <c r="BG154" s="209">
        <f>IF(N154="zákl. přenesená",J154,0)</f>
        <v>0</v>
      </c>
      <c r="BH154" s="209">
        <f>IF(N154="sníž. přenesená",J154,0)</f>
        <v>0</v>
      </c>
      <c r="BI154" s="209">
        <f>IF(N154="nulová",J154,0)</f>
        <v>0</v>
      </c>
      <c r="BJ154" s="18" t="s">
        <v>76</v>
      </c>
      <c r="BK154" s="209">
        <f>ROUND(I154*H154,2)</f>
        <v>0</v>
      </c>
      <c r="BL154" s="18" t="s">
        <v>127</v>
      </c>
      <c r="BM154" s="208" t="s">
        <v>234</v>
      </c>
    </row>
    <row r="155" spans="1:47" s="2" customFormat="1" ht="12">
      <c r="A155" s="39"/>
      <c r="B155" s="40"/>
      <c r="C155" s="41"/>
      <c r="D155" s="210" t="s">
        <v>129</v>
      </c>
      <c r="E155" s="41"/>
      <c r="F155" s="211" t="s">
        <v>235</v>
      </c>
      <c r="G155" s="41"/>
      <c r="H155" s="41"/>
      <c r="I155" s="212"/>
      <c r="J155" s="41"/>
      <c r="K155" s="41"/>
      <c r="L155" s="45"/>
      <c r="M155" s="213"/>
      <c r="N155" s="214"/>
      <c r="O155" s="85"/>
      <c r="P155" s="85"/>
      <c r="Q155" s="85"/>
      <c r="R155" s="85"/>
      <c r="S155" s="85"/>
      <c r="T155" s="85"/>
      <c r="U155" s="86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129</v>
      </c>
      <c r="AU155" s="18" t="s">
        <v>78</v>
      </c>
    </row>
    <row r="156" spans="1:51" s="13" customFormat="1" ht="12">
      <c r="A156" s="13"/>
      <c r="B156" s="215"/>
      <c r="C156" s="216"/>
      <c r="D156" s="217" t="s">
        <v>131</v>
      </c>
      <c r="E156" s="218" t="s">
        <v>19</v>
      </c>
      <c r="F156" s="219" t="s">
        <v>236</v>
      </c>
      <c r="G156" s="216"/>
      <c r="H156" s="220">
        <v>5</v>
      </c>
      <c r="I156" s="221"/>
      <c r="J156" s="216"/>
      <c r="K156" s="216"/>
      <c r="L156" s="222"/>
      <c r="M156" s="223"/>
      <c r="N156" s="224"/>
      <c r="O156" s="224"/>
      <c r="P156" s="224"/>
      <c r="Q156" s="224"/>
      <c r="R156" s="224"/>
      <c r="S156" s="224"/>
      <c r="T156" s="224"/>
      <c r="U156" s="225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26" t="s">
        <v>131</v>
      </c>
      <c r="AU156" s="226" t="s">
        <v>78</v>
      </c>
      <c r="AV156" s="13" t="s">
        <v>78</v>
      </c>
      <c r="AW156" s="13" t="s">
        <v>33</v>
      </c>
      <c r="AX156" s="13" t="s">
        <v>76</v>
      </c>
      <c r="AY156" s="226" t="s">
        <v>120</v>
      </c>
    </row>
    <row r="157" spans="1:65" s="2" customFormat="1" ht="16.5" customHeight="1">
      <c r="A157" s="39"/>
      <c r="B157" s="40"/>
      <c r="C157" s="197" t="s">
        <v>237</v>
      </c>
      <c r="D157" s="197" t="s">
        <v>122</v>
      </c>
      <c r="E157" s="198" t="s">
        <v>238</v>
      </c>
      <c r="F157" s="199" t="s">
        <v>239</v>
      </c>
      <c r="G157" s="200" t="s">
        <v>125</v>
      </c>
      <c r="H157" s="201">
        <v>5</v>
      </c>
      <c r="I157" s="202"/>
      <c r="J157" s="203">
        <f>ROUND(I157*H157,2)</f>
        <v>0</v>
      </c>
      <c r="K157" s="199" t="s">
        <v>126</v>
      </c>
      <c r="L157" s="45"/>
      <c r="M157" s="204" t="s">
        <v>19</v>
      </c>
      <c r="N157" s="205" t="s">
        <v>42</v>
      </c>
      <c r="O157" s="85"/>
      <c r="P157" s="206">
        <f>O157*H157</f>
        <v>0</v>
      </c>
      <c r="Q157" s="206">
        <v>0</v>
      </c>
      <c r="R157" s="206">
        <f>Q157*H157</f>
        <v>0</v>
      </c>
      <c r="S157" s="206">
        <v>0</v>
      </c>
      <c r="T157" s="206">
        <f>S157*H157</f>
        <v>0</v>
      </c>
      <c r="U157" s="207" t="s">
        <v>19</v>
      </c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08" t="s">
        <v>127</v>
      </c>
      <c r="AT157" s="208" t="s">
        <v>122</v>
      </c>
      <c r="AU157" s="208" t="s">
        <v>78</v>
      </c>
      <c r="AY157" s="18" t="s">
        <v>120</v>
      </c>
      <c r="BE157" s="209">
        <f>IF(N157="základní",J157,0)</f>
        <v>0</v>
      </c>
      <c r="BF157" s="209">
        <f>IF(N157="snížená",J157,0)</f>
        <v>0</v>
      </c>
      <c r="BG157" s="209">
        <f>IF(N157="zákl. přenesená",J157,0)</f>
        <v>0</v>
      </c>
      <c r="BH157" s="209">
        <f>IF(N157="sníž. přenesená",J157,0)</f>
        <v>0</v>
      </c>
      <c r="BI157" s="209">
        <f>IF(N157="nulová",J157,0)</f>
        <v>0</v>
      </c>
      <c r="BJ157" s="18" t="s">
        <v>76</v>
      </c>
      <c r="BK157" s="209">
        <f>ROUND(I157*H157,2)</f>
        <v>0</v>
      </c>
      <c r="BL157" s="18" t="s">
        <v>127</v>
      </c>
      <c r="BM157" s="208" t="s">
        <v>240</v>
      </c>
    </row>
    <row r="158" spans="1:47" s="2" customFormat="1" ht="12">
      <c r="A158" s="39"/>
      <c r="B158" s="40"/>
      <c r="C158" s="41"/>
      <c r="D158" s="210" t="s">
        <v>129</v>
      </c>
      <c r="E158" s="41"/>
      <c r="F158" s="211" t="s">
        <v>241</v>
      </c>
      <c r="G158" s="41"/>
      <c r="H158" s="41"/>
      <c r="I158" s="212"/>
      <c r="J158" s="41"/>
      <c r="K158" s="41"/>
      <c r="L158" s="45"/>
      <c r="M158" s="213"/>
      <c r="N158" s="214"/>
      <c r="O158" s="85"/>
      <c r="P158" s="85"/>
      <c r="Q158" s="85"/>
      <c r="R158" s="85"/>
      <c r="S158" s="85"/>
      <c r="T158" s="85"/>
      <c r="U158" s="86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129</v>
      </c>
      <c r="AU158" s="18" t="s">
        <v>78</v>
      </c>
    </row>
    <row r="159" spans="1:65" s="2" customFormat="1" ht="16.5" customHeight="1">
      <c r="A159" s="39"/>
      <c r="B159" s="40"/>
      <c r="C159" s="197" t="s">
        <v>242</v>
      </c>
      <c r="D159" s="197" t="s">
        <v>122</v>
      </c>
      <c r="E159" s="198" t="s">
        <v>243</v>
      </c>
      <c r="F159" s="199" t="s">
        <v>244</v>
      </c>
      <c r="G159" s="200" t="s">
        <v>165</v>
      </c>
      <c r="H159" s="201">
        <v>0.034</v>
      </c>
      <c r="I159" s="202"/>
      <c r="J159" s="203">
        <f>ROUND(I159*H159,2)</f>
        <v>0</v>
      </c>
      <c r="K159" s="199" t="s">
        <v>126</v>
      </c>
      <c r="L159" s="45"/>
      <c r="M159" s="204" t="s">
        <v>19</v>
      </c>
      <c r="N159" s="205" t="s">
        <v>42</v>
      </c>
      <c r="O159" s="85"/>
      <c r="P159" s="206">
        <f>O159*H159</f>
        <v>0</v>
      </c>
      <c r="Q159" s="206">
        <v>1.05291</v>
      </c>
      <c r="R159" s="206">
        <f>Q159*H159</f>
        <v>0.03579894</v>
      </c>
      <c r="S159" s="206">
        <v>0</v>
      </c>
      <c r="T159" s="206">
        <f>S159*H159</f>
        <v>0</v>
      </c>
      <c r="U159" s="207" t="s">
        <v>19</v>
      </c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08" t="s">
        <v>127</v>
      </c>
      <c r="AT159" s="208" t="s">
        <v>122</v>
      </c>
      <c r="AU159" s="208" t="s">
        <v>78</v>
      </c>
      <c r="AY159" s="18" t="s">
        <v>120</v>
      </c>
      <c r="BE159" s="209">
        <f>IF(N159="základní",J159,0)</f>
        <v>0</v>
      </c>
      <c r="BF159" s="209">
        <f>IF(N159="snížená",J159,0)</f>
        <v>0</v>
      </c>
      <c r="BG159" s="209">
        <f>IF(N159="zákl. přenesená",J159,0)</f>
        <v>0</v>
      </c>
      <c r="BH159" s="209">
        <f>IF(N159="sníž. přenesená",J159,0)</f>
        <v>0</v>
      </c>
      <c r="BI159" s="209">
        <f>IF(N159="nulová",J159,0)</f>
        <v>0</v>
      </c>
      <c r="BJ159" s="18" t="s">
        <v>76</v>
      </c>
      <c r="BK159" s="209">
        <f>ROUND(I159*H159,2)</f>
        <v>0</v>
      </c>
      <c r="BL159" s="18" t="s">
        <v>127</v>
      </c>
      <c r="BM159" s="208" t="s">
        <v>245</v>
      </c>
    </row>
    <row r="160" spans="1:47" s="2" customFormat="1" ht="12">
      <c r="A160" s="39"/>
      <c r="B160" s="40"/>
      <c r="C160" s="41"/>
      <c r="D160" s="210" t="s">
        <v>129</v>
      </c>
      <c r="E160" s="41"/>
      <c r="F160" s="211" t="s">
        <v>246</v>
      </c>
      <c r="G160" s="41"/>
      <c r="H160" s="41"/>
      <c r="I160" s="212"/>
      <c r="J160" s="41"/>
      <c r="K160" s="41"/>
      <c r="L160" s="45"/>
      <c r="M160" s="213"/>
      <c r="N160" s="214"/>
      <c r="O160" s="85"/>
      <c r="P160" s="85"/>
      <c r="Q160" s="85"/>
      <c r="R160" s="85"/>
      <c r="S160" s="85"/>
      <c r="T160" s="85"/>
      <c r="U160" s="86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129</v>
      </c>
      <c r="AU160" s="18" t="s">
        <v>78</v>
      </c>
    </row>
    <row r="161" spans="1:51" s="13" customFormat="1" ht="12">
      <c r="A161" s="13"/>
      <c r="B161" s="215"/>
      <c r="C161" s="216"/>
      <c r="D161" s="217" t="s">
        <v>131</v>
      </c>
      <c r="E161" s="218" t="s">
        <v>19</v>
      </c>
      <c r="F161" s="219" t="s">
        <v>247</v>
      </c>
      <c r="G161" s="216"/>
      <c r="H161" s="220">
        <v>0.021</v>
      </c>
      <c r="I161" s="221"/>
      <c r="J161" s="216"/>
      <c r="K161" s="216"/>
      <c r="L161" s="222"/>
      <c r="M161" s="223"/>
      <c r="N161" s="224"/>
      <c r="O161" s="224"/>
      <c r="P161" s="224"/>
      <c r="Q161" s="224"/>
      <c r="R161" s="224"/>
      <c r="S161" s="224"/>
      <c r="T161" s="224"/>
      <c r="U161" s="225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26" t="s">
        <v>131</v>
      </c>
      <c r="AU161" s="226" t="s">
        <v>78</v>
      </c>
      <c r="AV161" s="13" t="s">
        <v>78</v>
      </c>
      <c r="AW161" s="13" t="s">
        <v>33</v>
      </c>
      <c r="AX161" s="13" t="s">
        <v>71</v>
      </c>
      <c r="AY161" s="226" t="s">
        <v>120</v>
      </c>
    </row>
    <row r="162" spans="1:51" s="13" customFormat="1" ht="12">
      <c r="A162" s="13"/>
      <c r="B162" s="215"/>
      <c r="C162" s="216"/>
      <c r="D162" s="217" t="s">
        <v>131</v>
      </c>
      <c r="E162" s="218" t="s">
        <v>19</v>
      </c>
      <c r="F162" s="219" t="s">
        <v>248</v>
      </c>
      <c r="G162" s="216"/>
      <c r="H162" s="220">
        <v>0.007</v>
      </c>
      <c r="I162" s="221"/>
      <c r="J162" s="216"/>
      <c r="K162" s="216"/>
      <c r="L162" s="222"/>
      <c r="M162" s="223"/>
      <c r="N162" s="224"/>
      <c r="O162" s="224"/>
      <c r="P162" s="224"/>
      <c r="Q162" s="224"/>
      <c r="R162" s="224"/>
      <c r="S162" s="224"/>
      <c r="T162" s="224"/>
      <c r="U162" s="225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26" t="s">
        <v>131</v>
      </c>
      <c r="AU162" s="226" t="s">
        <v>78</v>
      </c>
      <c r="AV162" s="13" t="s">
        <v>78</v>
      </c>
      <c r="AW162" s="13" t="s">
        <v>33</v>
      </c>
      <c r="AX162" s="13" t="s">
        <v>71</v>
      </c>
      <c r="AY162" s="226" t="s">
        <v>120</v>
      </c>
    </row>
    <row r="163" spans="1:51" s="14" customFormat="1" ht="12">
      <c r="A163" s="14"/>
      <c r="B163" s="237"/>
      <c r="C163" s="238"/>
      <c r="D163" s="217" t="s">
        <v>131</v>
      </c>
      <c r="E163" s="239" t="s">
        <v>19</v>
      </c>
      <c r="F163" s="240" t="s">
        <v>173</v>
      </c>
      <c r="G163" s="238"/>
      <c r="H163" s="241">
        <v>0.028</v>
      </c>
      <c r="I163" s="242"/>
      <c r="J163" s="238"/>
      <c r="K163" s="238"/>
      <c r="L163" s="243"/>
      <c r="M163" s="244"/>
      <c r="N163" s="245"/>
      <c r="O163" s="245"/>
      <c r="P163" s="245"/>
      <c r="Q163" s="245"/>
      <c r="R163" s="245"/>
      <c r="S163" s="245"/>
      <c r="T163" s="245"/>
      <c r="U163" s="246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7" t="s">
        <v>131</v>
      </c>
      <c r="AU163" s="247" t="s">
        <v>78</v>
      </c>
      <c r="AV163" s="14" t="s">
        <v>127</v>
      </c>
      <c r="AW163" s="14" t="s">
        <v>33</v>
      </c>
      <c r="AX163" s="14" t="s">
        <v>76</v>
      </c>
      <c r="AY163" s="247" t="s">
        <v>120</v>
      </c>
    </row>
    <row r="164" spans="1:51" s="13" customFormat="1" ht="12">
      <c r="A164" s="13"/>
      <c r="B164" s="215"/>
      <c r="C164" s="216"/>
      <c r="D164" s="217" t="s">
        <v>131</v>
      </c>
      <c r="E164" s="216"/>
      <c r="F164" s="219" t="s">
        <v>249</v>
      </c>
      <c r="G164" s="216"/>
      <c r="H164" s="220">
        <v>0.034</v>
      </c>
      <c r="I164" s="221"/>
      <c r="J164" s="216"/>
      <c r="K164" s="216"/>
      <c r="L164" s="222"/>
      <c r="M164" s="223"/>
      <c r="N164" s="224"/>
      <c r="O164" s="224"/>
      <c r="P164" s="224"/>
      <c r="Q164" s="224"/>
      <c r="R164" s="224"/>
      <c r="S164" s="224"/>
      <c r="T164" s="224"/>
      <c r="U164" s="225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26" t="s">
        <v>131</v>
      </c>
      <c r="AU164" s="226" t="s">
        <v>78</v>
      </c>
      <c r="AV164" s="13" t="s">
        <v>78</v>
      </c>
      <c r="AW164" s="13" t="s">
        <v>4</v>
      </c>
      <c r="AX164" s="13" t="s">
        <v>76</v>
      </c>
      <c r="AY164" s="226" t="s">
        <v>120</v>
      </c>
    </row>
    <row r="165" spans="1:63" s="12" customFormat="1" ht="22.8" customHeight="1">
      <c r="A165" s="12"/>
      <c r="B165" s="181"/>
      <c r="C165" s="182"/>
      <c r="D165" s="183" t="s">
        <v>70</v>
      </c>
      <c r="E165" s="195" t="s">
        <v>155</v>
      </c>
      <c r="F165" s="195" t="s">
        <v>250</v>
      </c>
      <c r="G165" s="182"/>
      <c r="H165" s="182"/>
      <c r="I165" s="185"/>
      <c r="J165" s="196">
        <f>BK165</f>
        <v>0</v>
      </c>
      <c r="K165" s="182"/>
      <c r="L165" s="187"/>
      <c r="M165" s="188"/>
      <c r="N165" s="189"/>
      <c r="O165" s="189"/>
      <c r="P165" s="190">
        <f>SUM(P166:P187)</f>
        <v>0</v>
      </c>
      <c r="Q165" s="189"/>
      <c r="R165" s="190">
        <f>SUM(R166:R187)</f>
        <v>2.2834787599999995</v>
      </c>
      <c r="S165" s="189"/>
      <c r="T165" s="190">
        <f>SUM(T166:T187)</f>
        <v>0</v>
      </c>
      <c r="U165" s="191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192" t="s">
        <v>76</v>
      </c>
      <c r="AT165" s="193" t="s">
        <v>70</v>
      </c>
      <c r="AU165" s="193" t="s">
        <v>76</v>
      </c>
      <c r="AY165" s="192" t="s">
        <v>120</v>
      </c>
      <c r="BK165" s="194">
        <f>SUM(BK166:BK187)</f>
        <v>0</v>
      </c>
    </row>
    <row r="166" spans="1:65" s="2" customFormat="1" ht="24.15" customHeight="1">
      <c r="A166" s="39"/>
      <c r="B166" s="40"/>
      <c r="C166" s="197" t="s">
        <v>7</v>
      </c>
      <c r="D166" s="197" t="s">
        <v>122</v>
      </c>
      <c r="E166" s="198" t="s">
        <v>251</v>
      </c>
      <c r="F166" s="199" t="s">
        <v>252</v>
      </c>
      <c r="G166" s="200" t="s">
        <v>125</v>
      </c>
      <c r="H166" s="201">
        <v>278.888</v>
      </c>
      <c r="I166" s="202"/>
      <c r="J166" s="203">
        <f>ROUND(I166*H166,2)</f>
        <v>0</v>
      </c>
      <c r="K166" s="199" t="s">
        <v>126</v>
      </c>
      <c r="L166" s="45"/>
      <c r="M166" s="204" t="s">
        <v>19</v>
      </c>
      <c r="N166" s="205" t="s">
        <v>42</v>
      </c>
      <c r="O166" s="85"/>
      <c r="P166" s="206">
        <f>O166*H166</f>
        <v>0</v>
      </c>
      <c r="Q166" s="206">
        <v>0.00227</v>
      </c>
      <c r="R166" s="206">
        <f>Q166*H166</f>
        <v>0.6330757599999999</v>
      </c>
      <c r="S166" s="206">
        <v>0</v>
      </c>
      <c r="T166" s="206">
        <f>S166*H166</f>
        <v>0</v>
      </c>
      <c r="U166" s="207" t="s">
        <v>19</v>
      </c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08" t="s">
        <v>127</v>
      </c>
      <c r="AT166" s="208" t="s">
        <v>122</v>
      </c>
      <c r="AU166" s="208" t="s">
        <v>78</v>
      </c>
      <c r="AY166" s="18" t="s">
        <v>120</v>
      </c>
      <c r="BE166" s="209">
        <f>IF(N166="základní",J166,0)</f>
        <v>0</v>
      </c>
      <c r="BF166" s="209">
        <f>IF(N166="snížená",J166,0)</f>
        <v>0</v>
      </c>
      <c r="BG166" s="209">
        <f>IF(N166="zákl. přenesená",J166,0)</f>
        <v>0</v>
      </c>
      <c r="BH166" s="209">
        <f>IF(N166="sníž. přenesená",J166,0)</f>
        <v>0</v>
      </c>
      <c r="BI166" s="209">
        <f>IF(N166="nulová",J166,0)</f>
        <v>0</v>
      </c>
      <c r="BJ166" s="18" t="s">
        <v>76</v>
      </c>
      <c r="BK166" s="209">
        <f>ROUND(I166*H166,2)</f>
        <v>0</v>
      </c>
      <c r="BL166" s="18" t="s">
        <v>127</v>
      </c>
      <c r="BM166" s="208" t="s">
        <v>253</v>
      </c>
    </row>
    <row r="167" spans="1:47" s="2" customFormat="1" ht="12">
      <c r="A167" s="39"/>
      <c r="B167" s="40"/>
      <c r="C167" s="41"/>
      <c r="D167" s="210" t="s">
        <v>129</v>
      </c>
      <c r="E167" s="41"/>
      <c r="F167" s="211" t="s">
        <v>254</v>
      </c>
      <c r="G167" s="41"/>
      <c r="H167" s="41"/>
      <c r="I167" s="212"/>
      <c r="J167" s="41"/>
      <c r="K167" s="41"/>
      <c r="L167" s="45"/>
      <c r="M167" s="213"/>
      <c r="N167" s="214"/>
      <c r="O167" s="85"/>
      <c r="P167" s="85"/>
      <c r="Q167" s="85"/>
      <c r="R167" s="85"/>
      <c r="S167" s="85"/>
      <c r="T167" s="85"/>
      <c r="U167" s="86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129</v>
      </c>
      <c r="AU167" s="18" t="s">
        <v>78</v>
      </c>
    </row>
    <row r="168" spans="1:51" s="13" customFormat="1" ht="12">
      <c r="A168" s="13"/>
      <c r="B168" s="215"/>
      <c r="C168" s="216"/>
      <c r="D168" s="217" t="s">
        <v>131</v>
      </c>
      <c r="E168" s="218" t="s">
        <v>19</v>
      </c>
      <c r="F168" s="219" t="s">
        <v>255</v>
      </c>
      <c r="G168" s="216"/>
      <c r="H168" s="220">
        <v>278.888</v>
      </c>
      <c r="I168" s="221"/>
      <c r="J168" s="216"/>
      <c r="K168" s="216"/>
      <c r="L168" s="222"/>
      <c r="M168" s="223"/>
      <c r="N168" s="224"/>
      <c r="O168" s="224"/>
      <c r="P168" s="224"/>
      <c r="Q168" s="224"/>
      <c r="R168" s="224"/>
      <c r="S168" s="224"/>
      <c r="T168" s="224"/>
      <c r="U168" s="225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26" t="s">
        <v>131</v>
      </c>
      <c r="AU168" s="226" t="s">
        <v>78</v>
      </c>
      <c r="AV168" s="13" t="s">
        <v>78</v>
      </c>
      <c r="AW168" s="13" t="s">
        <v>33</v>
      </c>
      <c r="AX168" s="13" t="s">
        <v>76</v>
      </c>
      <c r="AY168" s="226" t="s">
        <v>120</v>
      </c>
    </row>
    <row r="169" spans="1:65" s="2" customFormat="1" ht="24.15" customHeight="1">
      <c r="A169" s="39"/>
      <c r="B169" s="40"/>
      <c r="C169" s="197" t="s">
        <v>256</v>
      </c>
      <c r="D169" s="197" t="s">
        <v>122</v>
      </c>
      <c r="E169" s="198" t="s">
        <v>257</v>
      </c>
      <c r="F169" s="199" t="s">
        <v>258</v>
      </c>
      <c r="G169" s="200" t="s">
        <v>125</v>
      </c>
      <c r="H169" s="201">
        <v>111.8</v>
      </c>
      <c r="I169" s="202"/>
      <c r="J169" s="203">
        <f>ROUND(I169*H169,2)</f>
        <v>0</v>
      </c>
      <c r="K169" s="199" t="s">
        <v>126</v>
      </c>
      <c r="L169" s="45"/>
      <c r="M169" s="204" t="s">
        <v>19</v>
      </c>
      <c r="N169" s="205" t="s">
        <v>42</v>
      </c>
      <c r="O169" s="85"/>
      <c r="P169" s="206">
        <f>O169*H169</f>
        <v>0</v>
      </c>
      <c r="Q169" s="206">
        <v>0.00446</v>
      </c>
      <c r="R169" s="206">
        <f>Q169*H169</f>
        <v>0.498628</v>
      </c>
      <c r="S169" s="206">
        <v>0</v>
      </c>
      <c r="T169" s="206">
        <f>S169*H169</f>
        <v>0</v>
      </c>
      <c r="U169" s="207" t="s">
        <v>19</v>
      </c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08" t="s">
        <v>127</v>
      </c>
      <c r="AT169" s="208" t="s">
        <v>122</v>
      </c>
      <c r="AU169" s="208" t="s">
        <v>78</v>
      </c>
      <c r="AY169" s="18" t="s">
        <v>120</v>
      </c>
      <c r="BE169" s="209">
        <f>IF(N169="základní",J169,0)</f>
        <v>0</v>
      </c>
      <c r="BF169" s="209">
        <f>IF(N169="snížená",J169,0)</f>
        <v>0</v>
      </c>
      <c r="BG169" s="209">
        <f>IF(N169="zákl. přenesená",J169,0)</f>
        <v>0</v>
      </c>
      <c r="BH169" s="209">
        <f>IF(N169="sníž. přenesená",J169,0)</f>
        <v>0</v>
      </c>
      <c r="BI169" s="209">
        <f>IF(N169="nulová",J169,0)</f>
        <v>0</v>
      </c>
      <c r="BJ169" s="18" t="s">
        <v>76</v>
      </c>
      <c r="BK169" s="209">
        <f>ROUND(I169*H169,2)</f>
        <v>0</v>
      </c>
      <c r="BL169" s="18" t="s">
        <v>127</v>
      </c>
      <c r="BM169" s="208" t="s">
        <v>259</v>
      </c>
    </row>
    <row r="170" spans="1:47" s="2" customFormat="1" ht="12">
      <c r="A170" s="39"/>
      <c r="B170" s="40"/>
      <c r="C170" s="41"/>
      <c r="D170" s="210" t="s">
        <v>129</v>
      </c>
      <c r="E170" s="41"/>
      <c r="F170" s="211" t="s">
        <v>260</v>
      </c>
      <c r="G170" s="41"/>
      <c r="H170" s="41"/>
      <c r="I170" s="212"/>
      <c r="J170" s="41"/>
      <c r="K170" s="41"/>
      <c r="L170" s="45"/>
      <c r="M170" s="213"/>
      <c r="N170" s="214"/>
      <c r="O170" s="85"/>
      <c r="P170" s="85"/>
      <c r="Q170" s="85"/>
      <c r="R170" s="85"/>
      <c r="S170" s="85"/>
      <c r="T170" s="85"/>
      <c r="U170" s="86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129</v>
      </c>
      <c r="AU170" s="18" t="s">
        <v>78</v>
      </c>
    </row>
    <row r="171" spans="1:51" s="13" customFormat="1" ht="12">
      <c r="A171" s="13"/>
      <c r="B171" s="215"/>
      <c r="C171" s="216"/>
      <c r="D171" s="217" t="s">
        <v>131</v>
      </c>
      <c r="E171" s="218" t="s">
        <v>19</v>
      </c>
      <c r="F171" s="219" t="s">
        <v>261</v>
      </c>
      <c r="G171" s="216"/>
      <c r="H171" s="220">
        <v>136.8</v>
      </c>
      <c r="I171" s="221"/>
      <c r="J171" s="216"/>
      <c r="K171" s="216"/>
      <c r="L171" s="222"/>
      <c r="M171" s="223"/>
      <c r="N171" s="224"/>
      <c r="O171" s="224"/>
      <c r="P171" s="224"/>
      <c r="Q171" s="224"/>
      <c r="R171" s="224"/>
      <c r="S171" s="224"/>
      <c r="T171" s="224"/>
      <c r="U171" s="225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26" t="s">
        <v>131</v>
      </c>
      <c r="AU171" s="226" t="s">
        <v>78</v>
      </c>
      <c r="AV171" s="13" t="s">
        <v>78</v>
      </c>
      <c r="AW171" s="13" t="s">
        <v>33</v>
      </c>
      <c r="AX171" s="13" t="s">
        <v>71</v>
      </c>
      <c r="AY171" s="226" t="s">
        <v>120</v>
      </c>
    </row>
    <row r="172" spans="1:51" s="13" customFormat="1" ht="12">
      <c r="A172" s="13"/>
      <c r="B172" s="215"/>
      <c r="C172" s="216"/>
      <c r="D172" s="217" t="s">
        <v>131</v>
      </c>
      <c r="E172" s="218" t="s">
        <v>19</v>
      </c>
      <c r="F172" s="219" t="s">
        <v>262</v>
      </c>
      <c r="G172" s="216"/>
      <c r="H172" s="220">
        <v>-25</v>
      </c>
      <c r="I172" s="221"/>
      <c r="J172" s="216"/>
      <c r="K172" s="216"/>
      <c r="L172" s="222"/>
      <c r="M172" s="223"/>
      <c r="N172" s="224"/>
      <c r="O172" s="224"/>
      <c r="P172" s="224"/>
      <c r="Q172" s="224"/>
      <c r="R172" s="224"/>
      <c r="S172" s="224"/>
      <c r="T172" s="224"/>
      <c r="U172" s="225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26" t="s">
        <v>131</v>
      </c>
      <c r="AU172" s="226" t="s">
        <v>78</v>
      </c>
      <c r="AV172" s="13" t="s">
        <v>78</v>
      </c>
      <c r="AW172" s="13" t="s">
        <v>33</v>
      </c>
      <c r="AX172" s="13" t="s">
        <v>71</v>
      </c>
      <c r="AY172" s="226" t="s">
        <v>120</v>
      </c>
    </row>
    <row r="173" spans="1:51" s="14" customFormat="1" ht="12">
      <c r="A173" s="14"/>
      <c r="B173" s="237"/>
      <c r="C173" s="238"/>
      <c r="D173" s="217" t="s">
        <v>131</v>
      </c>
      <c r="E173" s="239" t="s">
        <v>19</v>
      </c>
      <c r="F173" s="240" t="s">
        <v>173</v>
      </c>
      <c r="G173" s="238"/>
      <c r="H173" s="241">
        <v>111.80000000000001</v>
      </c>
      <c r="I173" s="242"/>
      <c r="J173" s="238"/>
      <c r="K173" s="238"/>
      <c r="L173" s="243"/>
      <c r="M173" s="244"/>
      <c r="N173" s="245"/>
      <c r="O173" s="245"/>
      <c r="P173" s="245"/>
      <c r="Q173" s="245"/>
      <c r="R173" s="245"/>
      <c r="S173" s="245"/>
      <c r="T173" s="245"/>
      <c r="U173" s="246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7" t="s">
        <v>131</v>
      </c>
      <c r="AU173" s="247" t="s">
        <v>78</v>
      </c>
      <c r="AV173" s="14" t="s">
        <v>127</v>
      </c>
      <c r="AW173" s="14" t="s">
        <v>33</v>
      </c>
      <c r="AX173" s="14" t="s">
        <v>76</v>
      </c>
      <c r="AY173" s="247" t="s">
        <v>120</v>
      </c>
    </row>
    <row r="174" spans="1:65" s="2" customFormat="1" ht="16.5" customHeight="1">
      <c r="A174" s="39"/>
      <c r="B174" s="40"/>
      <c r="C174" s="197" t="s">
        <v>263</v>
      </c>
      <c r="D174" s="197" t="s">
        <v>122</v>
      </c>
      <c r="E174" s="198" t="s">
        <v>264</v>
      </c>
      <c r="F174" s="199" t="s">
        <v>265</v>
      </c>
      <c r="G174" s="200" t="s">
        <v>125</v>
      </c>
      <c r="H174" s="201">
        <v>11.25</v>
      </c>
      <c r="I174" s="202"/>
      <c r="J174" s="203">
        <f>ROUND(I174*H174,2)</f>
        <v>0</v>
      </c>
      <c r="K174" s="199" t="s">
        <v>126</v>
      </c>
      <c r="L174" s="45"/>
      <c r="M174" s="204" t="s">
        <v>19</v>
      </c>
      <c r="N174" s="205" t="s">
        <v>42</v>
      </c>
      <c r="O174" s="85"/>
      <c r="P174" s="206">
        <f>O174*H174</f>
        <v>0</v>
      </c>
      <c r="Q174" s="206">
        <v>0.0027</v>
      </c>
      <c r="R174" s="206">
        <f>Q174*H174</f>
        <v>0.030375000000000003</v>
      </c>
      <c r="S174" s="206">
        <v>0</v>
      </c>
      <c r="T174" s="206">
        <f>S174*H174</f>
        <v>0</v>
      </c>
      <c r="U174" s="207" t="s">
        <v>19</v>
      </c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08" t="s">
        <v>127</v>
      </c>
      <c r="AT174" s="208" t="s">
        <v>122</v>
      </c>
      <c r="AU174" s="208" t="s">
        <v>78</v>
      </c>
      <c r="AY174" s="18" t="s">
        <v>120</v>
      </c>
      <c r="BE174" s="209">
        <f>IF(N174="základní",J174,0)</f>
        <v>0</v>
      </c>
      <c r="BF174" s="209">
        <f>IF(N174="snížená",J174,0)</f>
        <v>0</v>
      </c>
      <c r="BG174" s="209">
        <f>IF(N174="zákl. přenesená",J174,0)</f>
        <v>0</v>
      </c>
      <c r="BH174" s="209">
        <f>IF(N174="sníž. přenesená",J174,0)</f>
        <v>0</v>
      </c>
      <c r="BI174" s="209">
        <f>IF(N174="nulová",J174,0)</f>
        <v>0</v>
      </c>
      <c r="BJ174" s="18" t="s">
        <v>76</v>
      </c>
      <c r="BK174" s="209">
        <f>ROUND(I174*H174,2)</f>
        <v>0</v>
      </c>
      <c r="BL174" s="18" t="s">
        <v>127</v>
      </c>
      <c r="BM174" s="208" t="s">
        <v>266</v>
      </c>
    </row>
    <row r="175" spans="1:47" s="2" customFormat="1" ht="12">
      <c r="A175" s="39"/>
      <c r="B175" s="40"/>
      <c r="C175" s="41"/>
      <c r="D175" s="210" t="s">
        <v>129</v>
      </c>
      <c r="E175" s="41"/>
      <c r="F175" s="211" t="s">
        <v>267</v>
      </c>
      <c r="G175" s="41"/>
      <c r="H175" s="41"/>
      <c r="I175" s="212"/>
      <c r="J175" s="41"/>
      <c r="K175" s="41"/>
      <c r="L175" s="45"/>
      <c r="M175" s="213"/>
      <c r="N175" s="214"/>
      <c r="O175" s="85"/>
      <c r="P175" s="85"/>
      <c r="Q175" s="85"/>
      <c r="R175" s="85"/>
      <c r="S175" s="85"/>
      <c r="T175" s="85"/>
      <c r="U175" s="86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129</v>
      </c>
      <c r="AU175" s="18" t="s">
        <v>78</v>
      </c>
    </row>
    <row r="176" spans="1:51" s="13" customFormat="1" ht="12">
      <c r="A176" s="13"/>
      <c r="B176" s="215"/>
      <c r="C176" s="216"/>
      <c r="D176" s="217" t="s">
        <v>131</v>
      </c>
      <c r="E176" s="218" t="s">
        <v>19</v>
      </c>
      <c r="F176" s="219" t="s">
        <v>268</v>
      </c>
      <c r="G176" s="216"/>
      <c r="H176" s="220">
        <v>11.25</v>
      </c>
      <c r="I176" s="221"/>
      <c r="J176" s="216"/>
      <c r="K176" s="216"/>
      <c r="L176" s="222"/>
      <c r="M176" s="223"/>
      <c r="N176" s="224"/>
      <c r="O176" s="224"/>
      <c r="P176" s="224"/>
      <c r="Q176" s="224"/>
      <c r="R176" s="224"/>
      <c r="S176" s="224"/>
      <c r="T176" s="224"/>
      <c r="U176" s="225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26" t="s">
        <v>131</v>
      </c>
      <c r="AU176" s="226" t="s">
        <v>78</v>
      </c>
      <c r="AV176" s="13" t="s">
        <v>78</v>
      </c>
      <c r="AW176" s="13" t="s">
        <v>33</v>
      </c>
      <c r="AX176" s="13" t="s">
        <v>76</v>
      </c>
      <c r="AY176" s="226" t="s">
        <v>120</v>
      </c>
    </row>
    <row r="177" spans="1:65" s="2" customFormat="1" ht="16.5" customHeight="1">
      <c r="A177" s="39"/>
      <c r="B177" s="40"/>
      <c r="C177" s="197" t="s">
        <v>269</v>
      </c>
      <c r="D177" s="197" t="s">
        <v>122</v>
      </c>
      <c r="E177" s="198" t="s">
        <v>270</v>
      </c>
      <c r="F177" s="199" t="s">
        <v>271</v>
      </c>
      <c r="G177" s="200" t="s">
        <v>125</v>
      </c>
      <c r="H177" s="201">
        <v>411.525</v>
      </c>
      <c r="I177" s="202"/>
      <c r="J177" s="203">
        <f>ROUND(I177*H177,2)</f>
        <v>0</v>
      </c>
      <c r="K177" s="199" t="s">
        <v>126</v>
      </c>
      <c r="L177" s="45"/>
      <c r="M177" s="204" t="s">
        <v>19</v>
      </c>
      <c r="N177" s="205" t="s">
        <v>42</v>
      </c>
      <c r="O177" s="85"/>
      <c r="P177" s="206">
        <f>O177*H177</f>
        <v>0</v>
      </c>
      <c r="Q177" s="206">
        <v>0</v>
      </c>
      <c r="R177" s="206">
        <f>Q177*H177</f>
        <v>0</v>
      </c>
      <c r="S177" s="206">
        <v>0</v>
      </c>
      <c r="T177" s="206">
        <f>S177*H177</f>
        <v>0</v>
      </c>
      <c r="U177" s="207" t="s">
        <v>19</v>
      </c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08" t="s">
        <v>127</v>
      </c>
      <c r="AT177" s="208" t="s">
        <v>122</v>
      </c>
      <c r="AU177" s="208" t="s">
        <v>78</v>
      </c>
      <c r="AY177" s="18" t="s">
        <v>120</v>
      </c>
      <c r="BE177" s="209">
        <f>IF(N177="základní",J177,0)</f>
        <v>0</v>
      </c>
      <c r="BF177" s="209">
        <f>IF(N177="snížená",J177,0)</f>
        <v>0</v>
      </c>
      <c r="BG177" s="209">
        <f>IF(N177="zákl. přenesená",J177,0)</f>
        <v>0</v>
      </c>
      <c r="BH177" s="209">
        <f>IF(N177="sníž. přenesená",J177,0)</f>
        <v>0</v>
      </c>
      <c r="BI177" s="209">
        <f>IF(N177="nulová",J177,0)</f>
        <v>0</v>
      </c>
      <c r="BJ177" s="18" t="s">
        <v>76</v>
      </c>
      <c r="BK177" s="209">
        <f>ROUND(I177*H177,2)</f>
        <v>0</v>
      </c>
      <c r="BL177" s="18" t="s">
        <v>127</v>
      </c>
      <c r="BM177" s="208" t="s">
        <v>272</v>
      </c>
    </row>
    <row r="178" spans="1:47" s="2" customFormat="1" ht="12">
      <c r="A178" s="39"/>
      <c r="B178" s="40"/>
      <c r="C178" s="41"/>
      <c r="D178" s="210" t="s">
        <v>129</v>
      </c>
      <c r="E178" s="41"/>
      <c r="F178" s="211" t="s">
        <v>273</v>
      </c>
      <c r="G178" s="41"/>
      <c r="H178" s="41"/>
      <c r="I178" s="212"/>
      <c r="J178" s="41"/>
      <c r="K178" s="41"/>
      <c r="L178" s="45"/>
      <c r="M178" s="213"/>
      <c r="N178" s="214"/>
      <c r="O178" s="85"/>
      <c r="P178" s="85"/>
      <c r="Q178" s="85"/>
      <c r="R178" s="85"/>
      <c r="S178" s="85"/>
      <c r="T178" s="85"/>
      <c r="U178" s="86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129</v>
      </c>
      <c r="AU178" s="18" t="s">
        <v>78</v>
      </c>
    </row>
    <row r="179" spans="1:51" s="13" customFormat="1" ht="12">
      <c r="A179" s="13"/>
      <c r="B179" s="215"/>
      <c r="C179" s="216"/>
      <c r="D179" s="217" t="s">
        <v>131</v>
      </c>
      <c r="E179" s="218" t="s">
        <v>19</v>
      </c>
      <c r="F179" s="219" t="s">
        <v>274</v>
      </c>
      <c r="G179" s="216"/>
      <c r="H179" s="220">
        <v>411.525</v>
      </c>
      <c r="I179" s="221"/>
      <c r="J179" s="216"/>
      <c r="K179" s="216"/>
      <c r="L179" s="222"/>
      <c r="M179" s="223"/>
      <c r="N179" s="224"/>
      <c r="O179" s="224"/>
      <c r="P179" s="224"/>
      <c r="Q179" s="224"/>
      <c r="R179" s="224"/>
      <c r="S179" s="224"/>
      <c r="T179" s="224"/>
      <c r="U179" s="225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26" t="s">
        <v>131</v>
      </c>
      <c r="AU179" s="226" t="s">
        <v>78</v>
      </c>
      <c r="AV179" s="13" t="s">
        <v>78</v>
      </c>
      <c r="AW179" s="13" t="s">
        <v>33</v>
      </c>
      <c r="AX179" s="13" t="s">
        <v>76</v>
      </c>
      <c r="AY179" s="226" t="s">
        <v>120</v>
      </c>
    </row>
    <row r="180" spans="1:65" s="2" customFormat="1" ht="21.75" customHeight="1">
      <c r="A180" s="39"/>
      <c r="B180" s="40"/>
      <c r="C180" s="197" t="s">
        <v>275</v>
      </c>
      <c r="D180" s="197" t="s">
        <v>122</v>
      </c>
      <c r="E180" s="198" t="s">
        <v>276</v>
      </c>
      <c r="F180" s="199" t="s">
        <v>277</v>
      </c>
      <c r="G180" s="200" t="s">
        <v>125</v>
      </c>
      <c r="H180" s="201">
        <v>3</v>
      </c>
      <c r="I180" s="202"/>
      <c r="J180" s="203">
        <f>ROUND(I180*H180,2)</f>
        <v>0</v>
      </c>
      <c r="K180" s="199" t="s">
        <v>126</v>
      </c>
      <c r="L180" s="45"/>
      <c r="M180" s="204" t="s">
        <v>19</v>
      </c>
      <c r="N180" s="205" t="s">
        <v>42</v>
      </c>
      <c r="O180" s="85"/>
      <c r="P180" s="206">
        <f>O180*H180</f>
        <v>0</v>
      </c>
      <c r="Q180" s="206">
        <v>0.105</v>
      </c>
      <c r="R180" s="206">
        <f>Q180*H180</f>
        <v>0.315</v>
      </c>
      <c r="S180" s="206">
        <v>0</v>
      </c>
      <c r="T180" s="206">
        <f>S180*H180</f>
        <v>0</v>
      </c>
      <c r="U180" s="207" t="s">
        <v>19</v>
      </c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08" t="s">
        <v>127</v>
      </c>
      <c r="AT180" s="208" t="s">
        <v>122</v>
      </c>
      <c r="AU180" s="208" t="s">
        <v>78</v>
      </c>
      <c r="AY180" s="18" t="s">
        <v>120</v>
      </c>
      <c r="BE180" s="209">
        <f>IF(N180="základní",J180,0)</f>
        <v>0</v>
      </c>
      <c r="BF180" s="209">
        <f>IF(N180="snížená",J180,0)</f>
        <v>0</v>
      </c>
      <c r="BG180" s="209">
        <f>IF(N180="zákl. přenesená",J180,0)</f>
        <v>0</v>
      </c>
      <c r="BH180" s="209">
        <f>IF(N180="sníž. přenesená",J180,0)</f>
        <v>0</v>
      </c>
      <c r="BI180" s="209">
        <f>IF(N180="nulová",J180,0)</f>
        <v>0</v>
      </c>
      <c r="BJ180" s="18" t="s">
        <v>76</v>
      </c>
      <c r="BK180" s="209">
        <f>ROUND(I180*H180,2)</f>
        <v>0</v>
      </c>
      <c r="BL180" s="18" t="s">
        <v>127</v>
      </c>
      <c r="BM180" s="208" t="s">
        <v>278</v>
      </c>
    </row>
    <row r="181" spans="1:47" s="2" customFormat="1" ht="12">
      <c r="A181" s="39"/>
      <c r="B181" s="40"/>
      <c r="C181" s="41"/>
      <c r="D181" s="210" t="s">
        <v>129</v>
      </c>
      <c r="E181" s="41"/>
      <c r="F181" s="211" t="s">
        <v>279</v>
      </c>
      <c r="G181" s="41"/>
      <c r="H181" s="41"/>
      <c r="I181" s="212"/>
      <c r="J181" s="41"/>
      <c r="K181" s="41"/>
      <c r="L181" s="45"/>
      <c r="M181" s="213"/>
      <c r="N181" s="214"/>
      <c r="O181" s="85"/>
      <c r="P181" s="85"/>
      <c r="Q181" s="85"/>
      <c r="R181" s="85"/>
      <c r="S181" s="85"/>
      <c r="T181" s="85"/>
      <c r="U181" s="86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129</v>
      </c>
      <c r="AU181" s="18" t="s">
        <v>78</v>
      </c>
    </row>
    <row r="182" spans="1:51" s="13" customFormat="1" ht="12">
      <c r="A182" s="13"/>
      <c r="B182" s="215"/>
      <c r="C182" s="216"/>
      <c r="D182" s="217" t="s">
        <v>131</v>
      </c>
      <c r="E182" s="218" t="s">
        <v>19</v>
      </c>
      <c r="F182" s="219" t="s">
        <v>280</v>
      </c>
      <c r="G182" s="216"/>
      <c r="H182" s="220">
        <v>3</v>
      </c>
      <c r="I182" s="221"/>
      <c r="J182" s="216"/>
      <c r="K182" s="216"/>
      <c r="L182" s="222"/>
      <c r="M182" s="223"/>
      <c r="N182" s="224"/>
      <c r="O182" s="224"/>
      <c r="P182" s="224"/>
      <c r="Q182" s="224"/>
      <c r="R182" s="224"/>
      <c r="S182" s="224"/>
      <c r="T182" s="224"/>
      <c r="U182" s="225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26" t="s">
        <v>131</v>
      </c>
      <c r="AU182" s="226" t="s">
        <v>78</v>
      </c>
      <c r="AV182" s="13" t="s">
        <v>78</v>
      </c>
      <c r="AW182" s="13" t="s">
        <v>33</v>
      </c>
      <c r="AX182" s="13" t="s">
        <v>76</v>
      </c>
      <c r="AY182" s="226" t="s">
        <v>120</v>
      </c>
    </row>
    <row r="183" spans="1:65" s="2" customFormat="1" ht="21.75" customHeight="1">
      <c r="A183" s="39"/>
      <c r="B183" s="40"/>
      <c r="C183" s="197" t="s">
        <v>281</v>
      </c>
      <c r="D183" s="197" t="s">
        <v>122</v>
      </c>
      <c r="E183" s="198" t="s">
        <v>282</v>
      </c>
      <c r="F183" s="199" t="s">
        <v>283</v>
      </c>
      <c r="G183" s="200" t="s">
        <v>125</v>
      </c>
      <c r="H183" s="201">
        <v>12.8</v>
      </c>
      <c r="I183" s="202"/>
      <c r="J183" s="203">
        <f>ROUND(I183*H183,2)</f>
        <v>0</v>
      </c>
      <c r="K183" s="199" t="s">
        <v>126</v>
      </c>
      <c r="L183" s="45"/>
      <c r="M183" s="204" t="s">
        <v>19</v>
      </c>
      <c r="N183" s="205" t="s">
        <v>42</v>
      </c>
      <c r="O183" s="85"/>
      <c r="P183" s="206">
        <f>O183*H183</f>
        <v>0</v>
      </c>
      <c r="Q183" s="206">
        <v>0.063</v>
      </c>
      <c r="R183" s="206">
        <f>Q183*H183</f>
        <v>0.8064</v>
      </c>
      <c r="S183" s="206">
        <v>0</v>
      </c>
      <c r="T183" s="206">
        <f>S183*H183</f>
        <v>0</v>
      </c>
      <c r="U183" s="207" t="s">
        <v>19</v>
      </c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08" t="s">
        <v>127</v>
      </c>
      <c r="AT183" s="208" t="s">
        <v>122</v>
      </c>
      <c r="AU183" s="208" t="s">
        <v>78</v>
      </c>
      <c r="AY183" s="18" t="s">
        <v>120</v>
      </c>
      <c r="BE183" s="209">
        <f>IF(N183="základní",J183,0)</f>
        <v>0</v>
      </c>
      <c r="BF183" s="209">
        <f>IF(N183="snížená",J183,0)</f>
        <v>0</v>
      </c>
      <c r="BG183" s="209">
        <f>IF(N183="zákl. přenesená",J183,0)</f>
        <v>0</v>
      </c>
      <c r="BH183" s="209">
        <f>IF(N183="sníž. přenesená",J183,0)</f>
        <v>0</v>
      </c>
      <c r="BI183" s="209">
        <f>IF(N183="nulová",J183,0)</f>
        <v>0</v>
      </c>
      <c r="BJ183" s="18" t="s">
        <v>76</v>
      </c>
      <c r="BK183" s="209">
        <f>ROUND(I183*H183,2)</f>
        <v>0</v>
      </c>
      <c r="BL183" s="18" t="s">
        <v>127</v>
      </c>
      <c r="BM183" s="208" t="s">
        <v>284</v>
      </c>
    </row>
    <row r="184" spans="1:47" s="2" customFormat="1" ht="12">
      <c r="A184" s="39"/>
      <c r="B184" s="40"/>
      <c r="C184" s="41"/>
      <c r="D184" s="210" t="s">
        <v>129</v>
      </c>
      <c r="E184" s="41"/>
      <c r="F184" s="211" t="s">
        <v>285</v>
      </c>
      <c r="G184" s="41"/>
      <c r="H184" s="41"/>
      <c r="I184" s="212"/>
      <c r="J184" s="41"/>
      <c r="K184" s="41"/>
      <c r="L184" s="45"/>
      <c r="M184" s="213"/>
      <c r="N184" s="214"/>
      <c r="O184" s="85"/>
      <c r="P184" s="85"/>
      <c r="Q184" s="85"/>
      <c r="R184" s="85"/>
      <c r="S184" s="85"/>
      <c r="T184" s="85"/>
      <c r="U184" s="86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129</v>
      </c>
      <c r="AU184" s="18" t="s">
        <v>78</v>
      </c>
    </row>
    <row r="185" spans="1:51" s="13" customFormat="1" ht="12">
      <c r="A185" s="13"/>
      <c r="B185" s="215"/>
      <c r="C185" s="216"/>
      <c r="D185" s="217" t="s">
        <v>131</v>
      </c>
      <c r="E185" s="218" t="s">
        <v>19</v>
      </c>
      <c r="F185" s="219" t="s">
        <v>286</v>
      </c>
      <c r="G185" s="216"/>
      <c r="H185" s="220">
        <v>6.4</v>
      </c>
      <c r="I185" s="221"/>
      <c r="J185" s="216"/>
      <c r="K185" s="216"/>
      <c r="L185" s="222"/>
      <c r="M185" s="223"/>
      <c r="N185" s="224"/>
      <c r="O185" s="224"/>
      <c r="P185" s="224"/>
      <c r="Q185" s="224"/>
      <c r="R185" s="224"/>
      <c r="S185" s="224"/>
      <c r="T185" s="224"/>
      <c r="U185" s="225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26" t="s">
        <v>131</v>
      </c>
      <c r="AU185" s="226" t="s">
        <v>78</v>
      </c>
      <c r="AV185" s="13" t="s">
        <v>78</v>
      </c>
      <c r="AW185" s="13" t="s">
        <v>33</v>
      </c>
      <c r="AX185" s="13" t="s">
        <v>71</v>
      </c>
      <c r="AY185" s="226" t="s">
        <v>120</v>
      </c>
    </row>
    <row r="186" spans="1:51" s="13" customFormat="1" ht="12">
      <c r="A186" s="13"/>
      <c r="B186" s="215"/>
      <c r="C186" s="216"/>
      <c r="D186" s="217" t="s">
        <v>131</v>
      </c>
      <c r="E186" s="218" t="s">
        <v>19</v>
      </c>
      <c r="F186" s="219" t="s">
        <v>287</v>
      </c>
      <c r="G186" s="216"/>
      <c r="H186" s="220">
        <v>6.4</v>
      </c>
      <c r="I186" s="221"/>
      <c r="J186" s="216"/>
      <c r="K186" s="216"/>
      <c r="L186" s="222"/>
      <c r="M186" s="223"/>
      <c r="N186" s="224"/>
      <c r="O186" s="224"/>
      <c r="P186" s="224"/>
      <c r="Q186" s="224"/>
      <c r="R186" s="224"/>
      <c r="S186" s="224"/>
      <c r="T186" s="224"/>
      <c r="U186" s="225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26" t="s">
        <v>131</v>
      </c>
      <c r="AU186" s="226" t="s">
        <v>78</v>
      </c>
      <c r="AV186" s="13" t="s">
        <v>78</v>
      </c>
      <c r="AW186" s="13" t="s">
        <v>33</v>
      </c>
      <c r="AX186" s="13" t="s">
        <v>71</v>
      </c>
      <c r="AY186" s="226" t="s">
        <v>120</v>
      </c>
    </row>
    <row r="187" spans="1:51" s="14" customFormat="1" ht="12">
      <c r="A187" s="14"/>
      <c r="B187" s="237"/>
      <c r="C187" s="238"/>
      <c r="D187" s="217" t="s">
        <v>131</v>
      </c>
      <c r="E187" s="239" t="s">
        <v>19</v>
      </c>
      <c r="F187" s="240" t="s">
        <v>173</v>
      </c>
      <c r="G187" s="238"/>
      <c r="H187" s="241">
        <v>12.8</v>
      </c>
      <c r="I187" s="242"/>
      <c r="J187" s="238"/>
      <c r="K187" s="238"/>
      <c r="L187" s="243"/>
      <c r="M187" s="244"/>
      <c r="N187" s="245"/>
      <c r="O187" s="245"/>
      <c r="P187" s="245"/>
      <c r="Q187" s="245"/>
      <c r="R187" s="245"/>
      <c r="S187" s="245"/>
      <c r="T187" s="245"/>
      <c r="U187" s="246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7" t="s">
        <v>131</v>
      </c>
      <c r="AU187" s="247" t="s">
        <v>78</v>
      </c>
      <c r="AV187" s="14" t="s">
        <v>127</v>
      </c>
      <c r="AW187" s="14" t="s">
        <v>33</v>
      </c>
      <c r="AX187" s="14" t="s">
        <v>76</v>
      </c>
      <c r="AY187" s="247" t="s">
        <v>120</v>
      </c>
    </row>
    <row r="188" spans="1:63" s="12" customFormat="1" ht="22.8" customHeight="1">
      <c r="A188" s="12"/>
      <c r="B188" s="181"/>
      <c r="C188" s="182"/>
      <c r="D188" s="183" t="s">
        <v>70</v>
      </c>
      <c r="E188" s="195" t="s">
        <v>174</v>
      </c>
      <c r="F188" s="195" t="s">
        <v>288</v>
      </c>
      <c r="G188" s="182"/>
      <c r="H188" s="182"/>
      <c r="I188" s="185"/>
      <c r="J188" s="196">
        <f>BK188</f>
        <v>0</v>
      </c>
      <c r="K188" s="182"/>
      <c r="L188" s="187"/>
      <c r="M188" s="188"/>
      <c r="N188" s="189"/>
      <c r="O188" s="189"/>
      <c r="P188" s="190">
        <f>SUM(P189:P339)</f>
        <v>0</v>
      </c>
      <c r="Q188" s="189"/>
      <c r="R188" s="190">
        <f>SUM(R189:R339)</f>
        <v>18.2911651</v>
      </c>
      <c r="S188" s="189"/>
      <c r="T188" s="190">
        <f>SUM(T189:T339)</f>
        <v>41.256175</v>
      </c>
      <c r="U188" s="191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192" t="s">
        <v>76</v>
      </c>
      <c r="AT188" s="193" t="s">
        <v>70</v>
      </c>
      <c r="AU188" s="193" t="s">
        <v>76</v>
      </c>
      <c r="AY188" s="192" t="s">
        <v>120</v>
      </c>
      <c r="BK188" s="194">
        <f>SUM(BK189:BK339)</f>
        <v>0</v>
      </c>
    </row>
    <row r="189" spans="1:65" s="2" customFormat="1" ht="16.5" customHeight="1">
      <c r="A189" s="39"/>
      <c r="B189" s="40"/>
      <c r="C189" s="197" t="s">
        <v>289</v>
      </c>
      <c r="D189" s="197" t="s">
        <v>122</v>
      </c>
      <c r="E189" s="198" t="s">
        <v>290</v>
      </c>
      <c r="F189" s="199" t="s">
        <v>291</v>
      </c>
      <c r="G189" s="200" t="s">
        <v>190</v>
      </c>
      <c r="H189" s="201">
        <v>20</v>
      </c>
      <c r="I189" s="202"/>
      <c r="J189" s="203">
        <f>ROUND(I189*H189,2)</f>
        <v>0</v>
      </c>
      <c r="K189" s="199" t="s">
        <v>19</v>
      </c>
      <c r="L189" s="45"/>
      <c r="M189" s="204" t="s">
        <v>19</v>
      </c>
      <c r="N189" s="205" t="s">
        <v>42</v>
      </c>
      <c r="O189" s="85"/>
      <c r="P189" s="206">
        <f>O189*H189</f>
        <v>0</v>
      </c>
      <c r="Q189" s="206">
        <v>0</v>
      </c>
      <c r="R189" s="206">
        <f>Q189*H189</f>
        <v>0</v>
      </c>
      <c r="S189" s="206">
        <v>0</v>
      </c>
      <c r="T189" s="206">
        <f>S189*H189</f>
        <v>0</v>
      </c>
      <c r="U189" s="207" t="s">
        <v>19</v>
      </c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08" t="s">
        <v>127</v>
      </c>
      <c r="AT189" s="208" t="s">
        <v>122</v>
      </c>
      <c r="AU189" s="208" t="s">
        <v>78</v>
      </c>
      <c r="AY189" s="18" t="s">
        <v>120</v>
      </c>
      <c r="BE189" s="209">
        <f>IF(N189="základní",J189,0)</f>
        <v>0</v>
      </c>
      <c r="BF189" s="209">
        <f>IF(N189="snížená",J189,0)</f>
        <v>0</v>
      </c>
      <c r="BG189" s="209">
        <f>IF(N189="zákl. přenesená",J189,0)</f>
        <v>0</v>
      </c>
      <c r="BH189" s="209">
        <f>IF(N189="sníž. přenesená",J189,0)</f>
        <v>0</v>
      </c>
      <c r="BI189" s="209">
        <f>IF(N189="nulová",J189,0)</f>
        <v>0</v>
      </c>
      <c r="BJ189" s="18" t="s">
        <v>76</v>
      </c>
      <c r="BK189" s="209">
        <f>ROUND(I189*H189,2)</f>
        <v>0</v>
      </c>
      <c r="BL189" s="18" t="s">
        <v>127</v>
      </c>
      <c r="BM189" s="208" t="s">
        <v>292</v>
      </c>
    </row>
    <row r="190" spans="1:65" s="2" customFormat="1" ht="24.15" customHeight="1">
      <c r="A190" s="39"/>
      <c r="B190" s="40"/>
      <c r="C190" s="197" t="s">
        <v>293</v>
      </c>
      <c r="D190" s="197" t="s">
        <v>122</v>
      </c>
      <c r="E190" s="198" t="s">
        <v>294</v>
      </c>
      <c r="F190" s="199" t="s">
        <v>295</v>
      </c>
      <c r="G190" s="200" t="s">
        <v>125</v>
      </c>
      <c r="H190" s="201">
        <v>201.6</v>
      </c>
      <c r="I190" s="202"/>
      <c r="J190" s="203">
        <f>ROUND(I190*H190,2)</f>
        <v>0</v>
      </c>
      <c r="K190" s="199" t="s">
        <v>126</v>
      </c>
      <c r="L190" s="45"/>
      <c r="M190" s="204" t="s">
        <v>19</v>
      </c>
      <c r="N190" s="205" t="s">
        <v>42</v>
      </c>
      <c r="O190" s="85"/>
      <c r="P190" s="206">
        <f>O190*H190</f>
        <v>0</v>
      </c>
      <c r="Q190" s="206">
        <v>0</v>
      </c>
      <c r="R190" s="206">
        <f>Q190*H190</f>
        <v>0</v>
      </c>
      <c r="S190" s="206">
        <v>0</v>
      </c>
      <c r="T190" s="206">
        <f>S190*H190</f>
        <v>0</v>
      </c>
      <c r="U190" s="207" t="s">
        <v>19</v>
      </c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08" t="s">
        <v>127</v>
      </c>
      <c r="AT190" s="208" t="s">
        <v>122</v>
      </c>
      <c r="AU190" s="208" t="s">
        <v>78</v>
      </c>
      <c r="AY190" s="18" t="s">
        <v>120</v>
      </c>
      <c r="BE190" s="209">
        <f>IF(N190="základní",J190,0)</f>
        <v>0</v>
      </c>
      <c r="BF190" s="209">
        <f>IF(N190="snížená",J190,0)</f>
        <v>0</v>
      </c>
      <c r="BG190" s="209">
        <f>IF(N190="zákl. přenesená",J190,0)</f>
        <v>0</v>
      </c>
      <c r="BH190" s="209">
        <f>IF(N190="sníž. přenesená",J190,0)</f>
        <v>0</v>
      </c>
      <c r="BI190" s="209">
        <f>IF(N190="nulová",J190,0)</f>
        <v>0</v>
      </c>
      <c r="BJ190" s="18" t="s">
        <v>76</v>
      </c>
      <c r="BK190" s="209">
        <f>ROUND(I190*H190,2)</f>
        <v>0</v>
      </c>
      <c r="BL190" s="18" t="s">
        <v>127</v>
      </c>
      <c r="BM190" s="208" t="s">
        <v>296</v>
      </c>
    </row>
    <row r="191" spans="1:47" s="2" customFormat="1" ht="12">
      <c r="A191" s="39"/>
      <c r="B191" s="40"/>
      <c r="C191" s="41"/>
      <c r="D191" s="210" t="s">
        <v>129</v>
      </c>
      <c r="E191" s="41"/>
      <c r="F191" s="211" t="s">
        <v>297</v>
      </c>
      <c r="G191" s="41"/>
      <c r="H191" s="41"/>
      <c r="I191" s="212"/>
      <c r="J191" s="41"/>
      <c r="K191" s="41"/>
      <c r="L191" s="45"/>
      <c r="M191" s="213"/>
      <c r="N191" s="214"/>
      <c r="O191" s="85"/>
      <c r="P191" s="85"/>
      <c r="Q191" s="85"/>
      <c r="R191" s="85"/>
      <c r="S191" s="85"/>
      <c r="T191" s="85"/>
      <c r="U191" s="86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129</v>
      </c>
      <c r="AU191" s="18" t="s">
        <v>78</v>
      </c>
    </row>
    <row r="192" spans="1:51" s="13" customFormat="1" ht="12">
      <c r="A192" s="13"/>
      <c r="B192" s="215"/>
      <c r="C192" s="216"/>
      <c r="D192" s="217" t="s">
        <v>131</v>
      </c>
      <c r="E192" s="218" t="s">
        <v>19</v>
      </c>
      <c r="F192" s="219" t="s">
        <v>298</v>
      </c>
      <c r="G192" s="216"/>
      <c r="H192" s="220">
        <v>201.6</v>
      </c>
      <c r="I192" s="221"/>
      <c r="J192" s="216"/>
      <c r="K192" s="216"/>
      <c r="L192" s="222"/>
      <c r="M192" s="223"/>
      <c r="N192" s="224"/>
      <c r="O192" s="224"/>
      <c r="P192" s="224"/>
      <c r="Q192" s="224"/>
      <c r="R192" s="224"/>
      <c r="S192" s="224"/>
      <c r="T192" s="224"/>
      <c r="U192" s="225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26" t="s">
        <v>131</v>
      </c>
      <c r="AU192" s="226" t="s">
        <v>78</v>
      </c>
      <c r="AV192" s="13" t="s">
        <v>78</v>
      </c>
      <c r="AW192" s="13" t="s">
        <v>33</v>
      </c>
      <c r="AX192" s="13" t="s">
        <v>76</v>
      </c>
      <c r="AY192" s="226" t="s">
        <v>120</v>
      </c>
    </row>
    <row r="193" spans="1:65" s="2" customFormat="1" ht="24.15" customHeight="1">
      <c r="A193" s="39"/>
      <c r="B193" s="40"/>
      <c r="C193" s="197" t="s">
        <v>299</v>
      </c>
      <c r="D193" s="197" t="s">
        <v>122</v>
      </c>
      <c r="E193" s="198" t="s">
        <v>300</v>
      </c>
      <c r="F193" s="199" t="s">
        <v>301</v>
      </c>
      <c r="G193" s="200" t="s">
        <v>125</v>
      </c>
      <c r="H193" s="201">
        <v>12096</v>
      </c>
      <c r="I193" s="202"/>
      <c r="J193" s="203">
        <f>ROUND(I193*H193,2)</f>
        <v>0</v>
      </c>
      <c r="K193" s="199" t="s">
        <v>126</v>
      </c>
      <c r="L193" s="45"/>
      <c r="M193" s="204" t="s">
        <v>19</v>
      </c>
      <c r="N193" s="205" t="s">
        <v>42</v>
      </c>
      <c r="O193" s="85"/>
      <c r="P193" s="206">
        <f>O193*H193</f>
        <v>0</v>
      </c>
      <c r="Q193" s="206">
        <v>0</v>
      </c>
      <c r="R193" s="206">
        <f>Q193*H193</f>
        <v>0</v>
      </c>
      <c r="S193" s="206">
        <v>0</v>
      </c>
      <c r="T193" s="206">
        <f>S193*H193</f>
        <v>0</v>
      </c>
      <c r="U193" s="207" t="s">
        <v>19</v>
      </c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08" t="s">
        <v>127</v>
      </c>
      <c r="AT193" s="208" t="s">
        <v>122</v>
      </c>
      <c r="AU193" s="208" t="s">
        <v>78</v>
      </c>
      <c r="AY193" s="18" t="s">
        <v>120</v>
      </c>
      <c r="BE193" s="209">
        <f>IF(N193="základní",J193,0)</f>
        <v>0</v>
      </c>
      <c r="BF193" s="209">
        <f>IF(N193="snížená",J193,0)</f>
        <v>0</v>
      </c>
      <c r="BG193" s="209">
        <f>IF(N193="zákl. přenesená",J193,0)</f>
        <v>0</v>
      </c>
      <c r="BH193" s="209">
        <f>IF(N193="sníž. přenesená",J193,0)</f>
        <v>0</v>
      </c>
      <c r="BI193" s="209">
        <f>IF(N193="nulová",J193,0)</f>
        <v>0</v>
      </c>
      <c r="BJ193" s="18" t="s">
        <v>76</v>
      </c>
      <c r="BK193" s="209">
        <f>ROUND(I193*H193,2)</f>
        <v>0</v>
      </c>
      <c r="BL193" s="18" t="s">
        <v>127</v>
      </c>
      <c r="BM193" s="208" t="s">
        <v>302</v>
      </c>
    </row>
    <row r="194" spans="1:47" s="2" customFormat="1" ht="12">
      <c r="A194" s="39"/>
      <c r="B194" s="40"/>
      <c r="C194" s="41"/>
      <c r="D194" s="210" t="s">
        <v>129</v>
      </c>
      <c r="E194" s="41"/>
      <c r="F194" s="211" t="s">
        <v>303</v>
      </c>
      <c r="G194" s="41"/>
      <c r="H194" s="41"/>
      <c r="I194" s="212"/>
      <c r="J194" s="41"/>
      <c r="K194" s="41"/>
      <c r="L194" s="45"/>
      <c r="M194" s="213"/>
      <c r="N194" s="214"/>
      <c r="O194" s="85"/>
      <c r="P194" s="85"/>
      <c r="Q194" s="85"/>
      <c r="R194" s="85"/>
      <c r="S194" s="85"/>
      <c r="T194" s="85"/>
      <c r="U194" s="86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129</v>
      </c>
      <c r="AU194" s="18" t="s">
        <v>78</v>
      </c>
    </row>
    <row r="195" spans="1:51" s="13" customFormat="1" ht="12">
      <c r="A195" s="13"/>
      <c r="B195" s="215"/>
      <c r="C195" s="216"/>
      <c r="D195" s="217" t="s">
        <v>131</v>
      </c>
      <c r="E195" s="216"/>
      <c r="F195" s="219" t="s">
        <v>304</v>
      </c>
      <c r="G195" s="216"/>
      <c r="H195" s="220">
        <v>12096</v>
      </c>
      <c r="I195" s="221"/>
      <c r="J195" s="216"/>
      <c r="K195" s="216"/>
      <c r="L195" s="222"/>
      <c r="M195" s="223"/>
      <c r="N195" s="224"/>
      <c r="O195" s="224"/>
      <c r="P195" s="224"/>
      <c r="Q195" s="224"/>
      <c r="R195" s="224"/>
      <c r="S195" s="224"/>
      <c r="T195" s="224"/>
      <c r="U195" s="225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26" t="s">
        <v>131</v>
      </c>
      <c r="AU195" s="226" t="s">
        <v>78</v>
      </c>
      <c r="AV195" s="13" t="s">
        <v>78</v>
      </c>
      <c r="AW195" s="13" t="s">
        <v>4</v>
      </c>
      <c r="AX195" s="13" t="s">
        <v>76</v>
      </c>
      <c r="AY195" s="226" t="s">
        <v>120</v>
      </c>
    </row>
    <row r="196" spans="1:65" s="2" customFormat="1" ht="24.15" customHeight="1">
      <c r="A196" s="39"/>
      <c r="B196" s="40"/>
      <c r="C196" s="197" t="s">
        <v>305</v>
      </c>
      <c r="D196" s="197" t="s">
        <v>122</v>
      </c>
      <c r="E196" s="198" t="s">
        <v>306</v>
      </c>
      <c r="F196" s="199" t="s">
        <v>307</v>
      </c>
      <c r="G196" s="200" t="s">
        <v>125</v>
      </c>
      <c r="H196" s="201">
        <v>201.6</v>
      </c>
      <c r="I196" s="202"/>
      <c r="J196" s="203">
        <f>ROUND(I196*H196,2)</f>
        <v>0</v>
      </c>
      <c r="K196" s="199" t="s">
        <v>126</v>
      </c>
      <c r="L196" s="45"/>
      <c r="M196" s="204" t="s">
        <v>19</v>
      </c>
      <c r="N196" s="205" t="s">
        <v>42</v>
      </c>
      <c r="O196" s="85"/>
      <c r="P196" s="206">
        <f>O196*H196</f>
        <v>0</v>
      </c>
      <c r="Q196" s="206">
        <v>0</v>
      </c>
      <c r="R196" s="206">
        <f>Q196*H196</f>
        <v>0</v>
      </c>
      <c r="S196" s="206">
        <v>0</v>
      </c>
      <c r="T196" s="206">
        <f>S196*H196</f>
        <v>0</v>
      </c>
      <c r="U196" s="207" t="s">
        <v>19</v>
      </c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08" t="s">
        <v>127</v>
      </c>
      <c r="AT196" s="208" t="s">
        <v>122</v>
      </c>
      <c r="AU196" s="208" t="s">
        <v>78</v>
      </c>
      <c r="AY196" s="18" t="s">
        <v>120</v>
      </c>
      <c r="BE196" s="209">
        <f>IF(N196="základní",J196,0)</f>
        <v>0</v>
      </c>
      <c r="BF196" s="209">
        <f>IF(N196="snížená",J196,0)</f>
        <v>0</v>
      </c>
      <c r="BG196" s="209">
        <f>IF(N196="zákl. přenesená",J196,0)</f>
        <v>0</v>
      </c>
      <c r="BH196" s="209">
        <f>IF(N196="sníž. přenesená",J196,0)</f>
        <v>0</v>
      </c>
      <c r="BI196" s="209">
        <f>IF(N196="nulová",J196,0)</f>
        <v>0</v>
      </c>
      <c r="BJ196" s="18" t="s">
        <v>76</v>
      </c>
      <c r="BK196" s="209">
        <f>ROUND(I196*H196,2)</f>
        <v>0</v>
      </c>
      <c r="BL196" s="18" t="s">
        <v>127</v>
      </c>
      <c r="BM196" s="208" t="s">
        <v>308</v>
      </c>
    </row>
    <row r="197" spans="1:47" s="2" customFormat="1" ht="12">
      <c r="A197" s="39"/>
      <c r="B197" s="40"/>
      <c r="C197" s="41"/>
      <c r="D197" s="210" t="s">
        <v>129</v>
      </c>
      <c r="E197" s="41"/>
      <c r="F197" s="211" t="s">
        <v>309</v>
      </c>
      <c r="G197" s="41"/>
      <c r="H197" s="41"/>
      <c r="I197" s="212"/>
      <c r="J197" s="41"/>
      <c r="K197" s="41"/>
      <c r="L197" s="45"/>
      <c r="M197" s="213"/>
      <c r="N197" s="214"/>
      <c r="O197" s="85"/>
      <c r="P197" s="85"/>
      <c r="Q197" s="85"/>
      <c r="R197" s="85"/>
      <c r="S197" s="85"/>
      <c r="T197" s="85"/>
      <c r="U197" s="86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129</v>
      </c>
      <c r="AU197" s="18" t="s">
        <v>78</v>
      </c>
    </row>
    <row r="198" spans="1:51" s="13" customFormat="1" ht="12">
      <c r="A198" s="13"/>
      <c r="B198" s="215"/>
      <c r="C198" s="216"/>
      <c r="D198" s="217" t="s">
        <v>131</v>
      </c>
      <c r="E198" s="218" t="s">
        <v>19</v>
      </c>
      <c r="F198" s="219" t="s">
        <v>298</v>
      </c>
      <c r="G198" s="216"/>
      <c r="H198" s="220">
        <v>201.6</v>
      </c>
      <c r="I198" s="221"/>
      <c r="J198" s="216"/>
      <c r="K198" s="216"/>
      <c r="L198" s="222"/>
      <c r="M198" s="223"/>
      <c r="N198" s="224"/>
      <c r="O198" s="224"/>
      <c r="P198" s="224"/>
      <c r="Q198" s="224"/>
      <c r="R198" s="224"/>
      <c r="S198" s="224"/>
      <c r="T198" s="224"/>
      <c r="U198" s="225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26" t="s">
        <v>131</v>
      </c>
      <c r="AU198" s="226" t="s">
        <v>78</v>
      </c>
      <c r="AV198" s="13" t="s">
        <v>78</v>
      </c>
      <c r="AW198" s="13" t="s">
        <v>33</v>
      </c>
      <c r="AX198" s="13" t="s">
        <v>76</v>
      </c>
      <c r="AY198" s="226" t="s">
        <v>120</v>
      </c>
    </row>
    <row r="199" spans="1:65" s="2" customFormat="1" ht="16.5" customHeight="1">
      <c r="A199" s="39"/>
      <c r="B199" s="40"/>
      <c r="C199" s="197" t="s">
        <v>310</v>
      </c>
      <c r="D199" s="197" t="s">
        <v>122</v>
      </c>
      <c r="E199" s="198" t="s">
        <v>311</v>
      </c>
      <c r="F199" s="199" t="s">
        <v>312</v>
      </c>
      <c r="G199" s="200" t="s">
        <v>125</v>
      </c>
      <c r="H199" s="201">
        <v>201.6</v>
      </c>
      <c r="I199" s="202"/>
      <c r="J199" s="203">
        <f>ROUND(I199*H199,2)</f>
        <v>0</v>
      </c>
      <c r="K199" s="199" t="s">
        <v>126</v>
      </c>
      <c r="L199" s="45"/>
      <c r="M199" s="204" t="s">
        <v>19</v>
      </c>
      <c r="N199" s="205" t="s">
        <v>42</v>
      </c>
      <c r="O199" s="85"/>
      <c r="P199" s="206">
        <f>O199*H199</f>
        <v>0</v>
      </c>
      <c r="Q199" s="206">
        <v>0</v>
      </c>
      <c r="R199" s="206">
        <f>Q199*H199</f>
        <v>0</v>
      </c>
      <c r="S199" s="206">
        <v>0</v>
      </c>
      <c r="T199" s="206">
        <f>S199*H199</f>
        <v>0</v>
      </c>
      <c r="U199" s="207" t="s">
        <v>19</v>
      </c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08" t="s">
        <v>127</v>
      </c>
      <c r="AT199" s="208" t="s">
        <v>122</v>
      </c>
      <c r="AU199" s="208" t="s">
        <v>78</v>
      </c>
      <c r="AY199" s="18" t="s">
        <v>120</v>
      </c>
      <c r="BE199" s="209">
        <f>IF(N199="základní",J199,0)</f>
        <v>0</v>
      </c>
      <c r="BF199" s="209">
        <f>IF(N199="snížená",J199,0)</f>
        <v>0</v>
      </c>
      <c r="BG199" s="209">
        <f>IF(N199="zákl. přenesená",J199,0)</f>
        <v>0</v>
      </c>
      <c r="BH199" s="209">
        <f>IF(N199="sníž. přenesená",J199,0)</f>
        <v>0</v>
      </c>
      <c r="BI199" s="209">
        <f>IF(N199="nulová",J199,0)</f>
        <v>0</v>
      </c>
      <c r="BJ199" s="18" t="s">
        <v>76</v>
      </c>
      <c r="BK199" s="209">
        <f>ROUND(I199*H199,2)</f>
        <v>0</v>
      </c>
      <c r="BL199" s="18" t="s">
        <v>127</v>
      </c>
      <c r="BM199" s="208" t="s">
        <v>313</v>
      </c>
    </row>
    <row r="200" spans="1:47" s="2" customFormat="1" ht="12">
      <c r="A200" s="39"/>
      <c r="B200" s="40"/>
      <c r="C200" s="41"/>
      <c r="D200" s="210" t="s">
        <v>129</v>
      </c>
      <c r="E200" s="41"/>
      <c r="F200" s="211" t="s">
        <v>314</v>
      </c>
      <c r="G200" s="41"/>
      <c r="H200" s="41"/>
      <c r="I200" s="212"/>
      <c r="J200" s="41"/>
      <c r="K200" s="41"/>
      <c r="L200" s="45"/>
      <c r="M200" s="213"/>
      <c r="N200" s="214"/>
      <c r="O200" s="85"/>
      <c r="P200" s="85"/>
      <c r="Q200" s="85"/>
      <c r="R200" s="85"/>
      <c r="S200" s="85"/>
      <c r="T200" s="85"/>
      <c r="U200" s="86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129</v>
      </c>
      <c r="AU200" s="18" t="s">
        <v>78</v>
      </c>
    </row>
    <row r="201" spans="1:65" s="2" customFormat="1" ht="16.5" customHeight="1">
      <c r="A201" s="39"/>
      <c r="B201" s="40"/>
      <c r="C201" s="197" t="s">
        <v>315</v>
      </c>
      <c r="D201" s="197" t="s">
        <v>122</v>
      </c>
      <c r="E201" s="198" t="s">
        <v>316</v>
      </c>
      <c r="F201" s="199" t="s">
        <v>317</v>
      </c>
      <c r="G201" s="200" t="s">
        <v>125</v>
      </c>
      <c r="H201" s="201">
        <v>12096</v>
      </c>
      <c r="I201" s="202"/>
      <c r="J201" s="203">
        <f>ROUND(I201*H201,2)</f>
        <v>0</v>
      </c>
      <c r="K201" s="199" t="s">
        <v>126</v>
      </c>
      <c r="L201" s="45"/>
      <c r="M201" s="204" t="s">
        <v>19</v>
      </c>
      <c r="N201" s="205" t="s">
        <v>42</v>
      </c>
      <c r="O201" s="85"/>
      <c r="P201" s="206">
        <f>O201*H201</f>
        <v>0</v>
      </c>
      <c r="Q201" s="206">
        <v>0</v>
      </c>
      <c r="R201" s="206">
        <f>Q201*H201</f>
        <v>0</v>
      </c>
      <c r="S201" s="206">
        <v>0</v>
      </c>
      <c r="T201" s="206">
        <f>S201*H201</f>
        <v>0</v>
      </c>
      <c r="U201" s="207" t="s">
        <v>19</v>
      </c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08" t="s">
        <v>127</v>
      </c>
      <c r="AT201" s="208" t="s">
        <v>122</v>
      </c>
      <c r="AU201" s="208" t="s">
        <v>78</v>
      </c>
      <c r="AY201" s="18" t="s">
        <v>120</v>
      </c>
      <c r="BE201" s="209">
        <f>IF(N201="základní",J201,0)</f>
        <v>0</v>
      </c>
      <c r="BF201" s="209">
        <f>IF(N201="snížená",J201,0)</f>
        <v>0</v>
      </c>
      <c r="BG201" s="209">
        <f>IF(N201="zákl. přenesená",J201,0)</f>
        <v>0</v>
      </c>
      <c r="BH201" s="209">
        <f>IF(N201="sníž. přenesená",J201,0)</f>
        <v>0</v>
      </c>
      <c r="BI201" s="209">
        <f>IF(N201="nulová",J201,0)</f>
        <v>0</v>
      </c>
      <c r="BJ201" s="18" t="s">
        <v>76</v>
      </c>
      <c r="BK201" s="209">
        <f>ROUND(I201*H201,2)</f>
        <v>0</v>
      </c>
      <c r="BL201" s="18" t="s">
        <v>127</v>
      </c>
      <c r="BM201" s="208" t="s">
        <v>318</v>
      </c>
    </row>
    <row r="202" spans="1:47" s="2" customFormat="1" ht="12">
      <c r="A202" s="39"/>
      <c r="B202" s="40"/>
      <c r="C202" s="41"/>
      <c r="D202" s="210" t="s">
        <v>129</v>
      </c>
      <c r="E202" s="41"/>
      <c r="F202" s="211" t="s">
        <v>319</v>
      </c>
      <c r="G202" s="41"/>
      <c r="H202" s="41"/>
      <c r="I202" s="212"/>
      <c r="J202" s="41"/>
      <c r="K202" s="41"/>
      <c r="L202" s="45"/>
      <c r="M202" s="213"/>
      <c r="N202" s="214"/>
      <c r="O202" s="85"/>
      <c r="P202" s="85"/>
      <c r="Q202" s="85"/>
      <c r="R202" s="85"/>
      <c r="S202" s="85"/>
      <c r="T202" s="85"/>
      <c r="U202" s="86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129</v>
      </c>
      <c r="AU202" s="18" t="s">
        <v>78</v>
      </c>
    </row>
    <row r="203" spans="1:51" s="13" customFormat="1" ht="12">
      <c r="A203" s="13"/>
      <c r="B203" s="215"/>
      <c r="C203" s="216"/>
      <c r="D203" s="217" t="s">
        <v>131</v>
      </c>
      <c r="E203" s="216"/>
      <c r="F203" s="219" t="s">
        <v>304</v>
      </c>
      <c r="G203" s="216"/>
      <c r="H203" s="220">
        <v>12096</v>
      </c>
      <c r="I203" s="221"/>
      <c r="J203" s="216"/>
      <c r="K203" s="216"/>
      <c r="L203" s="222"/>
      <c r="M203" s="223"/>
      <c r="N203" s="224"/>
      <c r="O203" s="224"/>
      <c r="P203" s="224"/>
      <c r="Q203" s="224"/>
      <c r="R203" s="224"/>
      <c r="S203" s="224"/>
      <c r="T203" s="224"/>
      <c r="U203" s="225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26" t="s">
        <v>131</v>
      </c>
      <c r="AU203" s="226" t="s">
        <v>78</v>
      </c>
      <c r="AV203" s="13" t="s">
        <v>78</v>
      </c>
      <c r="AW203" s="13" t="s">
        <v>4</v>
      </c>
      <c r="AX203" s="13" t="s">
        <v>76</v>
      </c>
      <c r="AY203" s="226" t="s">
        <v>120</v>
      </c>
    </row>
    <row r="204" spans="1:65" s="2" customFormat="1" ht="16.5" customHeight="1">
      <c r="A204" s="39"/>
      <c r="B204" s="40"/>
      <c r="C204" s="197" t="s">
        <v>320</v>
      </c>
      <c r="D204" s="197" t="s">
        <v>122</v>
      </c>
      <c r="E204" s="198" t="s">
        <v>321</v>
      </c>
      <c r="F204" s="199" t="s">
        <v>322</v>
      </c>
      <c r="G204" s="200" t="s">
        <v>125</v>
      </c>
      <c r="H204" s="201">
        <v>201.6</v>
      </c>
      <c r="I204" s="202"/>
      <c r="J204" s="203">
        <f>ROUND(I204*H204,2)</f>
        <v>0</v>
      </c>
      <c r="K204" s="199" t="s">
        <v>126</v>
      </c>
      <c r="L204" s="45"/>
      <c r="M204" s="204" t="s">
        <v>19</v>
      </c>
      <c r="N204" s="205" t="s">
        <v>42</v>
      </c>
      <c r="O204" s="85"/>
      <c r="P204" s="206">
        <f>O204*H204</f>
        <v>0</v>
      </c>
      <c r="Q204" s="206">
        <v>0</v>
      </c>
      <c r="R204" s="206">
        <f>Q204*H204</f>
        <v>0</v>
      </c>
      <c r="S204" s="206">
        <v>0</v>
      </c>
      <c r="T204" s="206">
        <f>S204*H204</f>
        <v>0</v>
      </c>
      <c r="U204" s="207" t="s">
        <v>19</v>
      </c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08" t="s">
        <v>127</v>
      </c>
      <c r="AT204" s="208" t="s">
        <v>122</v>
      </c>
      <c r="AU204" s="208" t="s">
        <v>78</v>
      </c>
      <c r="AY204" s="18" t="s">
        <v>120</v>
      </c>
      <c r="BE204" s="209">
        <f>IF(N204="základní",J204,0)</f>
        <v>0</v>
      </c>
      <c r="BF204" s="209">
        <f>IF(N204="snížená",J204,0)</f>
        <v>0</v>
      </c>
      <c r="BG204" s="209">
        <f>IF(N204="zákl. přenesená",J204,0)</f>
        <v>0</v>
      </c>
      <c r="BH204" s="209">
        <f>IF(N204="sníž. přenesená",J204,0)</f>
        <v>0</v>
      </c>
      <c r="BI204" s="209">
        <f>IF(N204="nulová",J204,0)</f>
        <v>0</v>
      </c>
      <c r="BJ204" s="18" t="s">
        <v>76</v>
      </c>
      <c r="BK204" s="209">
        <f>ROUND(I204*H204,2)</f>
        <v>0</v>
      </c>
      <c r="BL204" s="18" t="s">
        <v>127</v>
      </c>
      <c r="BM204" s="208" t="s">
        <v>323</v>
      </c>
    </row>
    <row r="205" spans="1:47" s="2" customFormat="1" ht="12">
      <c r="A205" s="39"/>
      <c r="B205" s="40"/>
      <c r="C205" s="41"/>
      <c r="D205" s="210" t="s">
        <v>129</v>
      </c>
      <c r="E205" s="41"/>
      <c r="F205" s="211" t="s">
        <v>324</v>
      </c>
      <c r="G205" s="41"/>
      <c r="H205" s="41"/>
      <c r="I205" s="212"/>
      <c r="J205" s="41"/>
      <c r="K205" s="41"/>
      <c r="L205" s="45"/>
      <c r="M205" s="213"/>
      <c r="N205" s="214"/>
      <c r="O205" s="85"/>
      <c r="P205" s="85"/>
      <c r="Q205" s="85"/>
      <c r="R205" s="85"/>
      <c r="S205" s="85"/>
      <c r="T205" s="85"/>
      <c r="U205" s="86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129</v>
      </c>
      <c r="AU205" s="18" t="s">
        <v>78</v>
      </c>
    </row>
    <row r="206" spans="1:65" s="2" customFormat="1" ht="24.15" customHeight="1">
      <c r="A206" s="39"/>
      <c r="B206" s="40"/>
      <c r="C206" s="197" t="s">
        <v>325</v>
      </c>
      <c r="D206" s="197" t="s">
        <v>122</v>
      </c>
      <c r="E206" s="198" t="s">
        <v>326</v>
      </c>
      <c r="F206" s="199" t="s">
        <v>327</v>
      </c>
      <c r="G206" s="200" t="s">
        <v>328</v>
      </c>
      <c r="H206" s="201">
        <v>56</v>
      </c>
      <c r="I206" s="202"/>
      <c r="J206" s="203">
        <f>ROUND(I206*H206,2)</f>
        <v>0</v>
      </c>
      <c r="K206" s="199" t="s">
        <v>126</v>
      </c>
      <c r="L206" s="45"/>
      <c r="M206" s="204" t="s">
        <v>19</v>
      </c>
      <c r="N206" s="205" t="s">
        <v>42</v>
      </c>
      <c r="O206" s="85"/>
      <c r="P206" s="206">
        <f>O206*H206</f>
        <v>0</v>
      </c>
      <c r="Q206" s="206">
        <v>0</v>
      </c>
      <c r="R206" s="206">
        <f>Q206*H206</f>
        <v>0</v>
      </c>
      <c r="S206" s="206">
        <v>0</v>
      </c>
      <c r="T206" s="206">
        <f>S206*H206</f>
        <v>0</v>
      </c>
      <c r="U206" s="207" t="s">
        <v>19</v>
      </c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08" t="s">
        <v>127</v>
      </c>
      <c r="AT206" s="208" t="s">
        <v>122</v>
      </c>
      <c r="AU206" s="208" t="s">
        <v>78</v>
      </c>
      <c r="AY206" s="18" t="s">
        <v>120</v>
      </c>
      <c r="BE206" s="209">
        <f>IF(N206="základní",J206,0)</f>
        <v>0</v>
      </c>
      <c r="BF206" s="209">
        <f>IF(N206="snížená",J206,0)</f>
        <v>0</v>
      </c>
      <c r="BG206" s="209">
        <f>IF(N206="zákl. přenesená",J206,0)</f>
        <v>0</v>
      </c>
      <c r="BH206" s="209">
        <f>IF(N206="sníž. přenesená",J206,0)</f>
        <v>0</v>
      </c>
      <c r="BI206" s="209">
        <f>IF(N206="nulová",J206,0)</f>
        <v>0</v>
      </c>
      <c r="BJ206" s="18" t="s">
        <v>76</v>
      </c>
      <c r="BK206" s="209">
        <f>ROUND(I206*H206,2)</f>
        <v>0</v>
      </c>
      <c r="BL206" s="18" t="s">
        <v>127</v>
      </c>
      <c r="BM206" s="208" t="s">
        <v>329</v>
      </c>
    </row>
    <row r="207" spans="1:47" s="2" customFormat="1" ht="12">
      <c r="A207" s="39"/>
      <c r="B207" s="40"/>
      <c r="C207" s="41"/>
      <c r="D207" s="210" t="s">
        <v>129</v>
      </c>
      <c r="E207" s="41"/>
      <c r="F207" s="211" t="s">
        <v>330</v>
      </c>
      <c r="G207" s="41"/>
      <c r="H207" s="41"/>
      <c r="I207" s="212"/>
      <c r="J207" s="41"/>
      <c r="K207" s="41"/>
      <c r="L207" s="45"/>
      <c r="M207" s="213"/>
      <c r="N207" s="214"/>
      <c r="O207" s="85"/>
      <c r="P207" s="85"/>
      <c r="Q207" s="85"/>
      <c r="R207" s="85"/>
      <c r="S207" s="85"/>
      <c r="T207" s="85"/>
      <c r="U207" s="86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129</v>
      </c>
      <c r="AU207" s="18" t="s">
        <v>78</v>
      </c>
    </row>
    <row r="208" spans="1:51" s="13" customFormat="1" ht="12">
      <c r="A208" s="13"/>
      <c r="B208" s="215"/>
      <c r="C208" s="216"/>
      <c r="D208" s="217" t="s">
        <v>131</v>
      </c>
      <c r="E208" s="218" t="s">
        <v>19</v>
      </c>
      <c r="F208" s="219" t="s">
        <v>331</v>
      </c>
      <c r="G208" s="216"/>
      <c r="H208" s="220">
        <v>56</v>
      </c>
      <c r="I208" s="221"/>
      <c r="J208" s="216"/>
      <c r="K208" s="216"/>
      <c r="L208" s="222"/>
      <c r="M208" s="223"/>
      <c r="N208" s="224"/>
      <c r="O208" s="224"/>
      <c r="P208" s="224"/>
      <c r="Q208" s="224"/>
      <c r="R208" s="224"/>
      <c r="S208" s="224"/>
      <c r="T208" s="224"/>
      <c r="U208" s="225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26" t="s">
        <v>131</v>
      </c>
      <c r="AU208" s="226" t="s">
        <v>78</v>
      </c>
      <c r="AV208" s="13" t="s">
        <v>78</v>
      </c>
      <c r="AW208" s="13" t="s">
        <v>33</v>
      </c>
      <c r="AX208" s="13" t="s">
        <v>76</v>
      </c>
      <c r="AY208" s="226" t="s">
        <v>120</v>
      </c>
    </row>
    <row r="209" spans="1:65" s="2" customFormat="1" ht="24.15" customHeight="1">
      <c r="A209" s="39"/>
      <c r="B209" s="40"/>
      <c r="C209" s="197" t="s">
        <v>332</v>
      </c>
      <c r="D209" s="197" t="s">
        <v>122</v>
      </c>
      <c r="E209" s="198" t="s">
        <v>333</v>
      </c>
      <c r="F209" s="199" t="s">
        <v>334</v>
      </c>
      <c r="G209" s="200" t="s">
        <v>335</v>
      </c>
      <c r="H209" s="201">
        <v>145.25</v>
      </c>
      <c r="I209" s="202"/>
      <c r="J209" s="203">
        <f>ROUND(I209*H209,2)</f>
        <v>0</v>
      </c>
      <c r="K209" s="199" t="s">
        <v>19</v>
      </c>
      <c r="L209" s="45"/>
      <c r="M209" s="204" t="s">
        <v>19</v>
      </c>
      <c r="N209" s="205" t="s">
        <v>42</v>
      </c>
      <c r="O209" s="85"/>
      <c r="P209" s="206">
        <f>O209*H209</f>
        <v>0</v>
      </c>
      <c r="Q209" s="206">
        <v>0</v>
      </c>
      <c r="R209" s="206">
        <f>Q209*H209</f>
        <v>0</v>
      </c>
      <c r="S209" s="206">
        <v>0</v>
      </c>
      <c r="T209" s="206">
        <f>S209*H209</f>
        <v>0</v>
      </c>
      <c r="U209" s="207" t="s">
        <v>19</v>
      </c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08" t="s">
        <v>127</v>
      </c>
      <c r="AT209" s="208" t="s">
        <v>122</v>
      </c>
      <c r="AU209" s="208" t="s">
        <v>78</v>
      </c>
      <c r="AY209" s="18" t="s">
        <v>120</v>
      </c>
      <c r="BE209" s="209">
        <f>IF(N209="základní",J209,0)</f>
        <v>0</v>
      </c>
      <c r="BF209" s="209">
        <f>IF(N209="snížená",J209,0)</f>
        <v>0</v>
      </c>
      <c r="BG209" s="209">
        <f>IF(N209="zákl. přenesená",J209,0)</f>
        <v>0</v>
      </c>
      <c r="BH209" s="209">
        <f>IF(N209="sníž. přenesená",J209,0)</f>
        <v>0</v>
      </c>
      <c r="BI209" s="209">
        <f>IF(N209="nulová",J209,0)</f>
        <v>0</v>
      </c>
      <c r="BJ209" s="18" t="s">
        <v>76</v>
      </c>
      <c r="BK209" s="209">
        <f>ROUND(I209*H209,2)</f>
        <v>0</v>
      </c>
      <c r="BL209" s="18" t="s">
        <v>127</v>
      </c>
      <c r="BM209" s="208" t="s">
        <v>336</v>
      </c>
    </row>
    <row r="210" spans="1:47" s="2" customFormat="1" ht="12">
      <c r="A210" s="39"/>
      <c r="B210" s="40"/>
      <c r="C210" s="41"/>
      <c r="D210" s="217" t="s">
        <v>337</v>
      </c>
      <c r="E210" s="41"/>
      <c r="F210" s="248" t="s">
        <v>338</v>
      </c>
      <c r="G210" s="41"/>
      <c r="H210" s="41"/>
      <c r="I210" s="212"/>
      <c r="J210" s="41"/>
      <c r="K210" s="41"/>
      <c r="L210" s="45"/>
      <c r="M210" s="213"/>
      <c r="N210" s="214"/>
      <c r="O210" s="85"/>
      <c r="P210" s="85"/>
      <c r="Q210" s="85"/>
      <c r="R210" s="85"/>
      <c r="S210" s="85"/>
      <c r="T210" s="85"/>
      <c r="U210" s="86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337</v>
      </c>
      <c r="AU210" s="18" t="s">
        <v>78</v>
      </c>
    </row>
    <row r="211" spans="1:51" s="13" customFormat="1" ht="12">
      <c r="A211" s="13"/>
      <c r="B211" s="215"/>
      <c r="C211" s="216"/>
      <c r="D211" s="217" t="s">
        <v>131</v>
      </c>
      <c r="E211" s="218" t="s">
        <v>19</v>
      </c>
      <c r="F211" s="219" t="s">
        <v>339</v>
      </c>
      <c r="G211" s="216"/>
      <c r="H211" s="220">
        <v>145.25</v>
      </c>
      <c r="I211" s="221"/>
      <c r="J211" s="216"/>
      <c r="K211" s="216"/>
      <c r="L211" s="222"/>
      <c r="M211" s="223"/>
      <c r="N211" s="224"/>
      <c r="O211" s="224"/>
      <c r="P211" s="224"/>
      <c r="Q211" s="224"/>
      <c r="R211" s="224"/>
      <c r="S211" s="224"/>
      <c r="T211" s="224"/>
      <c r="U211" s="225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26" t="s">
        <v>131</v>
      </c>
      <c r="AU211" s="226" t="s">
        <v>78</v>
      </c>
      <c r="AV211" s="13" t="s">
        <v>78</v>
      </c>
      <c r="AW211" s="13" t="s">
        <v>33</v>
      </c>
      <c r="AX211" s="13" t="s">
        <v>76</v>
      </c>
      <c r="AY211" s="226" t="s">
        <v>120</v>
      </c>
    </row>
    <row r="212" spans="1:65" s="2" customFormat="1" ht="24.15" customHeight="1">
      <c r="A212" s="39"/>
      <c r="B212" s="40"/>
      <c r="C212" s="197" t="s">
        <v>340</v>
      </c>
      <c r="D212" s="197" t="s">
        <v>122</v>
      </c>
      <c r="E212" s="198" t="s">
        <v>341</v>
      </c>
      <c r="F212" s="199" t="s">
        <v>342</v>
      </c>
      <c r="G212" s="200" t="s">
        <v>335</v>
      </c>
      <c r="H212" s="201">
        <v>8715</v>
      </c>
      <c r="I212" s="202"/>
      <c r="J212" s="203">
        <f>ROUND(I212*H212,2)</f>
        <v>0</v>
      </c>
      <c r="K212" s="199" t="s">
        <v>19</v>
      </c>
      <c r="L212" s="45"/>
      <c r="M212" s="204" t="s">
        <v>19</v>
      </c>
      <c r="N212" s="205" t="s">
        <v>42</v>
      </c>
      <c r="O212" s="85"/>
      <c r="P212" s="206">
        <f>O212*H212</f>
        <v>0</v>
      </c>
      <c r="Q212" s="206">
        <v>0</v>
      </c>
      <c r="R212" s="206">
        <f>Q212*H212</f>
        <v>0</v>
      </c>
      <c r="S212" s="206">
        <v>0</v>
      </c>
      <c r="T212" s="206">
        <f>S212*H212</f>
        <v>0</v>
      </c>
      <c r="U212" s="207" t="s">
        <v>19</v>
      </c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08" t="s">
        <v>127</v>
      </c>
      <c r="AT212" s="208" t="s">
        <v>122</v>
      </c>
      <c r="AU212" s="208" t="s">
        <v>78</v>
      </c>
      <c r="AY212" s="18" t="s">
        <v>120</v>
      </c>
      <c r="BE212" s="209">
        <f>IF(N212="základní",J212,0)</f>
        <v>0</v>
      </c>
      <c r="BF212" s="209">
        <f>IF(N212="snížená",J212,0)</f>
        <v>0</v>
      </c>
      <c r="BG212" s="209">
        <f>IF(N212="zákl. přenesená",J212,0)</f>
        <v>0</v>
      </c>
      <c r="BH212" s="209">
        <f>IF(N212="sníž. přenesená",J212,0)</f>
        <v>0</v>
      </c>
      <c r="BI212" s="209">
        <f>IF(N212="nulová",J212,0)</f>
        <v>0</v>
      </c>
      <c r="BJ212" s="18" t="s">
        <v>76</v>
      </c>
      <c r="BK212" s="209">
        <f>ROUND(I212*H212,2)</f>
        <v>0</v>
      </c>
      <c r="BL212" s="18" t="s">
        <v>127</v>
      </c>
      <c r="BM212" s="208" t="s">
        <v>343</v>
      </c>
    </row>
    <row r="213" spans="1:47" s="2" customFormat="1" ht="12">
      <c r="A213" s="39"/>
      <c r="B213" s="40"/>
      <c r="C213" s="41"/>
      <c r="D213" s="217" t="s">
        <v>337</v>
      </c>
      <c r="E213" s="41"/>
      <c r="F213" s="248" t="s">
        <v>338</v>
      </c>
      <c r="G213" s="41"/>
      <c r="H213" s="41"/>
      <c r="I213" s="212"/>
      <c r="J213" s="41"/>
      <c r="K213" s="41"/>
      <c r="L213" s="45"/>
      <c r="M213" s="213"/>
      <c r="N213" s="214"/>
      <c r="O213" s="85"/>
      <c r="P213" s="85"/>
      <c r="Q213" s="85"/>
      <c r="R213" s="85"/>
      <c r="S213" s="85"/>
      <c r="T213" s="85"/>
      <c r="U213" s="86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337</v>
      </c>
      <c r="AU213" s="18" t="s">
        <v>78</v>
      </c>
    </row>
    <row r="214" spans="1:51" s="13" customFormat="1" ht="12">
      <c r="A214" s="13"/>
      <c r="B214" s="215"/>
      <c r="C214" s="216"/>
      <c r="D214" s="217" t="s">
        <v>131</v>
      </c>
      <c r="E214" s="216"/>
      <c r="F214" s="219" t="s">
        <v>344</v>
      </c>
      <c r="G214" s="216"/>
      <c r="H214" s="220">
        <v>8715</v>
      </c>
      <c r="I214" s="221"/>
      <c r="J214" s="216"/>
      <c r="K214" s="216"/>
      <c r="L214" s="222"/>
      <c r="M214" s="223"/>
      <c r="N214" s="224"/>
      <c r="O214" s="224"/>
      <c r="P214" s="224"/>
      <c r="Q214" s="224"/>
      <c r="R214" s="224"/>
      <c r="S214" s="224"/>
      <c r="T214" s="224"/>
      <c r="U214" s="225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26" t="s">
        <v>131</v>
      </c>
      <c r="AU214" s="226" t="s">
        <v>78</v>
      </c>
      <c r="AV214" s="13" t="s">
        <v>78</v>
      </c>
      <c r="AW214" s="13" t="s">
        <v>4</v>
      </c>
      <c r="AX214" s="13" t="s">
        <v>76</v>
      </c>
      <c r="AY214" s="226" t="s">
        <v>120</v>
      </c>
    </row>
    <row r="215" spans="1:65" s="2" customFormat="1" ht="24.15" customHeight="1">
      <c r="A215" s="39"/>
      <c r="B215" s="40"/>
      <c r="C215" s="197" t="s">
        <v>345</v>
      </c>
      <c r="D215" s="197" t="s">
        <v>122</v>
      </c>
      <c r="E215" s="198" t="s">
        <v>346</v>
      </c>
      <c r="F215" s="199" t="s">
        <v>347</v>
      </c>
      <c r="G215" s="200" t="s">
        <v>335</v>
      </c>
      <c r="H215" s="201">
        <v>145.25</v>
      </c>
      <c r="I215" s="202"/>
      <c r="J215" s="203">
        <f>ROUND(I215*H215,2)</f>
        <v>0</v>
      </c>
      <c r="K215" s="199" t="s">
        <v>19</v>
      </c>
      <c r="L215" s="45"/>
      <c r="M215" s="204" t="s">
        <v>19</v>
      </c>
      <c r="N215" s="205" t="s">
        <v>42</v>
      </c>
      <c r="O215" s="85"/>
      <c r="P215" s="206">
        <f>O215*H215</f>
        <v>0</v>
      </c>
      <c r="Q215" s="206">
        <v>0</v>
      </c>
      <c r="R215" s="206">
        <f>Q215*H215</f>
        <v>0</v>
      </c>
      <c r="S215" s="206">
        <v>0</v>
      </c>
      <c r="T215" s="206">
        <f>S215*H215</f>
        <v>0</v>
      </c>
      <c r="U215" s="207" t="s">
        <v>19</v>
      </c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08" t="s">
        <v>127</v>
      </c>
      <c r="AT215" s="208" t="s">
        <v>122</v>
      </c>
      <c r="AU215" s="208" t="s">
        <v>78</v>
      </c>
      <c r="AY215" s="18" t="s">
        <v>120</v>
      </c>
      <c r="BE215" s="209">
        <f>IF(N215="základní",J215,0)</f>
        <v>0</v>
      </c>
      <c r="BF215" s="209">
        <f>IF(N215="snížená",J215,0)</f>
        <v>0</v>
      </c>
      <c r="BG215" s="209">
        <f>IF(N215="zákl. přenesená",J215,0)</f>
        <v>0</v>
      </c>
      <c r="BH215" s="209">
        <f>IF(N215="sníž. přenesená",J215,0)</f>
        <v>0</v>
      </c>
      <c r="BI215" s="209">
        <f>IF(N215="nulová",J215,0)</f>
        <v>0</v>
      </c>
      <c r="BJ215" s="18" t="s">
        <v>76</v>
      </c>
      <c r="BK215" s="209">
        <f>ROUND(I215*H215,2)</f>
        <v>0</v>
      </c>
      <c r="BL215" s="18" t="s">
        <v>127</v>
      </c>
      <c r="BM215" s="208" t="s">
        <v>348</v>
      </c>
    </row>
    <row r="216" spans="1:47" s="2" customFormat="1" ht="12">
      <c r="A216" s="39"/>
      <c r="B216" s="40"/>
      <c r="C216" s="41"/>
      <c r="D216" s="217" t="s">
        <v>337</v>
      </c>
      <c r="E216" s="41"/>
      <c r="F216" s="248" t="s">
        <v>338</v>
      </c>
      <c r="G216" s="41"/>
      <c r="H216" s="41"/>
      <c r="I216" s="212"/>
      <c r="J216" s="41"/>
      <c r="K216" s="41"/>
      <c r="L216" s="45"/>
      <c r="M216" s="213"/>
      <c r="N216" s="214"/>
      <c r="O216" s="85"/>
      <c r="P216" s="85"/>
      <c r="Q216" s="85"/>
      <c r="R216" s="85"/>
      <c r="S216" s="85"/>
      <c r="T216" s="85"/>
      <c r="U216" s="86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337</v>
      </c>
      <c r="AU216" s="18" t="s">
        <v>78</v>
      </c>
    </row>
    <row r="217" spans="1:65" s="2" customFormat="1" ht="24.15" customHeight="1">
      <c r="A217" s="39"/>
      <c r="B217" s="40"/>
      <c r="C217" s="197" t="s">
        <v>349</v>
      </c>
      <c r="D217" s="197" t="s">
        <v>122</v>
      </c>
      <c r="E217" s="198" t="s">
        <v>350</v>
      </c>
      <c r="F217" s="199" t="s">
        <v>351</v>
      </c>
      <c r="G217" s="200" t="s">
        <v>335</v>
      </c>
      <c r="H217" s="201">
        <v>43</v>
      </c>
      <c r="I217" s="202"/>
      <c r="J217" s="203">
        <f>ROUND(I217*H217,2)</f>
        <v>0</v>
      </c>
      <c r="K217" s="199" t="s">
        <v>126</v>
      </c>
      <c r="L217" s="45"/>
      <c r="M217" s="204" t="s">
        <v>19</v>
      </c>
      <c r="N217" s="205" t="s">
        <v>42</v>
      </c>
      <c r="O217" s="85"/>
      <c r="P217" s="206">
        <f>O217*H217</f>
        <v>0</v>
      </c>
      <c r="Q217" s="206">
        <v>0</v>
      </c>
      <c r="R217" s="206">
        <f>Q217*H217</f>
        <v>0</v>
      </c>
      <c r="S217" s="206">
        <v>0</v>
      </c>
      <c r="T217" s="206">
        <f>S217*H217</f>
        <v>0</v>
      </c>
      <c r="U217" s="207" t="s">
        <v>19</v>
      </c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08" t="s">
        <v>127</v>
      </c>
      <c r="AT217" s="208" t="s">
        <v>122</v>
      </c>
      <c r="AU217" s="208" t="s">
        <v>78</v>
      </c>
      <c r="AY217" s="18" t="s">
        <v>120</v>
      </c>
      <c r="BE217" s="209">
        <f>IF(N217="základní",J217,0)</f>
        <v>0</v>
      </c>
      <c r="BF217" s="209">
        <f>IF(N217="snížená",J217,0)</f>
        <v>0</v>
      </c>
      <c r="BG217" s="209">
        <f>IF(N217="zákl. přenesená",J217,0)</f>
        <v>0</v>
      </c>
      <c r="BH217" s="209">
        <f>IF(N217="sníž. přenesená",J217,0)</f>
        <v>0</v>
      </c>
      <c r="BI217" s="209">
        <f>IF(N217="nulová",J217,0)</f>
        <v>0</v>
      </c>
      <c r="BJ217" s="18" t="s">
        <v>76</v>
      </c>
      <c r="BK217" s="209">
        <f>ROUND(I217*H217,2)</f>
        <v>0</v>
      </c>
      <c r="BL217" s="18" t="s">
        <v>127</v>
      </c>
      <c r="BM217" s="208" t="s">
        <v>352</v>
      </c>
    </row>
    <row r="218" spans="1:47" s="2" customFormat="1" ht="12">
      <c r="A218" s="39"/>
      <c r="B218" s="40"/>
      <c r="C218" s="41"/>
      <c r="D218" s="210" t="s">
        <v>129</v>
      </c>
      <c r="E218" s="41"/>
      <c r="F218" s="211" t="s">
        <v>353</v>
      </c>
      <c r="G218" s="41"/>
      <c r="H218" s="41"/>
      <c r="I218" s="212"/>
      <c r="J218" s="41"/>
      <c r="K218" s="41"/>
      <c r="L218" s="45"/>
      <c r="M218" s="213"/>
      <c r="N218" s="214"/>
      <c r="O218" s="85"/>
      <c r="P218" s="85"/>
      <c r="Q218" s="85"/>
      <c r="R218" s="85"/>
      <c r="S218" s="85"/>
      <c r="T218" s="85"/>
      <c r="U218" s="86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129</v>
      </c>
      <c r="AU218" s="18" t="s">
        <v>78</v>
      </c>
    </row>
    <row r="219" spans="1:65" s="2" customFormat="1" ht="24.15" customHeight="1">
      <c r="A219" s="39"/>
      <c r="B219" s="40"/>
      <c r="C219" s="197" t="s">
        <v>354</v>
      </c>
      <c r="D219" s="197" t="s">
        <v>122</v>
      </c>
      <c r="E219" s="198" t="s">
        <v>355</v>
      </c>
      <c r="F219" s="199" t="s">
        <v>356</v>
      </c>
      <c r="G219" s="200" t="s">
        <v>335</v>
      </c>
      <c r="H219" s="201">
        <v>2580</v>
      </c>
      <c r="I219" s="202"/>
      <c r="J219" s="203">
        <f>ROUND(I219*H219,2)</f>
        <v>0</v>
      </c>
      <c r="K219" s="199" t="s">
        <v>126</v>
      </c>
      <c r="L219" s="45"/>
      <c r="M219" s="204" t="s">
        <v>19</v>
      </c>
      <c r="N219" s="205" t="s">
        <v>42</v>
      </c>
      <c r="O219" s="85"/>
      <c r="P219" s="206">
        <f>O219*H219</f>
        <v>0</v>
      </c>
      <c r="Q219" s="206">
        <v>0</v>
      </c>
      <c r="R219" s="206">
        <f>Q219*H219</f>
        <v>0</v>
      </c>
      <c r="S219" s="206">
        <v>0</v>
      </c>
      <c r="T219" s="206">
        <f>S219*H219</f>
        <v>0</v>
      </c>
      <c r="U219" s="207" t="s">
        <v>19</v>
      </c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08" t="s">
        <v>127</v>
      </c>
      <c r="AT219" s="208" t="s">
        <v>122</v>
      </c>
      <c r="AU219" s="208" t="s">
        <v>78</v>
      </c>
      <c r="AY219" s="18" t="s">
        <v>120</v>
      </c>
      <c r="BE219" s="209">
        <f>IF(N219="základní",J219,0)</f>
        <v>0</v>
      </c>
      <c r="BF219" s="209">
        <f>IF(N219="snížená",J219,0)</f>
        <v>0</v>
      </c>
      <c r="BG219" s="209">
        <f>IF(N219="zákl. přenesená",J219,0)</f>
        <v>0</v>
      </c>
      <c r="BH219" s="209">
        <f>IF(N219="sníž. přenesená",J219,0)</f>
        <v>0</v>
      </c>
      <c r="BI219" s="209">
        <f>IF(N219="nulová",J219,0)</f>
        <v>0</v>
      </c>
      <c r="BJ219" s="18" t="s">
        <v>76</v>
      </c>
      <c r="BK219" s="209">
        <f>ROUND(I219*H219,2)</f>
        <v>0</v>
      </c>
      <c r="BL219" s="18" t="s">
        <v>127</v>
      </c>
      <c r="BM219" s="208" t="s">
        <v>357</v>
      </c>
    </row>
    <row r="220" spans="1:47" s="2" customFormat="1" ht="12">
      <c r="A220" s="39"/>
      <c r="B220" s="40"/>
      <c r="C220" s="41"/>
      <c r="D220" s="210" t="s">
        <v>129</v>
      </c>
      <c r="E220" s="41"/>
      <c r="F220" s="211" t="s">
        <v>358</v>
      </c>
      <c r="G220" s="41"/>
      <c r="H220" s="41"/>
      <c r="I220" s="212"/>
      <c r="J220" s="41"/>
      <c r="K220" s="41"/>
      <c r="L220" s="45"/>
      <c r="M220" s="213"/>
      <c r="N220" s="214"/>
      <c r="O220" s="85"/>
      <c r="P220" s="85"/>
      <c r="Q220" s="85"/>
      <c r="R220" s="85"/>
      <c r="S220" s="85"/>
      <c r="T220" s="85"/>
      <c r="U220" s="86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129</v>
      </c>
      <c r="AU220" s="18" t="s">
        <v>78</v>
      </c>
    </row>
    <row r="221" spans="1:51" s="13" customFormat="1" ht="12">
      <c r="A221" s="13"/>
      <c r="B221" s="215"/>
      <c r="C221" s="216"/>
      <c r="D221" s="217" t="s">
        <v>131</v>
      </c>
      <c r="E221" s="216"/>
      <c r="F221" s="219" t="s">
        <v>359</v>
      </c>
      <c r="G221" s="216"/>
      <c r="H221" s="220">
        <v>2580</v>
      </c>
      <c r="I221" s="221"/>
      <c r="J221" s="216"/>
      <c r="K221" s="216"/>
      <c r="L221" s="222"/>
      <c r="M221" s="223"/>
      <c r="N221" s="224"/>
      <c r="O221" s="224"/>
      <c r="P221" s="224"/>
      <c r="Q221" s="224"/>
      <c r="R221" s="224"/>
      <c r="S221" s="224"/>
      <c r="T221" s="224"/>
      <c r="U221" s="225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26" t="s">
        <v>131</v>
      </c>
      <c r="AU221" s="226" t="s">
        <v>78</v>
      </c>
      <c r="AV221" s="13" t="s">
        <v>78</v>
      </c>
      <c r="AW221" s="13" t="s">
        <v>4</v>
      </c>
      <c r="AX221" s="13" t="s">
        <v>76</v>
      </c>
      <c r="AY221" s="226" t="s">
        <v>120</v>
      </c>
    </row>
    <row r="222" spans="1:65" s="2" customFormat="1" ht="24.15" customHeight="1">
      <c r="A222" s="39"/>
      <c r="B222" s="40"/>
      <c r="C222" s="197" t="s">
        <v>360</v>
      </c>
      <c r="D222" s="197" t="s">
        <v>122</v>
      </c>
      <c r="E222" s="198" t="s">
        <v>361</v>
      </c>
      <c r="F222" s="199" t="s">
        <v>362</v>
      </c>
      <c r="G222" s="200" t="s">
        <v>335</v>
      </c>
      <c r="H222" s="201">
        <v>43</v>
      </c>
      <c r="I222" s="202"/>
      <c r="J222" s="203">
        <f>ROUND(I222*H222,2)</f>
        <v>0</v>
      </c>
      <c r="K222" s="199" t="s">
        <v>126</v>
      </c>
      <c r="L222" s="45"/>
      <c r="M222" s="204" t="s">
        <v>19</v>
      </c>
      <c r="N222" s="205" t="s">
        <v>42</v>
      </c>
      <c r="O222" s="85"/>
      <c r="P222" s="206">
        <f>O222*H222</f>
        <v>0</v>
      </c>
      <c r="Q222" s="206">
        <v>0</v>
      </c>
      <c r="R222" s="206">
        <f>Q222*H222</f>
        <v>0</v>
      </c>
      <c r="S222" s="206">
        <v>0</v>
      </c>
      <c r="T222" s="206">
        <f>S222*H222</f>
        <v>0</v>
      </c>
      <c r="U222" s="207" t="s">
        <v>19</v>
      </c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08" t="s">
        <v>127</v>
      </c>
      <c r="AT222" s="208" t="s">
        <v>122</v>
      </c>
      <c r="AU222" s="208" t="s">
        <v>78</v>
      </c>
      <c r="AY222" s="18" t="s">
        <v>120</v>
      </c>
      <c r="BE222" s="209">
        <f>IF(N222="základní",J222,0)</f>
        <v>0</v>
      </c>
      <c r="BF222" s="209">
        <f>IF(N222="snížená",J222,0)</f>
        <v>0</v>
      </c>
      <c r="BG222" s="209">
        <f>IF(N222="zákl. přenesená",J222,0)</f>
        <v>0</v>
      </c>
      <c r="BH222" s="209">
        <f>IF(N222="sníž. přenesená",J222,0)</f>
        <v>0</v>
      </c>
      <c r="BI222" s="209">
        <f>IF(N222="nulová",J222,0)</f>
        <v>0</v>
      </c>
      <c r="BJ222" s="18" t="s">
        <v>76</v>
      </c>
      <c r="BK222" s="209">
        <f>ROUND(I222*H222,2)</f>
        <v>0</v>
      </c>
      <c r="BL222" s="18" t="s">
        <v>127</v>
      </c>
      <c r="BM222" s="208" t="s">
        <v>363</v>
      </c>
    </row>
    <row r="223" spans="1:47" s="2" customFormat="1" ht="12">
      <c r="A223" s="39"/>
      <c r="B223" s="40"/>
      <c r="C223" s="41"/>
      <c r="D223" s="210" t="s">
        <v>129</v>
      </c>
      <c r="E223" s="41"/>
      <c r="F223" s="211" t="s">
        <v>364</v>
      </c>
      <c r="G223" s="41"/>
      <c r="H223" s="41"/>
      <c r="I223" s="212"/>
      <c r="J223" s="41"/>
      <c r="K223" s="41"/>
      <c r="L223" s="45"/>
      <c r="M223" s="213"/>
      <c r="N223" s="214"/>
      <c r="O223" s="85"/>
      <c r="P223" s="85"/>
      <c r="Q223" s="85"/>
      <c r="R223" s="85"/>
      <c r="S223" s="85"/>
      <c r="T223" s="85"/>
      <c r="U223" s="86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129</v>
      </c>
      <c r="AU223" s="18" t="s">
        <v>78</v>
      </c>
    </row>
    <row r="224" spans="1:65" s="2" customFormat="1" ht="24.15" customHeight="1">
      <c r="A224" s="39"/>
      <c r="B224" s="40"/>
      <c r="C224" s="197" t="s">
        <v>365</v>
      </c>
      <c r="D224" s="197" t="s">
        <v>122</v>
      </c>
      <c r="E224" s="198" t="s">
        <v>366</v>
      </c>
      <c r="F224" s="199" t="s">
        <v>367</v>
      </c>
      <c r="G224" s="200" t="s">
        <v>190</v>
      </c>
      <c r="H224" s="201">
        <v>4</v>
      </c>
      <c r="I224" s="202"/>
      <c r="J224" s="203">
        <f>ROUND(I224*H224,2)</f>
        <v>0</v>
      </c>
      <c r="K224" s="199" t="s">
        <v>126</v>
      </c>
      <c r="L224" s="45"/>
      <c r="M224" s="204" t="s">
        <v>19</v>
      </c>
      <c r="N224" s="205" t="s">
        <v>42</v>
      </c>
      <c r="O224" s="85"/>
      <c r="P224" s="206">
        <f>O224*H224</f>
        <v>0</v>
      </c>
      <c r="Q224" s="206">
        <v>0</v>
      </c>
      <c r="R224" s="206">
        <f>Q224*H224</f>
        <v>0</v>
      </c>
      <c r="S224" s="206">
        <v>0</v>
      </c>
      <c r="T224" s="206">
        <f>S224*H224</f>
        <v>0</v>
      </c>
      <c r="U224" s="207" t="s">
        <v>19</v>
      </c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08" t="s">
        <v>127</v>
      </c>
      <c r="AT224" s="208" t="s">
        <v>122</v>
      </c>
      <c r="AU224" s="208" t="s">
        <v>78</v>
      </c>
      <c r="AY224" s="18" t="s">
        <v>120</v>
      </c>
      <c r="BE224" s="209">
        <f>IF(N224="základní",J224,0)</f>
        <v>0</v>
      </c>
      <c r="BF224" s="209">
        <f>IF(N224="snížená",J224,0)</f>
        <v>0</v>
      </c>
      <c r="BG224" s="209">
        <f>IF(N224="zákl. přenesená",J224,0)</f>
        <v>0</v>
      </c>
      <c r="BH224" s="209">
        <f>IF(N224="sníž. přenesená",J224,0)</f>
        <v>0</v>
      </c>
      <c r="BI224" s="209">
        <f>IF(N224="nulová",J224,0)</f>
        <v>0</v>
      </c>
      <c r="BJ224" s="18" t="s">
        <v>76</v>
      </c>
      <c r="BK224" s="209">
        <f>ROUND(I224*H224,2)</f>
        <v>0</v>
      </c>
      <c r="BL224" s="18" t="s">
        <v>127</v>
      </c>
      <c r="BM224" s="208" t="s">
        <v>368</v>
      </c>
    </row>
    <row r="225" spans="1:47" s="2" customFormat="1" ht="12">
      <c r="A225" s="39"/>
      <c r="B225" s="40"/>
      <c r="C225" s="41"/>
      <c r="D225" s="210" t="s">
        <v>129</v>
      </c>
      <c r="E225" s="41"/>
      <c r="F225" s="211" t="s">
        <v>369</v>
      </c>
      <c r="G225" s="41"/>
      <c r="H225" s="41"/>
      <c r="I225" s="212"/>
      <c r="J225" s="41"/>
      <c r="K225" s="41"/>
      <c r="L225" s="45"/>
      <c r="M225" s="213"/>
      <c r="N225" s="214"/>
      <c r="O225" s="85"/>
      <c r="P225" s="85"/>
      <c r="Q225" s="85"/>
      <c r="R225" s="85"/>
      <c r="S225" s="85"/>
      <c r="T225" s="85"/>
      <c r="U225" s="86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129</v>
      </c>
      <c r="AU225" s="18" t="s">
        <v>78</v>
      </c>
    </row>
    <row r="226" spans="1:51" s="13" customFormat="1" ht="12">
      <c r="A226" s="13"/>
      <c r="B226" s="215"/>
      <c r="C226" s="216"/>
      <c r="D226" s="217" t="s">
        <v>131</v>
      </c>
      <c r="E226" s="218" t="s">
        <v>19</v>
      </c>
      <c r="F226" s="219" t="s">
        <v>370</v>
      </c>
      <c r="G226" s="216"/>
      <c r="H226" s="220">
        <v>4</v>
      </c>
      <c r="I226" s="221"/>
      <c r="J226" s="216"/>
      <c r="K226" s="216"/>
      <c r="L226" s="222"/>
      <c r="M226" s="223"/>
      <c r="N226" s="224"/>
      <c r="O226" s="224"/>
      <c r="P226" s="224"/>
      <c r="Q226" s="224"/>
      <c r="R226" s="224"/>
      <c r="S226" s="224"/>
      <c r="T226" s="224"/>
      <c r="U226" s="225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26" t="s">
        <v>131</v>
      </c>
      <c r="AU226" s="226" t="s">
        <v>78</v>
      </c>
      <c r="AV226" s="13" t="s">
        <v>78</v>
      </c>
      <c r="AW226" s="13" t="s">
        <v>33</v>
      </c>
      <c r="AX226" s="13" t="s">
        <v>76</v>
      </c>
      <c r="AY226" s="226" t="s">
        <v>120</v>
      </c>
    </row>
    <row r="227" spans="1:65" s="2" customFormat="1" ht="16.5" customHeight="1">
      <c r="A227" s="39"/>
      <c r="B227" s="40"/>
      <c r="C227" s="227" t="s">
        <v>371</v>
      </c>
      <c r="D227" s="227" t="s">
        <v>162</v>
      </c>
      <c r="E227" s="228" t="s">
        <v>372</v>
      </c>
      <c r="F227" s="229" t="s">
        <v>373</v>
      </c>
      <c r="G227" s="230" t="s">
        <v>190</v>
      </c>
      <c r="H227" s="231">
        <v>3</v>
      </c>
      <c r="I227" s="232"/>
      <c r="J227" s="233">
        <f>ROUND(I227*H227,2)</f>
        <v>0</v>
      </c>
      <c r="K227" s="229" t="s">
        <v>19</v>
      </c>
      <c r="L227" s="234"/>
      <c r="M227" s="235" t="s">
        <v>19</v>
      </c>
      <c r="N227" s="236" t="s">
        <v>42</v>
      </c>
      <c r="O227" s="85"/>
      <c r="P227" s="206">
        <f>O227*H227</f>
        <v>0</v>
      </c>
      <c r="Q227" s="206">
        <v>0.005</v>
      </c>
      <c r="R227" s="206">
        <f>Q227*H227</f>
        <v>0.015</v>
      </c>
      <c r="S227" s="206">
        <v>0</v>
      </c>
      <c r="T227" s="206">
        <f>S227*H227</f>
        <v>0</v>
      </c>
      <c r="U227" s="207" t="s">
        <v>19</v>
      </c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08" t="s">
        <v>166</v>
      </c>
      <c r="AT227" s="208" t="s">
        <v>162</v>
      </c>
      <c r="AU227" s="208" t="s">
        <v>78</v>
      </c>
      <c r="AY227" s="18" t="s">
        <v>120</v>
      </c>
      <c r="BE227" s="209">
        <f>IF(N227="základní",J227,0)</f>
        <v>0</v>
      </c>
      <c r="BF227" s="209">
        <f>IF(N227="snížená",J227,0)</f>
        <v>0</v>
      </c>
      <c r="BG227" s="209">
        <f>IF(N227="zákl. přenesená",J227,0)</f>
        <v>0</v>
      </c>
      <c r="BH227" s="209">
        <f>IF(N227="sníž. přenesená",J227,0)</f>
        <v>0</v>
      </c>
      <c r="BI227" s="209">
        <f>IF(N227="nulová",J227,0)</f>
        <v>0</v>
      </c>
      <c r="BJ227" s="18" t="s">
        <v>76</v>
      </c>
      <c r="BK227" s="209">
        <f>ROUND(I227*H227,2)</f>
        <v>0</v>
      </c>
      <c r="BL227" s="18" t="s">
        <v>127</v>
      </c>
      <c r="BM227" s="208" t="s">
        <v>374</v>
      </c>
    </row>
    <row r="228" spans="1:65" s="2" customFormat="1" ht="16.5" customHeight="1">
      <c r="A228" s="39"/>
      <c r="B228" s="40"/>
      <c r="C228" s="227" t="s">
        <v>375</v>
      </c>
      <c r="D228" s="227" t="s">
        <v>162</v>
      </c>
      <c r="E228" s="228" t="s">
        <v>376</v>
      </c>
      <c r="F228" s="229" t="s">
        <v>377</v>
      </c>
      <c r="G228" s="230" t="s">
        <v>190</v>
      </c>
      <c r="H228" s="231">
        <v>1</v>
      </c>
      <c r="I228" s="232"/>
      <c r="J228" s="233">
        <f>ROUND(I228*H228,2)</f>
        <v>0</v>
      </c>
      <c r="K228" s="229" t="s">
        <v>19</v>
      </c>
      <c r="L228" s="234"/>
      <c r="M228" s="235" t="s">
        <v>19</v>
      </c>
      <c r="N228" s="236" t="s">
        <v>42</v>
      </c>
      <c r="O228" s="85"/>
      <c r="P228" s="206">
        <f>O228*H228</f>
        <v>0</v>
      </c>
      <c r="Q228" s="206">
        <v>0.0015</v>
      </c>
      <c r="R228" s="206">
        <f>Q228*H228</f>
        <v>0.0015</v>
      </c>
      <c r="S228" s="206">
        <v>0</v>
      </c>
      <c r="T228" s="206">
        <f>S228*H228</f>
        <v>0</v>
      </c>
      <c r="U228" s="207" t="s">
        <v>19</v>
      </c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08" t="s">
        <v>166</v>
      </c>
      <c r="AT228" s="208" t="s">
        <v>162</v>
      </c>
      <c r="AU228" s="208" t="s">
        <v>78</v>
      </c>
      <c r="AY228" s="18" t="s">
        <v>120</v>
      </c>
      <c r="BE228" s="209">
        <f>IF(N228="základní",J228,0)</f>
        <v>0</v>
      </c>
      <c r="BF228" s="209">
        <f>IF(N228="snížená",J228,0)</f>
        <v>0</v>
      </c>
      <c r="BG228" s="209">
        <f>IF(N228="zákl. přenesená",J228,0)</f>
        <v>0</v>
      </c>
      <c r="BH228" s="209">
        <f>IF(N228="sníž. přenesená",J228,0)</f>
        <v>0</v>
      </c>
      <c r="BI228" s="209">
        <f>IF(N228="nulová",J228,0)</f>
        <v>0</v>
      </c>
      <c r="BJ228" s="18" t="s">
        <v>76</v>
      </c>
      <c r="BK228" s="209">
        <f>ROUND(I228*H228,2)</f>
        <v>0</v>
      </c>
      <c r="BL228" s="18" t="s">
        <v>127</v>
      </c>
      <c r="BM228" s="208" t="s">
        <v>378</v>
      </c>
    </row>
    <row r="229" spans="1:65" s="2" customFormat="1" ht="16.5" customHeight="1">
      <c r="A229" s="39"/>
      <c r="B229" s="40"/>
      <c r="C229" s="197" t="s">
        <v>379</v>
      </c>
      <c r="D229" s="197" t="s">
        <v>122</v>
      </c>
      <c r="E229" s="198" t="s">
        <v>380</v>
      </c>
      <c r="F229" s="199" t="s">
        <v>381</v>
      </c>
      <c r="G229" s="200" t="s">
        <v>145</v>
      </c>
      <c r="H229" s="201">
        <v>3.18</v>
      </c>
      <c r="I229" s="202"/>
      <c r="J229" s="203">
        <f>ROUND(I229*H229,2)</f>
        <v>0</v>
      </c>
      <c r="K229" s="199" t="s">
        <v>126</v>
      </c>
      <c r="L229" s="45"/>
      <c r="M229" s="204" t="s">
        <v>19</v>
      </c>
      <c r="N229" s="205" t="s">
        <v>42</v>
      </c>
      <c r="O229" s="85"/>
      <c r="P229" s="206">
        <f>O229*H229</f>
        <v>0</v>
      </c>
      <c r="Q229" s="206">
        <v>0</v>
      </c>
      <c r="R229" s="206">
        <f>Q229*H229</f>
        <v>0</v>
      </c>
      <c r="S229" s="206">
        <v>2.4</v>
      </c>
      <c r="T229" s="206">
        <f>S229*H229</f>
        <v>7.632</v>
      </c>
      <c r="U229" s="207" t="s">
        <v>19</v>
      </c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08" t="s">
        <v>127</v>
      </c>
      <c r="AT229" s="208" t="s">
        <v>122</v>
      </c>
      <c r="AU229" s="208" t="s">
        <v>78</v>
      </c>
      <c r="AY229" s="18" t="s">
        <v>120</v>
      </c>
      <c r="BE229" s="209">
        <f>IF(N229="základní",J229,0)</f>
        <v>0</v>
      </c>
      <c r="BF229" s="209">
        <f>IF(N229="snížená",J229,0)</f>
        <v>0</v>
      </c>
      <c r="BG229" s="209">
        <f>IF(N229="zákl. přenesená",J229,0)</f>
        <v>0</v>
      </c>
      <c r="BH229" s="209">
        <f>IF(N229="sníž. přenesená",J229,0)</f>
        <v>0</v>
      </c>
      <c r="BI229" s="209">
        <f>IF(N229="nulová",J229,0)</f>
        <v>0</v>
      </c>
      <c r="BJ229" s="18" t="s">
        <v>76</v>
      </c>
      <c r="BK229" s="209">
        <f>ROUND(I229*H229,2)</f>
        <v>0</v>
      </c>
      <c r="BL229" s="18" t="s">
        <v>127</v>
      </c>
      <c r="BM229" s="208" t="s">
        <v>382</v>
      </c>
    </row>
    <row r="230" spans="1:47" s="2" customFormat="1" ht="12">
      <c r="A230" s="39"/>
      <c r="B230" s="40"/>
      <c r="C230" s="41"/>
      <c r="D230" s="210" t="s">
        <v>129</v>
      </c>
      <c r="E230" s="41"/>
      <c r="F230" s="211" t="s">
        <v>383</v>
      </c>
      <c r="G230" s="41"/>
      <c r="H230" s="41"/>
      <c r="I230" s="212"/>
      <c r="J230" s="41"/>
      <c r="K230" s="41"/>
      <c r="L230" s="45"/>
      <c r="M230" s="213"/>
      <c r="N230" s="214"/>
      <c r="O230" s="85"/>
      <c r="P230" s="85"/>
      <c r="Q230" s="85"/>
      <c r="R230" s="85"/>
      <c r="S230" s="85"/>
      <c r="T230" s="85"/>
      <c r="U230" s="86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129</v>
      </c>
      <c r="AU230" s="18" t="s">
        <v>78</v>
      </c>
    </row>
    <row r="231" spans="1:51" s="13" customFormat="1" ht="12">
      <c r="A231" s="13"/>
      <c r="B231" s="215"/>
      <c r="C231" s="216"/>
      <c r="D231" s="217" t="s">
        <v>131</v>
      </c>
      <c r="E231" s="218" t="s">
        <v>19</v>
      </c>
      <c r="F231" s="219" t="s">
        <v>384</v>
      </c>
      <c r="G231" s="216"/>
      <c r="H231" s="220">
        <v>3.18</v>
      </c>
      <c r="I231" s="221"/>
      <c r="J231" s="216"/>
      <c r="K231" s="216"/>
      <c r="L231" s="222"/>
      <c r="M231" s="223"/>
      <c r="N231" s="224"/>
      <c r="O231" s="224"/>
      <c r="P231" s="224"/>
      <c r="Q231" s="224"/>
      <c r="R231" s="224"/>
      <c r="S231" s="224"/>
      <c r="T231" s="224"/>
      <c r="U231" s="225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26" t="s">
        <v>131</v>
      </c>
      <c r="AU231" s="226" t="s">
        <v>78</v>
      </c>
      <c r="AV231" s="13" t="s">
        <v>78</v>
      </c>
      <c r="AW231" s="13" t="s">
        <v>33</v>
      </c>
      <c r="AX231" s="13" t="s">
        <v>76</v>
      </c>
      <c r="AY231" s="226" t="s">
        <v>120</v>
      </c>
    </row>
    <row r="232" spans="1:65" s="2" customFormat="1" ht="16.5" customHeight="1">
      <c r="A232" s="39"/>
      <c r="B232" s="40"/>
      <c r="C232" s="197" t="s">
        <v>385</v>
      </c>
      <c r="D232" s="197" t="s">
        <v>122</v>
      </c>
      <c r="E232" s="198" t="s">
        <v>386</v>
      </c>
      <c r="F232" s="199" t="s">
        <v>387</v>
      </c>
      <c r="G232" s="200" t="s">
        <v>125</v>
      </c>
      <c r="H232" s="201">
        <v>3</v>
      </c>
      <c r="I232" s="202"/>
      <c r="J232" s="203">
        <f>ROUND(I232*H232,2)</f>
        <v>0</v>
      </c>
      <c r="K232" s="199" t="s">
        <v>126</v>
      </c>
      <c r="L232" s="45"/>
      <c r="M232" s="204" t="s">
        <v>19</v>
      </c>
      <c r="N232" s="205" t="s">
        <v>42</v>
      </c>
      <c r="O232" s="85"/>
      <c r="P232" s="206">
        <f>O232*H232</f>
        <v>0</v>
      </c>
      <c r="Q232" s="206">
        <v>0</v>
      </c>
      <c r="R232" s="206">
        <f>Q232*H232</f>
        <v>0</v>
      </c>
      <c r="S232" s="206">
        <v>0.09</v>
      </c>
      <c r="T232" s="206">
        <f>S232*H232</f>
        <v>0.27</v>
      </c>
      <c r="U232" s="207" t="s">
        <v>19</v>
      </c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08" t="s">
        <v>127</v>
      </c>
      <c r="AT232" s="208" t="s">
        <v>122</v>
      </c>
      <c r="AU232" s="208" t="s">
        <v>78</v>
      </c>
      <c r="AY232" s="18" t="s">
        <v>120</v>
      </c>
      <c r="BE232" s="209">
        <f>IF(N232="základní",J232,0)</f>
        <v>0</v>
      </c>
      <c r="BF232" s="209">
        <f>IF(N232="snížená",J232,0)</f>
        <v>0</v>
      </c>
      <c r="BG232" s="209">
        <f>IF(N232="zákl. přenesená",J232,0)</f>
        <v>0</v>
      </c>
      <c r="BH232" s="209">
        <f>IF(N232="sníž. přenesená",J232,0)</f>
        <v>0</v>
      </c>
      <c r="BI232" s="209">
        <f>IF(N232="nulová",J232,0)</f>
        <v>0</v>
      </c>
      <c r="BJ232" s="18" t="s">
        <v>76</v>
      </c>
      <c r="BK232" s="209">
        <f>ROUND(I232*H232,2)</f>
        <v>0</v>
      </c>
      <c r="BL232" s="18" t="s">
        <v>127</v>
      </c>
      <c r="BM232" s="208" t="s">
        <v>388</v>
      </c>
    </row>
    <row r="233" spans="1:47" s="2" customFormat="1" ht="12">
      <c r="A233" s="39"/>
      <c r="B233" s="40"/>
      <c r="C233" s="41"/>
      <c r="D233" s="210" t="s">
        <v>129</v>
      </c>
      <c r="E233" s="41"/>
      <c r="F233" s="211" t="s">
        <v>389</v>
      </c>
      <c r="G233" s="41"/>
      <c r="H233" s="41"/>
      <c r="I233" s="212"/>
      <c r="J233" s="41"/>
      <c r="K233" s="41"/>
      <c r="L233" s="45"/>
      <c r="M233" s="213"/>
      <c r="N233" s="214"/>
      <c r="O233" s="85"/>
      <c r="P233" s="85"/>
      <c r="Q233" s="85"/>
      <c r="R233" s="85"/>
      <c r="S233" s="85"/>
      <c r="T233" s="85"/>
      <c r="U233" s="86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129</v>
      </c>
      <c r="AU233" s="18" t="s">
        <v>78</v>
      </c>
    </row>
    <row r="234" spans="1:51" s="13" customFormat="1" ht="12">
      <c r="A234" s="13"/>
      <c r="B234" s="215"/>
      <c r="C234" s="216"/>
      <c r="D234" s="217" t="s">
        <v>131</v>
      </c>
      <c r="E234" s="218" t="s">
        <v>19</v>
      </c>
      <c r="F234" s="219" t="s">
        <v>280</v>
      </c>
      <c r="G234" s="216"/>
      <c r="H234" s="220">
        <v>3</v>
      </c>
      <c r="I234" s="221"/>
      <c r="J234" s="216"/>
      <c r="K234" s="216"/>
      <c r="L234" s="222"/>
      <c r="M234" s="223"/>
      <c r="N234" s="224"/>
      <c r="O234" s="224"/>
      <c r="P234" s="224"/>
      <c r="Q234" s="224"/>
      <c r="R234" s="224"/>
      <c r="S234" s="224"/>
      <c r="T234" s="224"/>
      <c r="U234" s="225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26" t="s">
        <v>131</v>
      </c>
      <c r="AU234" s="226" t="s">
        <v>78</v>
      </c>
      <c r="AV234" s="13" t="s">
        <v>78</v>
      </c>
      <c r="AW234" s="13" t="s">
        <v>33</v>
      </c>
      <c r="AX234" s="13" t="s">
        <v>76</v>
      </c>
      <c r="AY234" s="226" t="s">
        <v>120</v>
      </c>
    </row>
    <row r="235" spans="1:65" s="2" customFormat="1" ht="24.15" customHeight="1">
      <c r="A235" s="39"/>
      <c r="B235" s="40"/>
      <c r="C235" s="197" t="s">
        <v>390</v>
      </c>
      <c r="D235" s="197" t="s">
        <v>122</v>
      </c>
      <c r="E235" s="198" t="s">
        <v>391</v>
      </c>
      <c r="F235" s="199" t="s">
        <v>392</v>
      </c>
      <c r="G235" s="200" t="s">
        <v>145</v>
      </c>
      <c r="H235" s="201">
        <v>0.986</v>
      </c>
      <c r="I235" s="202"/>
      <c r="J235" s="203">
        <f>ROUND(I235*H235,2)</f>
        <v>0</v>
      </c>
      <c r="K235" s="199" t="s">
        <v>126</v>
      </c>
      <c r="L235" s="45"/>
      <c r="M235" s="204" t="s">
        <v>19</v>
      </c>
      <c r="N235" s="205" t="s">
        <v>42</v>
      </c>
      <c r="O235" s="85"/>
      <c r="P235" s="206">
        <f>O235*H235</f>
        <v>0</v>
      </c>
      <c r="Q235" s="206">
        <v>0</v>
      </c>
      <c r="R235" s="206">
        <f>Q235*H235</f>
        <v>0</v>
      </c>
      <c r="S235" s="206">
        <v>1.8</v>
      </c>
      <c r="T235" s="206">
        <f>S235*H235</f>
        <v>1.7748</v>
      </c>
      <c r="U235" s="207" t="s">
        <v>19</v>
      </c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08" t="s">
        <v>127</v>
      </c>
      <c r="AT235" s="208" t="s">
        <v>122</v>
      </c>
      <c r="AU235" s="208" t="s">
        <v>78</v>
      </c>
      <c r="AY235" s="18" t="s">
        <v>120</v>
      </c>
      <c r="BE235" s="209">
        <f>IF(N235="základní",J235,0)</f>
        <v>0</v>
      </c>
      <c r="BF235" s="209">
        <f>IF(N235="snížená",J235,0)</f>
        <v>0</v>
      </c>
      <c r="BG235" s="209">
        <f>IF(N235="zákl. přenesená",J235,0)</f>
        <v>0</v>
      </c>
      <c r="BH235" s="209">
        <f>IF(N235="sníž. přenesená",J235,0)</f>
        <v>0</v>
      </c>
      <c r="BI235" s="209">
        <f>IF(N235="nulová",J235,0)</f>
        <v>0</v>
      </c>
      <c r="BJ235" s="18" t="s">
        <v>76</v>
      </c>
      <c r="BK235" s="209">
        <f>ROUND(I235*H235,2)</f>
        <v>0</v>
      </c>
      <c r="BL235" s="18" t="s">
        <v>127</v>
      </c>
      <c r="BM235" s="208" t="s">
        <v>393</v>
      </c>
    </row>
    <row r="236" spans="1:47" s="2" customFormat="1" ht="12">
      <c r="A236" s="39"/>
      <c r="B236" s="40"/>
      <c r="C236" s="41"/>
      <c r="D236" s="210" t="s">
        <v>129</v>
      </c>
      <c r="E236" s="41"/>
      <c r="F236" s="211" t="s">
        <v>394</v>
      </c>
      <c r="G236" s="41"/>
      <c r="H236" s="41"/>
      <c r="I236" s="212"/>
      <c r="J236" s="41"/>
      <c r="K236" s="41"/>
      <c r="L236" s="45"/>
      <c r="M236" s="213"/>
      <c r="N236" s="214"/>
      <c r="O236" s="85"/>
      <c r="P236" s="85"/>
      <c r="Q236" s="85"/>
      <c r="R236" s="85"/>
      <c r="S236" s="85"/>
      <c r="T236" s="85"/>
      <c r="U236" s="86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129</v>
      </c>
      <c r="AU236" s="18" t="s">
        <v>78</v>
      </c>
    </row>
    <row r="237" spans="1:51" s="13" customFormat="1" ht="12">
      <c r="A237" s="13"/>
      <c r="B237" s="215"/>
      <c r="C237" s="216"/>
      <c r="D237" s="217" t="s">
        <v>131</v>
      </c>
      <c r="E237" s="218" t="s">
        <v>19</v>
      </c>
      <c r="F237" s="219" t="s">
        <v>395</v>
      </c>
      <c r="G237" s="216"/>
      <c r="H237" s="220">
        <v>0.986</v>
      </c>
      <c r="I237" s="221"/>
      <c r="J237" s="216"/>
      <c r="K237" s="216"/>
      <c r="L237" s="222"/>
      <c r="M237" s="223"/>
      <c r="N237" s="224"/>
      <c r="O237" s="224"/>
      <c r="P237" s="224"/>
      <c r="Q237" s="224"/>
      <c r="R237" s="224"/>
      <c r="S237" s="224"/>
      <c r="T237" s="224"/>
      <c r="U237" s="225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26" t="s">
        <v>131</v>
      </c>
      <c r="AU237" s="226" t="s">
        <v>78</v>
      </c>
      <c r="AV237" s="13" t="s">
        <v>78</v>
      </c>
      <c r="AW237" s="13" t="s">
        <v>33</v>
      </c>
      <c r="AX237" s="13" t="s">
        <v>76</v>
      </c>
      <c r="AY237" s="226" t="s">
        <v>120</v>
      </c>
    </row>
    <row r="238" spans="1:65" s="2" customFormat="1" ht="24.15" customHeight="1">
      <c r="A238" s="39"/>
      <c r="B238" s="40"/>
      <c r="C238" s="197" t="s">
        <v>396</v>
      </c>
      <c r="D238" s="197" t="s">
        <v>122</v>
      </c>
      <c r="E238" s="198" t="s">
        <v>397</v>
      </c>
      <c r="F238" s="199" t="s">
        <v>398</v>
      </c>
      <c r="G238" s="200" t="s">
        <v>190</v>
      </c>
      <c r="H238" s="201">
        <v>8</v>
      </c>
      <c r="I238" s="202"/>
      <c r="J238" s="203">
        <f>ROUND(I238*H238,2)</f>
        <v>0</v>
      </c>
      <c r="K238" s="199" t="s">
        <v>126</v>
      </c>
      <c r="L238" s="45"/>
      <c r="M238" s="204" t="s">
        <v>19</v>
      </c>
      <c r="N238" s="205" t="s">
        <v>42</v>
      </c>
      <c r="O238" s="85"/>
      <c r="P238" s="206">
        <f>O238*H238</f>
        <v>0</v>
      </c>
      <c r="Q238" s="206">
        <v>0</v>
      </c>
      <c r="R238" s="206">
        <f>Q238*H238</f>
        <v>0</v>
      </c>
      <c r="S238" s="206">
        <v>0.031</v>
      </c>
      <c r="T238" s="206">
        <f>S238*H238</f>
        <v>0.248</v>
      </c>
      <c r="U238" s="207" t="s">
        <v>19</v>
      </c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08" t="s">
        <v>127</v>
      </c>
      <c r="AT238" s="208" t="s">
        <v>122</v>
      </c>
      <c r="AU238" s="208" t="s">
        <v>78</v>
      </c>
      <c r="AY238" s="18" t="s">
        <v>120</v>
      </c>
      <c r="BE238" s="209">
        <f>IF(N238="základní",J238,0)</f>
        <v>0</v>
      </c>
      <c r="BF238" s="209">
        <f>IF(N238="snížená",J238,0)</f>
        <v>0</v>
      </c>
      <c r="BG238" s="209">
        <f>IF(N238="zákl. přenesená",J238,0)</f>
        <v>0</v>
      </c>
      <c r="BH238" s="209">
        <f>IF(N238="sníž. přenesená",J238,0)</f>
        <v>0</v>
      </c>
      <c r="BI238" s="209">
        <f>IF(N238="nulová",J238,0)</f>
        <v>0</v>
      </c>
      <c r="BJ238" s="18" t="s">
        <v>76</v>
      </c>
      <c r="BK238" s="209">
        <f>ROUND(I238*H238,2)</f>
        <v>0</v>
      </c>
      <c r="BL238" s="18" t="s">
        <v>127</v>
      </c>
      <c r="BM238" s="208" t="s">
        <v>399</v>
      </c>
    </row>
    <row r="239" spans="1:47" s="2" customFormat="1" ht="12">
      <c r="A239" s="39"/>
      <c r="B239" s="40"/>
      <c r="C239" s="41"/>
      <c r="D239" s="210" t="s">
        <v>129</v>
      </c>
      <c r="E239" s="41"/>
      <c r="F239" s="211" t="s">
        <v>400</v>
      </c>
      <c r="G239" s="41"/>
      <c r="H239" s="41"/>
      <c r="I239" s="212"/>
      <c r="J239" s="41"/>
      <c r="K239" s="41"/>
      <c r="L239" s="45"/>
      <c r="M239" s="213"/>
      <c r="N239" s="214"/>
      <c r="O239" s="85"/>
      <c r="P239" s="85"/>
      <c r="Q239" s="85"/>
      <c r="R239" s="85"/>
      <c r="S239" s="85"/>
      <c r="T239" s="85"/>
      <c r="U239" s="86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129</v>
      </c>
      <c r="AU239" s="18" t="s">
        <v>78</v>
      </c>
    </row>
    <row r="240" spans="1:51" s="13" customFormat="1" ht="12">
      <c r="A240" s="13"/>
      <c r="B240" s="215"/>
      <c r="C240" s="216"/>
      <c r="D240" s="217" t="s">
        <v>131</v>
      </c>
      <c r="E240" s="218" t="s">
        <v>19</v>
      </c>
      <c r="F240" s="219" t="s">
        <v>401</v>
      </c>
      <c r="G240" s="216"/>
      <c r="H240" s="220">
        <v>8</v>
      </c>
      <c r="I240" s="221"/>
      <c r="J240" s="216"/>
      <c r="K240" s="216"/>
      <c r="L240" s="222"/>
      <c r="M240" s="223"/>
      <c r="N240" s="224"/>
      <c r="O240" s="224"/>
      <c r="P240" s="224"/>
      <c r="Q240" s="224"/>
      <c r="R240" s="224"/>
      <c r="S240" s="224"/>
      <c r="T240" s="224"/>
      <c r="U240" s="225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26" t="s">
        <v>131</v>
      </c>
      <c r="AU240" s="226" t="s">
        <v>78</v>
      </c>
      <c r="AV240" s="13" t="s">
        <v>78</v>
      </c>
      <c r="AW240" s="13" t="s">
        <v>33</v>
      </c>
      <c r="AX240" s="13" t="s">
        <v>76</v>
      </c>
      <c r="AY240" s="226" t="s">
        <v>120</v>
      </c>
    </row>
    <row r="241" spans="1:65" s="2" customFormat="1" ht="24.15" customHeight="1">
      <c r="A241" s="39"/>
      <c r="B241" s="40"/>
      <c r="C241" s="197" t="s">
        <v>402</v>
      </c>
      <c r="D241" s="197" t="s">
        <v>122</v>
      </c>
      <c r="E241" s="198" t="s">
        <v>403</v>
      </c>
      <c r="F241" s="199" t="s">
        <v>404</v>
      </c>
      <c r="G241" s="200" t="s">
        <v>190</v>
      </c>
      <c r="H241" s="201">
        <v>20</v>
      </c>
      <c r="I241" s="202"/>
      <c r="J241" s="203">
        <f>ROUND(I241*H241,2)</f>
        <v>0</v>
      </c>
      <c r="K241" s="199" t="s">
        <v>126</v>
      </c>
      <c r="L241" s="45"/>
      <c r="M241" s="204" t="s">
        <v>19</v>
      </c>
      <c r="N241" s="205" t="s">
        <v>42</v>
      </c>
      <c r="O241" s="85"/>
      <c r="P241" s="206">
        <f>O241*H241</f>
        <v>0</v>
      </c>
      <c r="Q241" s="206">
        <v>0</v>
      </c>
      <c r="R241" s="206">
        <f>Q241*H241</f>
        <v>0</v>
      </c>
      <c r="S241" s="206">
        <v>0.097</v>
      </c>
      <c r="T241" s="206">
        <f>S241*H241</f>
        <v>1.94</v>
      </c>
      <c r="U241" s="207" t="s">
        <v>19</v>
      </c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08" t="s">
        <v>127</v>
      </c>
      <c r="AT241" s="208" t="s">
        <v>122</v>
      </c>
      <c r="AU241" s="208" t="s">
        <v>78</v>
      </c>
      <c r="AY241" s="18" t="s">
        <v>120</v>
      </c>
      <c r="BE241" s="209">
        <f>IF(N241="základní",J241,0)</f>
        <v>0</v>
      </c>
      <c r="BF241" s="209">
        <f>IF(N241="snížená",J241,0)</f>
        <v>0</v>
      </c>
      <c r="BG241" s="209">
        <f>IF(N241="zákl. přenesená",J241,0)</f>
        <v>0</v>
      </c>
      <c r="BH241" s="209">
        <f>IF(N241="sníž. přenesená",J241,0)</f>
        <v>0</v>
      </c>
      <c r="BI241" s="209">
        <f>IF(N241="nulová",J241,0)</f>
        <v>0</v>
      </c>
      <c r="BJ241" s="18" t="s">
        <v>76</v>
      </c>
      <c r="BK241" s="209">
        <f>ROUND(I241*H241,2)</f>
        <v>0</v>
      </c>
      <c r="BL241" s="18" t="s">
        <v>127</v>
      </c>
      <c r="BM241" s="208" t="s">
        <v>405</v>
      </c>
    </row>
    <row r="242" spans="1:47" s="2" customFormat="1" ht="12">
      <c r="A242" s="39"/>
      <c r="B242" s="40"/>
      <c r="C242" s="41"/>
      <c r="D242" s="210" t="s">
        <v>129</v>
      </c>
      <c r="E242" s="41"/>
      <c r="F242" s="211" t="s">
        <v>406</v>
      </c>
      <c r="G242" s="41"/>
      <c r="H242" s="41"/>
      <c r="I242" s="212"/>
      <c r="J242" s="41"/>
      <c r="K242" s="41"/>
      <c r="L242" s="45"/>
      <c r="M242" s="213"/>
      <c r="N242" s="214"/>
      <c r="O242" s="85"/>
      <c r="P242" s="85"/>
      <c r="Q242" s="85"/>
      <c r="R242" s="85"/>
      <c r="S242" s="85"/>
      <c r="T242" s="85"/>
      <c r="U242" s="86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129</v>
      </c>
      <c r="AU242" s="18" t="s">
        <v>78</v>
      </c>
    </row>
    <row r="243" spans="1:51" s="13" customFormat="1" ht="12">
      <c r="A243" s="13"/>
      <c r="B243" s="215"/>
      <c r="C243" s="216"/>
      <c r="D243" s="217" t="s">
        <v>131</v>
      </c>
      <c r="E243" s="218" t="s">
        <v>19</v>
      </c>
      <c r="F243" s="219" t="s">
        <v>193</v>
      </c>
      <c r="G243" s="216"/>
      <c r="H243" s="220">
        <v>20</v>
      </c>
      <c r="I243" s="221"/>
      <c r="J243" s="216"/>
      <c r="K243" s="216"/>
      <c r="L243" s="222"/>
      <c r="M243" s="223"/>
      <c r="N243" s="224"/>
      <c r="O243" s="224"/>
      <c r="P243" s="224"/>
      <c r="Q243" s="224"/>
      <c r="R243" s="224"/>
      <c r="S243" s="224"/>
      <c r="T243" s="224"/>
      <c r="U243" s="225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26" t="s">
        <v>131</v>
      </c>
      <c r="AU243" s="226" t="s">
        <v>78</v>
      </c>
      <c r="AV243" s="13" t="s">
        <v>78</v>
      </c>
      <c r="AW243" s="13" t="s">
        <v>33</v>
      </c>
      <c r="AX243" s="13" t="s">
        <v>76</v>
      </c>
      <c r="AY243" s="226" t="s">
        <v>120</v>
      </c>
    </row>
    <row r="244" spans="1:65" s="2" customFormat="1" ht="24.15" customHeight="1">
      <c r="A244" s="39"/>
      <c r="B244" s="40"/>
      <c r="C244" s="197" t="s">
        <v>407</v>
      </c>
      <c r="D244" s="197" t="s">
        <v>122</v>
      </c>
      <c r="E244" s="198" t="s">
        <v>408</v>
      </c>
      <c r="F244" s="199" t="s">
        <v>409</v>
      </c>
      <c r="G244" s="200" t="s">
        <v>335</v>
      </c>
      <c r="H244" s="201">
        <v>5</v>
      </c>
      <c r="I244" s="202"/>
      <c r="J244" s="203">
        <f>ROUND(I244*H244,2)</f>
        <v>0</v>
      </c>
      <c r="K244" s="199" t="s">
        <v>126</v>
      </c>
      <c r="L244" s="45"/>
      <c r="M244" s="204" t="s">
        <v>19</v>
      </c>
      <c r="N244" s="205" t="s">
        <v>42</v>
      </c>
      <c r="O244" s="85"/>
      <c r="P244" s="206">
        <f>O244*H244</f>
        <v>0</v>
      </c>
      <c r="Q244" s="206">
        <v>0</v>
      </c>
      <c r="R244" s="206">
        <f>Q244*H244</f>
        <v>0</v>
      </c>
      <c r="S244" s="206">
        <v>0.009</v>
      </c>
      <c r="T244" s="206">
        <f>S244*H244</f>
        <v>0.045</v>
      </c>
      <c r="U244" s="207" t="s">
        <v>19</v>
      </c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08" t="s">
        <v>127</v>
      </c>
      <c r="AT244" s="208" t="s">
        <v>122</v>
      </c>
      <c r="AU244" s="208" t="s">
        <v>78</v>
      </c>
      <c r="AY244" s="18" t="s">
        <v>120</v>
      </c>
      <c r="BE244" s="209">
        <f>IF(N244="základní",J244,0)</f>
        <v>0</v>
      </c>
      <c r="BF244" s="209">
        <f>IF(N244="snížená",J244,0)</f>
        <v>0</v>
      </c>
      <c r="BG244" s="209">
        <f>IF(N244="zákl. přenesená",J244,0)</f>
        <v>0</v>
      </c>
      <c r="BH244" s="209">
        <f>IF(N244="sníž. přenesená",J244,0)</f>
        <v>0</v>
      </c>
      <c r="BI244" s="209">
        <f>IF(N244="nulová",J244,0)</f>
        <v>0</v>
      </c>
      <c r="BJ244" s="18" t="s">
        <v>76</v>
      </c>
      <c r="BK244" s="209">
        <f>ROUND(I244*H244,2)</f>
        <v>0</v>
      </c>
      <c r="BL244" s="18" t="s">
        <v>127</v>
      </c>
      <c r="BM244" s="208" t="s">
        <v>410</v>
      </c>
    </row>
    <row r="245" spans="1:47" s="2" customFormat="1" ht="12">
      <c r="A245" s="39"/>
      <c r="B245" s="40"/>
      <c r="C245" s="41"/>
      <c r="D245" s="210" t="s">
        <v>129</v>
      </c>
      <c r="E245" s="41"/>
      <c r="F245" s="211" t="s">
        <v>411</v>
      </c>
      <c r="G245" s="41"/>
      <c r="H245" s="41"/>
      <c r="I245" s="212"/>
      <c r="J245" s="41"/>
      <c r="K245" s="41"/>
      <c r="L245" s="45"/>
      <c r="M245" s="213"/>
      <c r="N245" s="214"/>
      <c r="O245" s="85"/>
      <c r="P245" s="85"/>
      <c r="Q245" s="85"/>
      <c r="R245" s="85"/>
      <c r="S245" s="85"/>
      <c r="T245" s="85"/>
      <c r="U245" s="86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129</v>
      </c>
      <c r="AU245" s="18" t="s">
        <v>78</v>
      </c>
    </row>
    <row r="246" spans="1:51" s="13" customFormat="1" ht="12">
      <c r="A246" s="13"/>
      <c r="B246" s="215"/>
      <c r="C246" s="216"/>
      <c r="D246" s="217" t="s">
        <v>131</v>
      </c>
      <c r="E246" s="218" t="s">
        <v>19</v>
      </c>
      <c r="F246" s="219" t="s">
        <v>412</v>
      </c>
      <c r="G246" s="216"/>
      <c r="H246" s="220">
        <v>5</v>
      </c>
      <c r="I246" s="221"/>
      <c r="J246" s="216"/>
      <c r="K246" s="216"/>
      <c r="L246" s="222"/>
      <c r="M246" s="223"/>
      <c r="N246" s="224"/>
      <c r="O246" s="224"/>
      <c r="P246" s="224"/>
      <c r="Q246" s="224"/>
      <c r="R246" s="224"/>
      <c r="S246" s="224"/>
      <c r="T246" s="224"/>
      <c r="U246" s="225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26" t="s">
        <v>131</v>
      </c>
      <c r="AU246" s="226" t="s">
        <v>78</v>
      </c>
      <c r="AV246" s="13" t="s">
        <v>78</v>
      </c>
      <c r="AW246" s="13" t="s">
        <v>33</v>
      </c>
      <c r="AX246" s="13" t="s">
        <v>76</v>
      </c>
      <c r="AY246" s="226" t="s">
        <v>120</v>
      </c>
    </row>
    <row r="247" spans="1:65" s="2" customFormat="1" ht="24.15" customHeight="1">
      <c r="A247" s="39"/>
      <c r="B247" s="40"/>
      <c r="C247" s="197" t="s">
        <v>413</v>
      </c>
      <c r="D247" s="197" t="s">
        <v>122</v>
      </c>
      <c r="E247" s="198" t="s">
        <v>414</v>
      </c>
      <c r="F247" s="199" t="s">
        <v>415</v>
      </c>
      <c r="G247" s="200" t="s">
        <v>190</v>
      </c>
      <c r="H247" s="201">
        <v>4</v>
      </c>
      <c r="I247" s="202"/>
      <c r="J247" s="203">
        <f>ROUND(I247*H247,2)</f>
        <v>0</v>
      </c>
      <c r="K247" s="199" t="s">
        <v>126</v>
      </c>
      <c r="L247" s="45"/>
      <c r="M247" s="204" t="s">
        <v>19</v>
      </c>
      <c r="N247" s="205" t="s">
        <v>42</v>
      </c>
      <c r="O247" s="85"/>
      <c r="P247" s="206">
        <f>O247*H247</f>
        <v>0</v>
      </c>
      <c r="Q247" s="206">
        <v>0</v>
      </c>
      <c r="R247" s="206">
        <f>Q247*H247</f>
        <v>0</v>
      </c>
      <c r="S247" s="206">
        <v>0.009</v>
      </c>
      <c r="T247" s="206">
        <f>S247*H247</f>
        <v>0.036</v>
      </c>
      <c r="U247" s="207" t="s">
        <v>19</v>
      </c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08" t="s">
        <v>127</v>
      </c>
      <c r="AT247" s="208" t="s">
        <v>122</v>
      </c>
      <c r="AU247" s="208" t="s">
        <v>78</v>
      </c>
      <c r="AY247" s="18" t="s">
        <v>120</v>
      </c>
      <c r="BE247" s="209">
        <f>IF(N247="základní",J247,0)</f>
        <v>0</v>
      </c>
      <c r="BF247" s="209">
        <f>IF(N247="snížená",J247,0)</f>
        <v>0</v>
      </c>
      <c r="BG247" s="209">
        <f>IF(N247="zákl. přenesená",J247,0)</f>
        <v>0</v>
      </c>
      <c r="BH247" s="209">
        <f>IF(N247="sníž. přenesená",J247,0)</f>
        <v>0</v>
      </c>
      <c r="BI247" s="209">
        <f>IF(N247="nulová",J247,0)</f>
        <v>0</v>
      </c>
      <c r="BJ247" s="18" t="s">
        <v>76</v>
      </c>
      <c r="BK247" s="209">
        <f>ROUND(I247*H247,2)</f>
        <v>0</v>
      </c>
      <c r="BL247" s="18" t="s">
        <v>127</v>
      </c>
      <c r="BM247" s="208" t="s">
        <v>416</v>
      </c>
    </row>
    <row r="248" spans="1:47" s="2" customFormat="1" ht="12">
      <c r="A248" s="39"/>
      <c r="B248" s="40"/>
      <c r="C248" s="41"/>
      <c r="D248" s="210" t="s">
        <v>129</v>
      </c>
      <c r="E248" s="41"/>
      <c r="F248" s="211" t="s">
        <v>417</v>
      </c>
      <c r="G248" s="41"/>
      <c r="H248" s="41"/>
      <c r="I248" s="212"/>
      <c r="J248" s="41"/>
      <c r="K248" s="41"/>
      <c r="L248" s="45"/>
      <c r="M248" s="213"/>
      <c r="N248" s="214"/>
      <c r="O248" s="85"/>
      <c r="P248" s="85"/>
      <c r="Q248" s="85"/>
      <c r="R248" s="85"/>
      <c r="S248" s="85"/>
      <c r="T248" s="85"/>
      <c r="U248" s="86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129</v>
      </c>
      <c r="AU248" s="18" t="s">
        <v>78</v>
      </c>
    </row>
    <row r="249" spans="1:51" s="13" customFormat="1" ht="12">
      <c r="A249" s="13"/>
      <c r="B249" s="215"/>
      <c r="C249" s="216"/>
      <c r="D249" s="217" t="s">
        <v>131</v>
      </c>
      <c r="E249" s="218" t="s">
        <v>19</v>
      </c>
      <c r="F249" s="219" t="s">
        <v>370</v>
      </c>
      <c r="G249" s="216"/>
      <c r="H249" s="220">
        <v>4</v>
      </c>
      <c r="I249" s="221"/>
      <c r="J249" s="216"/>
      <c r="K249" s="216"/>
      <c r="L249" s="222"/>
      <c r="M249" s="223"/>
      <c r="N249" s="224"/>
      <c r="O249" s="224"/>
      <c r="P249" s="224"/>
      <c r="Q249" s="224"/>
      <c r="R249" s="224"/>
      <c r="S249" s="224"/>
      <c r="T249" s="224"/>
      <c r="U249" s="225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26" t="s">
        <v>131</v>
      </c>
      <c r="AU249" s="226" t="s">
        <v>78</v>
      </c>
      <c r="AV249" s="13" t="s">
        <v>78</v>
      </c>
      <c r="AW249" s="13" t="s">
        <v>33</v>
      </c>
      <c r="AX249" s="13" t="s">
        <v>76</v>
      </c>
      <c r="AY249" s="226" t="s">
        <v>120</v>
      </c>
    </row>
    <row r="250" spans="1:65" s="2" customFormat="1" ht="24.15" customHeight="1">
      <c r="A250" s="39"/>
      <c r="B250" s="40"/>
      <c r="C250" s="197" t="s">
        <v>418</v>
      </c>
      <c r="D250" s="197" t="s">
        <v>122</v>
      </c>
      <c r="E250" s="198" t="s">
        <v>419</v>
      </c>
      <c r="F250" s="199" t="s">
        <v>420</v>
      </c>
      <c r="G250" s="200" t="s">
        <v>125</v>
      </c>
      <c r="H250" s="201">
        <v>34.2</v>
      </c>
      <c r="I250" s="202"/>
      <c r="J250" s="203">
        <f>ROUND(I250*H250,2)</f>
        <v>0</v>
      </c>
      <c r="K250" s="199" t="s">
        <v>126</v>
      </c>
      <c r="L250" s="45"/>
      <c r="M250" s="204" t="s">
        <v>19</v>
      </c>
      <c r="N250" s="205" t="s">
        <v>42</v>
      </c>
      <c r="O250" s="85"/>
      <c r="P250" s="206">
        <f>O250*H250</f>
        <v>0</v>
      </c>
      <c r="Q250" s="206">
        <v>0</v>
      </c>
      <c r="R250" s="206">
        <f>Q250*H250</f>
        <v>0</v>
      </c>
      <c r="S250" s="206">
        <v>0.059</v>
      </c>
      <c r="T250" s="206">
        <f>S250*H250</f>
        <v>2.0178000000000003</v>
      </c>
      <c r="U250" s="207" t="s">
        <v>19</v>
      </c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08" t="s">
        <v>127</v>
      </c>
      <c r="AT250" s="208" t="s">
        <v>122</v>
      </c>
      <c r="AU250" s="208" t="s">
        <v>78</v>
      </c>
      <c r="AY250" s="18" t="s">
        <v>120</v>
      </c>
      <c r="BE250" s="209">
        <f>IF(N250="základní",J250,0)</f>
        <v>0</v>
      </c>
      <c r="BF250" s="209">
        <f>IF(N250="snížená",J250,0)</f>
        <v>0</v>
      </c>
      <c r="BG250" s="209">
        <f>IF(N250="zákl. přenesená",J250,0)</f>
        <v>0</v>
      </c>
      <c r="BH250" s="209">
        <f>IF(N250="sníž. přenesená",J250,0)</f>
        <v>0</v>
      </c>
      <c r="BI250" s="209">
        <f>IF(N250="nulová",J250,0)</f>
        <v>0</v>
      </c>
      <c r="BJ250" s="18" t="s">
        <v>76</v>
      </c>
      <c r="BK250" s="209">
        <f>ROUND(I250*H250,2)</f>
        <v>0</v>
      </c>
      <c r="BL250" s="18" t="s">
        <v>127</v>
      </c>
      <c r="BM250" s="208" t="s">
        <v>421</v>
      </c>
    </row>
    <row r="251" spans="1:47" s="2" customFormat="1" ht="12">
      <c r="A251" s="39"/>
      <c r="B251" s="40"/>
      <c r="C251" s="41"/>
      <c r="D251" s="210" t="s">
        <v>129</v>
      </c>
      <c r="E251" s="41"/>
      <c r="F251" s="211" t="s">
        <v>422</v>
      </c>
      <c r="G251" s="41"/>
      <c r="H251" s="41"/>
      <c r="I251" s="212"/>
      <c r="J251" s="41"/>
      <c r="K251" s="41"/>
      <c r="L251" s="45"/>
      <c r="M251" s="213"/>
      <c r="N251" s="214"/>
      <c r="O251" s="85"/>
      <c r="P251" s="85"/>
      <c r="Q251" s="85"/>
      <c r="R251" s="85"/>
      <c r="S251" s="85"/>
      <c r="T251" s="85"/>
      <c r="U251" s="86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129</v>
      </c>
      <c r="AU251" s="18" t="s">
        <v>78</v>
      </c>
    </row>
    <row r="252" spans="1:51" s="13" customFormat="1" ht="12">
      <c r="A252" s="13"/>
      <c r="B252" s="215"/>
      <c r="C252" s="216"/>
      <c r="D252" s="217" t="s">
        <v>131</v>
      </c>
      <c r="E252" s="218" t="s">
        <v>19</v>
      </c>
      <c r="F252" s="219" t="s">
        <v>423</v>
      </c>
      <c r="G252" s="216"/>
      <c r="H252" s="220">
        <v>34.2</v>
      </c>
      <c r="I252" s="221"/>
      <c r="J252" s="216"/>
      <c r="K252" s="216"/>
      <c r="L252" s="222"/>
      <c r="M252" s="223"/>
      <c r="N252" s="224"/>
      <c r="O252" s="224"/>
      <c r="P252" s="224"/>
      <c r="Q252" s="224"/>
      <c r="R252" s="224"/>
      <c r="S252" s="224"/>
      <c r="T252" s="224"/>
      <c r="U252" s="225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26" t="s">
        <v>131</v>
      </c>
      <c r="AU252" s="226" t="s">
        <v>78</v>
      </c>
      <c r="AV252" s="13" t="s">
        <v>78</v>
      </c>
      <c r="AW252" s="13" t="s">
        <v>33</v>
      </c>
      <c r="AX252" s="13" t="s">
        <v>76</v>
      </c>
      <c r="AY252" s="226" t="s">
        <v>120</v>
      </c>
    </row>
    <row r="253" spans="1:65" s="2" customFormat="1" ht="16.5" customHeight="1">
      <c r="A253" s="39"/>
      <c r="B253" s="40"/>
      <c r="C253" s="197" t="s">
        <v>424</v>
      </c>
      <c r="D253" s="197" t="s">
        <v>122</v>
      </c>
      <c r="E253" s="198" t="s">
        <v>425</v>
      </c>
      <c r="F253" s="199" t="s">
        <v>426</v>
      </c>
      <c r="G253" s="200" t="s">
        <v>145</v>
      </c>
      <c r="H253" s="201">
        <v>9.875</v>
      </c>
      <c r="I253" s="202"/>
      <c r="J253" s="203">
        <f>ROUND(I253*H253,2)</f>
        <v>0</v>
      </c>
      <c r="K253" s="199" t="s">
        <v>126</v>
      </c>
      <c r="L253" s="45"/>
      <c r="M253" s="204" t="s">
        <v>19</v>
      </c>
      <c r="N253" s="205" t="s">
        <v>42</v>
      </c>
      <c r="O253" s="85"/>
      <c r="P253" s="206">
        <f>O253*H253</f>
        <v>0</v>
      </c>
      <c r="Q253" s="206">
        <v>0</v>
      </c>
      <c r="R253" s="206">
        <f>Q253*H253</f>
        <v>0</v>
      </c>
      <c r="S253" s="206">
        <v>0.591</v>
      </c>
      <c r="T253" s="206">
        <f>S253*H253</f>
        <v>5.836125</v>
      </c>
      <c r="U253" s="207" t="s">
        <v>19</v>
      </c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08" t="s">
        <v>127</v>
      </c>
      <c r="AT253" s="208" t="s">
        <v>122</v>
      </c>
      <c r="AU253" s="208" t="s">
        <v>78</v>
      </c>
      <c r="AY253" s="18" t="s">
        <v>120</v>
      </c>
      <c r="BE253" s="209">
        <f>IF(N253="základní",J253,0)</f>
        <v>0</v>
      </c>
      <c r="BF253" s="209">
        <f>IF(N253="snížená",J253,0)</f>
        <v>0</v>
      </c>
      <c r="BG253" s="209">
        <f>IF(N253="zákl. přenesená",J253,0)</f>
        <v>0</v>
      </c>
      <c r="BH253" s="209">
        <f>IF(N253="sníž. přenesená",J253,0)</f>
        <v>0</v>
      </c>
      <c r="BI253" s="209">
        <f>IF(N253="nulová",J253,0)</f>
        <v>0</v>
      </c>
      <c r="BJ253" s="18" t="s">
        <v>76</v>
      </c>
      <c r="BK253" s="209">
        <f>ROUND(I253*H253,2)</f>
        <v>0</v>
      </c>
      <c r="BL253" s="18" t="s">
        <v>127</v>
      </c>
      <c r="BM253" s="208" t="s">
        <v>427</v>
      </c>
    </row>
    <row r="254" spans="1:47" s="2" customFormat="1" ht="12">
      <c r="A254" s="39"/>
      <c r="B254" s="40"/>
      <c r="C254" s="41"/>
      <c r="D254" s="210" t="s">
        <v>129</v>
      </c>
      <c r="E254" s="41"/>
      <c r="F254" s="211" t="s">
        <v>428</v>
      </c>
      <c r="G254" s="41"/>
      <c r="H254" s="41"/>
      <c r="I254" s="212"/>
      <c r="J254" s="41"/>
      <c r="K254" s="41"/>
      <c r="L254" s="45"/>
      <c r="M254" s="213"/>
      <c r="N254" s="214"/>
      <c r="O254" s="85"/>
      <c r="P254" s="85"/>
      <c r="Q254" s="85"/>
      <c r="R254" s="85"/>
      <c r="S254" s="85"/>
      <c r="T254" s="85"/>
      <c r="U254" s="86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129</v>
      </c>
      <c r="AU254" s="18" t="s">
        <v>78</v>
      </c>
    </row>
    <row r="255" spans="1:51" s="13" customFormat="1" ht="12">
      <c r="A255" s="13"/>
      <c r="B255" s="215"/>
      <c r="C255" s="216"/>
      <c r="D255" s="217" t="s">
        <v>131</v>
      </c>
      <c r="E255" s="218" t="s">
        <v>19</v>
      </c>
      <c r="F255" s="219" t="s">
        <v>429</v>
      </c>
      <c r="G255" s="216"/>
      <c r="H255" s="220">
        <v>9.875</v>
      </c>
      <c r="I255" s="221"/>
      <c r="J255" s="216"/>
      <c r="K255" s="216"/>
      <c r="L255" s="222"/>
      <c r="M255" s="223"/>
      <c r="N255" s="224"/>
      <c r="O255" s="224"/>
      <c r="P255" s="224"/>
      <c r="Q255" s="224"/>
      <c r="R255" s="224"/>
      <c r="S255" s="224"/>
      <c r="T255" s="224"/>
      <c r="U255" s="225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26" t="s">
        <v>131</v>
      </c>
      <c r="AU255" s="226" t="s">
        <v>78</v>
      </c>
      <c r="AV255" s="13" t="s">
        <v>78</v>
      </c>
      <c r="AW255" s="13" t="s">
        <v>33</v>
      </c>
      <c r="AX255" s="13" t="s">
        <v>76</v>
      </c>
      <c r="AY255" s="226" t="s">
        <v>120</v>
      </c>
    </row>
    <row r="256" spans="1:65" s="2" customFormat="1" ht="16.5" customHeight="1">
      <c r="A256" s="39"/>
      <c r="B256" s="40"/>
      <c r="C256" s="197" t="s">
        <v>430</v>
      </c>
      <c r="D256" s="197" t="s">
        <v>122</v>
      </c>
      <c r="E256" s="198" t="s">
        <v>431</v>
      </c>
      <c r="F256" s="199" t="s">
        <v>432</v>
      </c>
      <c r="G256" s="200" t="s">
        <v>145</v>
      </c>
      <c r="H256" s="201">
        <v>3.25</v>
      </c>
      <c r="I256" s="202"/>
      <c r="J256" s="203">
        <f>ROUND(I256*H256,2)</f>
        <v>0</v>
      </c>
      <c r="K256" s="199" t="s">
        <v>126</v>
      </c>
      <c r="L256" s="45"/>
      <c r="M256" s="204" t="s">
        <v>19</v>
      </c>
      <c r="N256" s="205" t="s">
        <v>42</v>
      </c>
      <c r="O256" s="85"/>
      <c r="P256" s="206">
        <f>O256*H256</f>
        <v>0</v>
      </c>
      <c r="Q256" s="206">
        <v>0.00095</v>
      </c>
      <c r="R256" s="206">
        <f>Q256*H256</f>
        <v>0.0030875</v>
      </c>
      <c r="S256" s="206">
        <v>1.8</v>
      </c>
      <c r="T256" s="206">
        <f>S256*H256</f>
        <v>5.8500000000000005</v>
      </c>
      <c r="U256" s="207" t="s">
        <v>19</v>
      </c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08" t="s">
        <v>127</v>
      </c>
      <c r="AT256" s="208" t="s">
        <v>122</v>
      </c>
      <c r="AU256" s="208" t="s">
        <v>78</v>
      </c>
      <c r="AY256" s="18" t="s">
        <v>120</v>
      </c>
      <c r="BE256" s="209">
        <f>IF(N256="základní",J256,0)</f>
        <v>0</v>
      </c>
      <c r="BF256" s="209">
        <f>IF(N256="snížená",J256,0)</f>
        <v>0</v>
      </c>
      <c r="BG256" s="209">
        <f>IF(N256="zákl. přenesená",J256,0)</f>
        <v>0</v>
      </c>
      <c r="BH256" s="209">
        <f>IF(N256="sníž. přenesená",J256,0)</f>
        <v>0</v>
      </c>
      <c r="BI256" s="209">
        <f>IF(N256="nulová",J256,0)</f>
        <v>0</v>
      </c>
      <c r="BJ256" s="18" t="s">
        <v>76</v>
      </c>
      <c r="BK256" s="209">
        <f>ROUND(I256*H256,2)</f>
        <v>0</v>
      </c>
      <c r="BL256" s="18" t="s">
        <v>127</v>
      </c>
      <c r="BM256" s="208" t="s">
        <v>433</v>
      </c>
    </row>
    <row r="257" spans="1:47" s="2" customFormat="1" ht="12">
      <c r="A257" s="39"/>
      <c r="B257" s="40"/>
      <c r="C257" s="41"/>
      <c r="D257" s="210" t="s">
        <v>129</v>
      </c>
      <c r="E257" s="41"/>
      <c r="F257" s="211" t="s">
        <v>434</v>
      </c>
      <c r="G257" s="41"/>
      <c r="H257" s="41"/>
      <c r="I257" s="212"/>
      <c r="J257" s="41"/>
      <c r="K257" s="41"/>
      <c r="L257" s="45"/>
      <c r="M257" s="213"/>
      <c r="N257" s="214"/>
      <c r="O257" s="85"/>
      <c r="P257" s="85"/>
      <c r="Q257" s="85"/>
      <c r="R257" s="85"/>
      <c r="S257" s="85"/>
      <c r="T257" s="85"/>
      <c r="U257" s="86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129</v>
      </c>
      <c r="AU257" s="18" t="s">
        <v>78</v>
      </c>
    </row>
    <row r="258" spans="1:51" s="13" customFormat="1" ht="12">
      <c r="A258" s="13"/>
      <c r="B258" s="215"/>
      <c r="C258" s="216"/>
      <c r="D258" s="217" t="s">
        <v>131</v>
      </c>
      <c r="E258" s="218" t="s">
        <v>19</v>
      </c>
      <c r="F258" s="219" t="s">
        <v>211</v>
      </c>
      <c r="G258" s="216"/>
      <c r="H258" s="220">
        <v>0.75</v>
      </c>
      <c r="I258" s="221"/>
      <c r="J258" s="216"/>
      <c r="K258" s="216"/>
      <c r="L258" s="222"/>
      <c r="M258" s="223"/>
      <c r="N258" s="224"/>
      <c r="O258" s="224"/>
      <c r="P258" s="224"/>
      <c r="Q258" s="224"/>
      <c r="R258" s="224"/>
      <c r="S258" s="224"/>
      <c r="T258" s="224"/>
      <c r="U258" s="225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26" t="s">
        <v>131</v>
      </c>
      <c r="AU258" s="226" t="s">
        <v>78</v>
      </c>
      <c r="AV258" s="13" t="s">
        <v>78</v>
      </c>
      <c r="AW258" s="13" t="s">
        <v>33</v>
      </c>
      <c r="AX258" s="13" t="s">
        <v>71</v>
      </c>
      <c r="AY258" s="226" t="s">
        <v>120</v>
      </c>
    </row>
    <row r="259" spans="1:51" s="13" customFormat="1" ht="12">
      <c r="A259" s="13"/>
      <c r="B259" s="215"/>
      <c r="C259" s="216"/>
      <c r="D259" s="217" t="s">
        <v>131</v>
      </c>
      <c r="E259" s="218" t="s">
        <v>19</v>
      </c>
      <c r="F259" s="219" t="s">
        <v>212</v>
      </c>
      <c r="G259" s="216"/>
      <c r="H259" s="220">
        <v>2.5</v>
      </c>
      <c r="I259" s="221"/>
      <c r="J259" s="216"/>
      <c r="K259" s="216"/>
      <c r="L259" s="222"/>
      <c r="M259" s="223"/>
      <c r="N259" s="224"/>
      <c r="O259" s="224"/>
      <c r="P259" s="224"/>
      <c r="Q259" s="224"/>
      <c r="R259" s="224"/>
      <c r="S259" s="224"/>
      <c r="T259" s="224"/>
      <c r="U259" s="225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26" t="s">
        <v>131</v>
      </c>
      <c r="AU259" s="226" t="s">
        <v>78</v>
      </c>
      <c r="AV259" s="13" t="s">
        <v>78</v>
      </c>
      <c r="AW259" s="13" t="s">
        <v>33</v>
      </c>
      <c r="AX259" s="13" t="s">
        <v>71</v>
      </c>
      <c r="AY259" s="226" t="s">
        <v>120</v>
      </c>
    </row>
    <row r="260" spans="1:51" s="14" customFormat="1" ht="12">
      <c r="A260" s="14"/>
      <c r="B260" s="237"/>
      <c r="C260" s="238"/>
      <c r="D260" s="217" t="s">
        <v>131</v>
      </c>
      <c r="E260" s="239" t="s">
        <v>19</v>
      </c>
      <c r="F260" s="240" t="s">
        <v>173</v>
      </c>
      <c r="G260" s="238"/>
      <c r="H260" s="241">
        <v>3.25</v>
      </c>
      <c r="I260" s="242"/>
      <c r="J260" s="238"/>
      <c r="K260" s="238"/>
      <c r="L260" s="243"/>
      <c r="M260" s="244"/>
      <c r="N260" s="245"/>
      <c r="O260" s="245"/>
      <c r="P260" s="245"/>
      <c r="Q260" s="245"/>
      <c r="R260" s="245"/>
      <c r="S260" s="245"/>
      <c r="T260" s="245"/>
      <c r="U260" s="246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7" t="s">
        <v>131</v>
      </c>
      <c r="AU260" s="247" t="s">
        <v>78</v>
      </c>
      <c r="AV260" s="14" t="s">
        <v>127</v>
      </c>
      <c r="AW260" s="14" t="s">
        <v>33</v>
      </c>
      <c r="AX260" s="14" t="s">
        <v>76</v>
      </c>
      <c r="AY260" s="247" t="s">
        <v>120</v>
      </c>
    </row>
    <row r="261" spans="1:65" s="2" customFormat="1" ht="21.75" customHeight="1">
      <c r="A261" s="39"/>
      <c r="B261" s="40"/>
      <c r="C261" s="197" t="s">
        <v>435</v>
      </c>
      <c r="D261" s="197" t="s">
        <v>122</v>
      </c>
      <c r="E261" s="198" t="s">
        <v>436</v>
      </c>
      <c r="F261" s="199" t="s">
        <v>437</v>
      </c>
      <c r="G261" s="200" t="s">
        <v>145</v>
      </c>
      <c r="H261" s="201">
        <v>3.25</v>
      </c>
      <c r="I261" s="202"/>
      <c r="J261" s="203">
        <f>ROUND(I261*H261,2)</f>
        <v>0</v>
      </c>
      <c r="K261" s="199" t="s">
        <v>19</v>
      </c>
      <c r="L261" s="45"/>
      <c r="M261" s="204" t="s">
        <v>19</v>
      </c>
      <c r="N261" s="205" t="s">
        <v>42</v>
      </c>
      <c r="O261" s="85"/>
      <c r="P261" s="206">
        <f>O261*H261</f>
        <v>0</v>
      </c>
      <c r="Q261" s="206">
        <v>0.00095</v>
      </c>
      <c r="R261" s="206">
        <f>Q261*H261</f>
        <v>0.0030875</v>
      </c>
      <c r="S261" s="206">
        <v>0</v>
      </c>
      <c r="T261" s="206">
        <f>S261*H261</f>
        <v>0</v>
      </c>
      <c r="U261" s="207" t="s">
        <v>19</v>
      </c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08" t="s">
        <v>127</v>
      </c>
      <c r="AT261" s="208" t="s">
        <v>122</v>
      </c>
      <c r="AU261" s="208" t="s">
        <v>78</v>
      </c>
      <c r="AY261" s="18" t="s">
        <v>120</v>
      </c>
      <c r="BE261" s="209">
        <f>IF(N261="základní",J261,0)</f>
        <v>0</v>
      </c>
      <c r="BF261" s="209">
        <f>IF(N261="snížená",J261,0)</f>
        <v>0</v>
      </c>
      <c r="BG261" s="209">
        <f>IF(N261="zákl. přenesená",J261,0)</f>
        <v>0</v>
      </c>
      <c r="BH261" s="209">
        <f>IF(N261="sníž. přenesená",J261,0)</f>
        <v>0</v>
      </c>
      <c r="BI261" s="209">
        <f>IF(N261="nulová",J261,0)</f>
        <v>0</v>
      </c>
      <c r="BJ261" s="18" t="s">
        <v>76</v>
      </c>
      <c r="BK261" s="209">
        <f>ROUND(I261*H261,2)</f>
        <v>0</v>
      </c>
      <c r="BL261" s="18" t="s">
        <v>127</v>
      </c>
      <c r="BM261" s="208" t="s">
        <v>438</v>
      </c>
    </row>
    <row r="262" spans="1:65" s="2" customFormat="1" ht="16.5" customHeight="1">
      <c r="A262" s="39"/>
      <c r="B262" s="40"/>
      <c r="C262" s="197" t="s">
        <v>439</v>
      </c>
      <c r="D262" s="197" t="s">
        <v>122</v>
      </c>
      <c r="E262" s="198" t="s">
        <v>440</v>
      </c>
      <c r="F262" s="199" t="s">
        <v>441</v>
      </c>
      <c r="G262" s="200" t="s">
        <v>145</v>
      </c>
      <c r="H262" s="201">
        <v>0.55</v>
      </c>
      <c r="I262" s="202"/>
      <c r="J262" s="203">
        <f>ROUND(I262*H262,2)</f>
        <v>0</v>
      </c>
      <c r="K262" s="199" t="s">
        <v>126</v>
      </c>
      <c r="L262" s="45"/>
      <c r="M262" s="204" t="s">
        <v>19</v>
      </c>
      <c r="N262" s="205" t="s">
        <v>42</v>
      </c>
      <c r="O262" s="85"/>
      <c r="P262" s="206">
        <f>O262*H262</f>
        <v>0</v>
      </c>
      <c r="Q262" s="206">
        <v>0.0001</v>
      </c>
      <c r="R262" s="206">
        <f>Q262*H262</f>
        <v>5.500000000000001E-05</v>
      </c>
      <c r="S262" s="206">
        <v>2.41</v>
      </c>
      <c r="T262" s="206">
        <f>S262*H262</f>
        <v>1.3255000000000001</v>
      </c>
      <c r="U262" s="207" t="s">
        <v>19</v>
      </c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08" t="s">
        <v>127</v>
      </c>
      <c r="AT262" s="208" t="s">
        <v>122</v>
      </c>
      <c r="AU262" s="208" t="s">
        <v>78</v>
      </c>
      <c r="AY262" s="18" t="s">
        <v>120</v>
      </c>
      <c r="BE262" s="209">
        <f>IF(N262="základní",J262,0)</f>
        <v>0</v>
      </c>
      <c r="BF262" s="209">
        <f>IF(N262="snížená",J262,0)</f>
        <v>0</v>
      </c>
      <c r="BG262" s="209">
        <f>IF(N262="zákl. přenesená",J262,0)</f>
        <v>0</v>
      </c>
      <c r="BH262" s="209">
        <f>IF(N262="sníž. přenesená",J262,0)</f>
        <v>0</v>
      </c>
      <c r="BI262" s="209">
        <f>IF(N262="nulová",J262,0)</f>
        <v>0</v>
      </c>
      <c r="BJ262" s="18" t="s">
        <v>76</v>
      </c>
      <c r="BK262" s="209">
        <f>ROUND(I262*H262,2)</f>
        <v>0</v>
      </c>
      <c r="BL262" s="18" t="s">
        <v>127</v>
      </c>
      <c r="BM262" s="208" t="s">
        <v>442</v>
      </c>
    </row>
    <row r="263" spans="1:47" s="2" customFormat="1" ht="12">
      <c r="A263" s="39"/>
      <c r="B263" s="40"/>
      <c r="C263" s="41"/>
      <c r="D263" s="210" t="s">
        <v>129</v>
      </c>
      <c r="E263" s="41"/>
      <c r="F263" s="211" t="s">
        <v>443</v>
      </c>
      <c r="G263" s="41"/>
      <c r="H263" s="41"/>
      <c r="I263" s="212"/>
      <c r="J263" s="41"/>
      <c r="K263" s="41"/>
      <c r="L263" s="45"/>
      <c r="M263" s="213"/>
      <c r="N263" s="214"/>
      <c r="O263" s="85"/>
      <c r="P263" s="85"/>
      <c r="Q263" s="85"/>
      <c r="R263" s="85"/>
      <c r="S263" s="85"/>
      <c r="T263" s="85"/>
      <c r="U263" s="86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129</v>
      </c>
      <c r="AU263" s="18" t="s">
        <v>78</v>
      </c>
    </row>
    <row r="264" spans="1:51" s="13" customFormat="1" ht="12">
      <c r="A264" s="13"/>
      <c r="B264" s="215"/>
      <c r="C264" s="216"/>
      <c r="D264" s="217" t="s">
        <v>131</v>
      </c>
      <c r="E264" s="218" t="s">
        <v>19</v>
      </c>
      <c r="F264" s="219" t="s">
        <v>444</v>
      </c>
      <c r="G264" s="216"/>
      <c r="H264" s="220">
        <v>0.375</v>
      </c>
      <c r="I264" s="221"/>
      <c r="J264" s="216"/>
      <c r="K264" s="216"/>
      <c r="L264" s="222"/>
      <c r="M264" s="223"/>
      <c r="N264" s="224"/>
      <c r="O264" s="224"/>
      <c r="P264" s="224"/>
      <c r="Q264" s="224"/>
      <c r="R264" s="224"/>
      <c r="S264" s="224"/>
      <c r="T264" s="224"/>
      <c r="U264" s="225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26" t="s">
        <v>131</v>
      </c>
      <c r="AU264" s="226" t="s">
        <v>78</v>
      </c>
      <c r="AV264" s="13" t="s">
        <v>78</v>
      </c>
      <c r="AW264" s="13" t="s">
        <v>33</v>
      </c>
      <c r="AX264" s="13" t="s">
        <v>71</v>
      </c>
      <c r="AY264" s="226" t="s">
        <v>120</v>
      </c>
    </row>
    <row r="265" spans="1:51" s="13" customFormat="1" ht="12">
      <c r="A265" s="13"/>
      <c r="B265" s="215"/>
      <c r="C265" s="216"/>
      <c r="D265" s="217" t="s">
        <v>131</v>
      </c>
      <c r="E265" s="218" t="s">
        <v>19</v>
      </c>
      <c r="F265" s="219" t="s">
        <v>225</v>
      </c>
      <c r="G265" s="216"/>
      <c r="H265" s="220">
        <v>0.175</v>
      </c>
      <c r="I265" s="221"/>
      <c r="J265" s="216"/>
      <c r="K265" s="216"/>
      <c r="L265" s="222"/>
      <c r="M265" s="223"/>
      <c r="N265" s="224"/>
      <c r="O265" s="224"/>
      <c r="P265" s="224"/>
      <c r="Q265" s="224"/>
      <c r="R265" s="224"/>
      <c r="S265" s="224"/>
      <c r="T265" s="224"/>
      <c r="U265" s="225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26" t="s">
        <v>131</v>
      </c>
      <c r="AU265" s="226" t="s">
        <v>78</v>
      </c>
      <c r="AV265" s="13" t="s">
        <v>78</v>
      </c>
      <c r="AW265" s="13" t="s">
        <v>33</v>
      </c>
      <c r="AX265" s="13" t="s">
        <v>71</v>
      </c>
      <c r="AY265" s="226" t="s">
        <v>120</v>
      </c>
    </row>
    <row r="266" spans="1:51" s="14" customFormat="1" ht="12">
      <c r="A266" s="14"/>
      <c r="B266" s="237"/>
      <c r="C266" s="238"/>
      <c r="D266" s="217" t="s">
        <v>131</v>
      </c>
      <c r="E266" s="239" t="s">
        <v>19</v>
      </c>
      <c r="F266" s="240" t="s">
        <v>173</v>
      </c>
      <c r="G266" s="238"/>
      <c r="H266" s="241">
        <v>0.55</v>
      </c>
      <c r="I266" s="242"/>
      <c r="J266" s="238"/>
      <c r="K266" s="238"/>
      <c r="L266" s="243"/>
      <c r="M266" s="244"/>
      <c r="N266" s="245"/>
      <c r="O266" s="245"/>
      <c r="P266" s="245"/>
      <c r="Q266" s="245"/>
      <c r="R266" s="245"/>
      <c r="S266" s="245"/>
      <c r="T266" s="245"/>
      <c r="U266" s="246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7" t="s">
        <v>131</v>
      </c>
      <c r="AU266" s="247" t="s">
        <v>78</v>
      </c>
      <c r="AV266" s="14" t="s">
        <v>127</v>
      </c>
      <c r="AW266" s="14" t="s">
        <v>33</v>
      </c>
      <c r="AX266" s="14" t="s">
        <v>76</v>
      </c>
      <c r="AY266" s="247" t="s">
        <v>120</v>
      </c>
    </row>
    <row r="267" spans="1:65" s="2" customFormat="1" ht="24.15" customHeight="1">
      <c r="A267" s="39"/>
      <c r="B267" s="40"/>
      <c r="C267" s="197" t="s">
        <v>445</v>
      </c>
      <c r="D267" s="197" t="s">
        <v>122</v>
      </c>
      <c r="E267" s="198" t="s">
        <v>446</v>
      </c>
      <c r="F267" s="199" t="s">
        <v>447</v>
      </c>
      <c r="G267" s="200" t="s">
        <v>125</v>
      </c>
      <c r="H267" s="201">
        <v>11.12</v>
      </c>
      <c r="I267" s="202"/>
      <c r="J267" s="203">
        <f>ROUND(I267*H267,2)</f>
        <v>0</v>
      </c>
      <c r="K267" s="199" t="s">
        <v>126</v>
      </c>
      <c r="L267" s="45"/>
      <c r="M267" s="204" t="s">
        <v>19</v>
      </c>
      <c r="N267" s="205" t="s">
        <v>42</v>
      </c>
      <c r="O267" s="85"/>
      <c r="P267" s="206">
        <f>O267*H267</f>
        <v>0</v>
      </c>
      <c r="Q267" s="206">
        <v>0</v>
      </c>
      <c r="R267" s="206">
        <f>Q267*H267</f>
        <v>0</v>
      </c>
      <c r="S267" s="206">
        <v>0.1225</v>
      </c>
      <c r="T267" s="206">
        <f>S267*H267</f>
        <v>1.3621999999999999</v>
      </c>
      <c r="U267" s="207" t="s">
        <v>19</v>
      </c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08" t="s">
        <v>127</v>
      </c>
      <c r="AT267" s="208" t="s">
        <v>122</v>
      </c>
      <c r="AU267" s="208" t="s">
        <v>78</v>
      </c>
      <c r="AY267" s="18" t="s">
        <v>120</v>
      </c>
      <c r="BE267" s="209">
        <f>IF(N267="základní",J267,0)</f>
        <v>0</v>
      </c>
      <c r="BF267" s="209">
        <f>IF(N267="snížená",J267,0)</f>
        <v>0</v>
      </c>
      <c r="BG267" s="209">
        <f>IF(N267="zákl. přenesená",J267,0)</f>
        <v>0</v>
      </c>
      <c r="BH267" s="209">
        <f>IF(N267="sníž. přenesená",J267,0)</f>
        <v>0</v>
      </c>
      <c r="BI267" s="209">
        <f>IF(N267="nulová",J267,0)</f>
        <v>0</v>
      </c>
      <c r="BJ267" s="18" t="s">
        <v>76</v>
      </c>
      <c r="BK267" s="209">
        <f>ROUND(I267*H267,2)</f>
        <v>0</v>
      </c>
      <c r="BL267" s="18" t="s">
        <v>127</v>
      </c>
      <c r="BM267" s="208" t="s">
        <v>448</v>
      </c>
    </row>
    <row r="268" spans="1:47" s="2" customFormat="1" ht="12">
      <c r="A268" s="39"/>
      <c r="B268" s="40"/>
      <c r="C268" s="41"/>
      <c r="D268" s="210" t="s">
        <v>129</v>
      </c>
      <c r="E268" s="41"/>
      <c r="F268" s="211" t="s">
        <v>449</v>
      </c>
      <c r="G268" s="41"/>
      <c r="H268" s="41"/>
      <c r="I268" s="212"/>
      <c r="J268" s="41"/>
      <c r="K268" s="41"/>
      <c r="L268" s="45"/>
      <c r="M268" s="213"/>
      <c r="N268" s="214"/>
      <c r="O268" s="85"/>
      <c r="P268" s="85"/>
      <c r="Q268" s="85"/>
      <c r="R268" s="85"/>
      <c r="S268" s="85"/>
      <c r="T268" s="85"/>
      <c r="U268" s="86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129</v>
      </c>
      <c r="AU268" s="18" t="s">
        <v>78</v>
      </c>
    </row>
    <row r="269" spans="1:51" s="13" customFormat="1" ht="12">
      <c r="A269" s="13"/>
      <c r="B269" s="215"/>
      <c r="C269" s="216"/>
      <c r="D269" s="217" t="s">
        <v>131</v>
      </c>
      <c r="E269" s="218" t="s">
        <v>19</v>
      </c>
      <c r="F269" s="219" t="s">
        <v>450</v>
      </c>
      <c r="G269" s="216"/>
      <c r="H269" s="220">
        <v>6.12</v>
      </c>
      <c r="I269" s="221"/>
      <c r="J269" s="216"/>
      <c r="K269" s="216"/>
      <c r="L269" s="222"/>
      <c r="M269" s="223"/>
      <c r="N269" s="224"/>
      <c r="O269" s="224"/>
      <c r="P269" s="224"/>
      <c r="Q269" s="224"/>
      <c r="R269" s="224"/>
      <c r="S269" s="224"/>
      <c r="T269" s="224"/>
      <c r="U269" s="225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26" t="s">
        <v>131</v>
      </c>
      <c r="AU269" s="226" t="s">
        <v>78</v>
      </c>
      <c r="AV269" s="13" t="s">
        <v>78</v>
      </c>
      <c r="AW269" s="13" t="s">
        <v>33</v>
      </c>
      <c r="AX269" s="13" t="s">
        <v>71</v>
      </c>
      <c r="AY269" s="226" t="s">
        <v>120</v>
      </c>
    </row>
    <row r="270" spans="1:51" s="13" customFormat="1" ht="12">
      <c r="A270" s="13"/>
      <c r="B270" s="215"/>
      <c r="C270" s="216"/>
      <c r="D270" s="217" t="s">
        <v>131</v>
      </c>
      <c r="E270" s="218" t="s">
        <v>19</v>
      </c>
      <c r="F270" s="219" t="s">
        <v>451</v>
      </c>
      <c r="G270" s="216"/>
      <c r="H270" s="220">
        <v>5</v>
      </c>
      <c r="I270" s="221"/>
      <c r="J270" s="216"/>
      <c r="K270" s="216"/>
      <c r="L270" s="222"/>
      <c r="M270" s="223"/>
      <c r="N270" s="224"/>
      <c r="O270" s="224"/>
      <c r="P270" s="224"/>
      <c r="Q270" s="224"/>
      <c r="R270" s="224"/>
      <c r="S270" s="224"/>
      <c r="T270" s="224"/>
      <c r="U270" s="225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26" t="s">
        <v>131</v>
      </c>
      <c r="AU270" s="226" t="s">
        <v>78</v>
      </c>
      <c r="AV270" s="13" t="s">
        <v>78</v>
      </c>
      <c r="AW270" s="13" t="s">
        <v>33</v>
      </c>
      <c r="AX270" s="13" t="s">
        <v>71</v>
      </c>
      <c r="AY270" s="226" t="s">
        <v>120</v>
      </c>
    </row>
    <row r="271" spans="1:51" s="14" customFormat="1" ht="12">
      <c r="A271" s="14"/>
      <c r="B271" s="237"/>
      <c r="C271" s="238"/>
      <c r="D271" s="217" t="s">
        <v>131</v>
      </c>
      <c r="E271" s="239" t="s">
        <v>19</v>
      </c>
      <c r="F271" s="240" t="s">
        <v>173</v>
      </c>
      <c r="G271" s="238"/>
      <c r="H271" s="241">
        <v>11.12</v>
      </c>
      <c r="I271" s="242"/>
      <c r="J271" s="238"/>
      <c r="K271" s="238"/>
      <c r="L271" s="243"/>
      <c r="M271" s="244"/>
      <c r="N271" s="245"/>
      <c r="O271" s="245"/>
      <c r="P271" s="245"/>
      <c r="Q271" s="245"/>
      <c r="R271" s="245"/>
      <c r="S271" s="245"/>
      <c r="T271" s="245"/>
      <c r="U271" s="246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47" t="s">
        <v>131</v>
      </c>
      <c r="AU271" s="247" t="s">
        <v>78</v>
      </c>
      <c r="AV271" s="14" t="s">
        <v>127</v>
      </c>
      <c r="AW271" s="14" t="s">
        <v>33</v>
      </c>
      <c r="AX271" s="14" t="s">
        <v>76</v>
      </c>
      <c r="AY271" s="247" t="s">
        <v>120</v>
      </c>
    </row>
    <row r="272" spans="1:65" s="2" customFormat="1" ht="21.75" customHeight="1">
      <c r="A272" s="39"/>
      <c r="B272" s="40"/>
      <c r="C272" s="197" t="s">
        <v>452</v>
      </c>
      <c r="D272" s="197" t="s">
        <v>122</v>
      </c>
      <c r="E272" s="198" t="s">
        <v>453</v>
      </c>
      <c r="F272" s="199" t="s">
        <v>454</v>
      </c>
      <c r="G272" s="200" t="s">
        <v>125</v>
      </c>
      <c r="H272" s="201">
        <v>6.12</v>
      </c>
      <c r="I272" s="202"/>
      <c r="J272" s="203">
        <f>ROUND(I272*H272,2)</f>
        <v>0</v>
      </c>
      <c r="K272" s="199" t="s">
        <v>126</v>
      </c>
      <c r="L272" s="45"/>
      <c r="M272" s="204" t="s">
        <v>19</v>
      </c>
      <c r="N272" s="205" t="s">
        <v>42</v>
      </c>
      <c r="O272" s="85"/>
      <c r="P272" s="206">
        <f>O272*H272</f>
        <v>0</v>
      </c>
      <c r="Q272" s="206">
        <v>0</v>
      </c>
      <c r="R272" s="206">
        <f>Q272*H272</f>
        <v>0</v>
      </c>
      <c r="S272" s="206">
        <v>0</v>
      </c>
      <c r="T272" s="206">
        <f>S272*H272</f>
        <v>0</v>
      </c>
      <c r="U272" s="207" t="s">
        <v>19</v>
      </c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08" t="s">
        <v>127</v>
      </c>
      <c r="AT272" s="208" t="s">
        <v>122</v>
      </c>
      <c r="AU272" s="208" t="s">
        <v>78</v>
      </c>
      <c r="AY272" s="18" t="s">
        <v>120</v>
      </c>
      <c r="BE272" s="209">
        <f>IF(N272="základní",J272,0)</f>
        <v>0</v>
      </c>
      <c r="BF272" s="209">
        <f>IF(N272="snížená",J272,0)</f>
        <v>0</v>
      </c>
      <c r="BG272" s="209">
        <f>IF(N272="zákl. přenesená",J272,0)</f>
        <v>0</v>
      </c>
      <c r="BH272" s="209">
        <f>IF(N272="sníž. přenesená",J272,0)</f>
        <v>0</v>
      </c>
      <c r="BI272" s="209">
        <f>IF(N272="nulová",J272,0)</f>
        <v>0</v>
      </c>
      <c r="BJ272" s="18" t="s">
        <v>76</v>
      </c>
      <c r="BK272" s="209">
        <f>ROUND(I272*H272,2)</f>
        <v>0</v>
      </c>
      <c r="BL272" s="18" t="s">
        <v>127</v>
      </c>
      <c r="BM272" s="208" t="s">
        <v>455</v>
      </c>
    </row>
    <row r="273" spans="1:47" s="2" customFormat="1" ht="12">
      <c r="A273" s="39"/>
      <c r="B273" s="40"/>
      <c r="C273" s="41"/>
      <c r="D273" s="210" t="s">
        <v>129</v>
      </c>
      <c r="E273" s="41"/>
      <c r="F273" s="211" t="s">
        <v>456</v>
      </c>
      <c r="G273" s="41"/>
      <c r="H273" s="41"/>
      <c r="I273" s="212"/>
      <c r="J273" s="41"/>
      <c r="K273" s="41"/>
      <c r="L273" s="45"/>
      <c r="M273" s="213"/>
      <c r="N273" s="214"/>
      <c r="O273" s="85"/>
      <c r="P273" s="85"/>
      <c r="Q273" s="85"/>
      <c r="R273" s="85"/>
      <c r="S273" s="85"/>
      <c r="T273" s="85"/>
      <c r="U273" s="86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129</v>
      </c>
      <c r="AU273" s="18" t="s">
        <v>78</v>
      </c>
    </row>
    <row r="274" spans="1:51" s="13" customFormat="1" ht="12">
      <c r="A274" s="13"/>
      <c r="B274" s="215"/>
      <c r="C274" s="216"/>
      <c r="D274" s="217" t="s">
        <v>131</v>
      </c>
      <c r="E274" s="218" t="s">
        <v>19</v>
      </c>
      <c r="F274" s="219" t="s">
        <v>450</v>
      </c>
      <c r="G274" s="216"/>
      <c r="H274" s="220">
        <v>6.12</v>
      </c>
      <c r="I274" s="221"/>
      <c r="J274" s="216"/>
      <c r="K274" s="216"/>
      <c r="L274" s="222"/>
      <c r="M274" s="223"/>
      <c r="N274" s="224"/>
      <c r="O274" s="224"/>
      <c r="P274" s="224"/>
      <c r="Q274" s="224"/>
      <c r="R274" s="224"/>
      <c r="S274" s="224"/>
      <c r="T274" s="224"/>
      <c r="U274" s="225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26" t="s">
        <v>131</v>
      </c>
      <c r="AU274" s="226" t="s">
        <v>78</v>
      </c>
      <c r="AV274" s="13" t="s">
        <v>78</v>
      </c>
      <c r="AW274" s="13" t="s">
        <v>33</v>
      </c>
      <c r="AX274" s="13" t="s">
        <v>76</v>
      </c>
      <c r="AY274" s="226" t="s">
        <v>120</v>
      </c>
    </row>
    <row r="275" spans="1:65" s="2" customFormat="1" ht="21.75" customHeight="1">
      <c r="A275" s="39"/>
      <c r="B275" s="40"/>
      <c r="C275" s="197" t="s">
        <v>457</v>
      </c>
      <c r="D275" s="197" t="s">
        <v>122</v>
      </c>
      <c r="E275" s="198" t="s">
        <v>458</v>
      </c>
      <c r="F275" s="199" t="s">
        <v>459</v>
      </c>
      <c r="G275" s="200" t="s">
        <v>125</v>
      </c>
      <c r="H275" s="201">
        <v>11.12</v>
      </c>
      <c r="I275" s="202"/>
      <c r="J275" s="203">
        <f>ROUND(I275*H275,2)</f>
        <v>0</v>
      </c>
      <c r="K275" s="199" t="s">
        <v>126</v>
      </c>
      <c r="L275" s="45"/>
      <c r="M275" s="204" t="s">
        <v>19</v>
      </c>
      <c r="N275" s="205" t="s">
        <v>42</v>
      </c>
      <c r="O275" s="85"/>
      <c r="P275" s="206">
        <f>O275*H275</f>
        <v>0</v>
      </c>
      <c r="Q275" s="206">
        <v>0</v>
      </c>
      <c r="R275" s="206">
        <f>Q275*H275</f>
        <v>0</v>
      </c>
      <c r="S275" s="206">
        <v>0</v>
      </c>
      <c r="T275" s="206">
        <f>S275*H275</f>
        <v>0</v>
      </c>
      <c r="U275" s="207" t="s">
        <v>19</v>
      </c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08" t="s">
        <v>127</v>
      </c>
      <c r="AT275" s="208" t="s">
        <v>122</v>
      </c>
      <c r="AU275" s="208" t="s">
        <v>78</v>
      </c>
      <c r="AY275" s="18" t="s">
        <v>120</v>
      </c>
      <c r="BE275" s="209">
        <f>IF(N275="základní",J275,0)</f>
        <v>0</v>
      </c>
      <c r="BF275" s="209">
        <f>IF(N275="snížená",J275,0)</f>
        <v>0</v>
      </c>
      <c r="BG275" s="209">
        <f>IF(N275="zákl. přenesená",J275,0)</f>
        <v>0</v>
      </c>
      <c r="BH275" s="209">
        <f>IF(N275="sníž. přenesená",J275,0)</f>
        <v>0</v>
      </c>
      <c r="BI275" s="209">
        <f>IF(N275="nulová",J275,0)</f>
        <v>0</v>
      </c>
      <c r="BJ275" s="18" t="s">
        <v>76</v>
      </c>
      <c r="BK275" s="209">
        <f>ROUND(I275*H275,2)</f>
        <v>0</v>
      </c>
      <c r="BL275" s="18" t="s">
        <v>127</v>
      </c>
      <c r="BM275" s="208" t="s">
        <v>460</v>
      </c>
    </row>
    <row r="276" spans="1:47" s="2" customFormat="1" ht="12">
      <c r="A276" s="39"/>
      <c r="B276" s="40"/>
      <c r="C276" s="41"/>
      <c r="D276" s="210" t="s">
        <v>129</v>
      </c>
      <c r="E276" s="41"/>
      <c r="F276" s="211" t="s">
        <v>461</v>
      </c>
      <c r="G276" s="41"/>
      <c r="H276" s="41"/>
      <c r="I276" s="212"/>
      <c r="J276" s="41"/>
      <c r="K276" s="41"/>
      <c r="L276" s="45"/>
      <c r="M276" s="213"/>
      <c r="N276" s="214"/>
      <c r="O276" s="85"/>
      <c r="P276" s="85"/>
      <c r="Q276" s="85"/>
      <c r="R276" s="85"/>
      <c r="S276" s="85"/>
      <c r="T276" s="85"/>
      <c r="U276" s="86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129</v>
      </c>
      <c r="AU276" s="18" t="s">
        <v>78</v>
      </c>
    </row>
    <row r="277" spans="1:65" s="2" customFormat="1" ht="24.15" customHeight="1">
      <c r="A277" s="39"/>
      <c r="B277" s="40"/>
      <c r="C277" s="197" t="s">
        <v>462</v>
      </c>
      <c r="D277" s="197" t="s">
        <v>122</v>
      </c>
      <c r="E277" s="198" t="s">
        <v>463</v>
      </c>
      <c r="F277" s="199" t="s">
        <v>464</v>
      </c>
      <c r="G277" s="200" t="s">
        <v>125</v>
      </c>
      <c r="H277" s="201">
        <v>20</v>
      </c>
      <c r="I277" s="202"/>
      <c r="J277" s="203">
        <f>ROUND(I277*H277,2)</f>
        <v>0</v>
      </c>
      <c r="K277" s="199" t="s">
        <v>126</v>
      </c>
      <c r="L277" s="45"/>
      <c r="M277" s="204" t="s">
        <v>19</v>
      </c>
      <c r="N277" s="205" t="s">
        <v>42</v>
      </c>
      <c r="O277" s="85"/>
      <c r="P277" s="206">
        <f>O277*H277</f>
        <v>0</v>
      </c>
      <c r="Q277" s="206">
        <v>0.03078</v>
      </c>
      <c r="R277" s="206">
        <f>Q277*H277</f>
        <v>0.6155999999999999</v>
      </c>
      <c r="S277" s="206">
        <v>0</v>
      </c>
      <c r="T277" s="206">
        <f>S277*H277</f>
        <v>0</v>
      </c>
      <c r="U277" s="207" t="s">
        <v>19</v>
      </c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08" t="s">
        <v>127</v>
      </c>
      <c r="AT277" s="208" t="s">
        <v>122</v>
      </c>
      <c r="AU277" s="208" t="s">
        <v>78</v>
      </c>
      <c r="AY277" s="18" t="s">
        <v>120</v>
      </c>
      <c r="BE277" s="209">
        <f>IF(N277="základní",J277,0)</f>
        <v>0</v>
      </c>
      <c r="BF277" s="209">
        <f>IF(N277="snížená",J277,0)</f>
        <v>0</v>
      </c>
      <c r="BG277" s="209">
        <f>IF(N277="zákl. přenesená",J277,0)</f>
        <v>0</v>
      </c>
      <c r="BH277" s="209">
        <f>IF(N277="sníž. přenesená",J277,0)</f>
        <v>0</v>
      </c>
      <c r="BI277" s="209">
        <f>IF(N277="nulová",J277,0)</f>
        <v>0</v>
      </c>
      <c r="BJ277" s="18" t="s">
        <v>76</v>
      </c>
      <c r="BK277" s="209">
        <f>ROUND(I277*H277,2)</f>
        <v>0</v>
      </c>
      <c r="BL277" s="18" t="s">
        <v>127</v>
      </c>
      <c r="BM277" s="208" t="s">
        <v>465</v>
      </c>
    </row>
    <row r="278" spans="1:47" s="2" customFormat="1" ht="12">
      <c r="A278" s="39"/>
      <c r="B278" s="40"/>
      <c r="C278" s="41"/>
      <c r="D278" s="210" t="s">
        <v>129</v>
      </c>
      <c r="E278" s="41"/>
      <c r="F278" s="211" t="s">
        <v>466</v>
      </c>
      <c r="G278" s="41"/>
      <c r="H278" s="41"/>
      <c r="I278" s="212"/>
      <c r="J278" s="41"/>
      <c r="K278" s="41"/>
      <c r="L278" s="45"/>
      <c r="M278" s="213"/>
      <c r="N278" s="214"/>
      <c r="O278" s="85"/>
      <c r="P278" s="85"/>
      <c r="Q278" s="85"/>
      <c r="R278" s="85"/>
      <c r="S278" s="85"/>
      <c r="T278" s="85"/>
      <c r="U278" s="86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129</v>
      </c>
      <c r="AU278" s="18" t="s">
        <v>78</v>
      </c>
    </row>
    <row r="279" spans="1:51" s="13" customFormat="1" ht="12">
      <c r="A279" s="13"/>
      <c r="B279" s="215"/>
      <c r="C279" s="216"/>
      <c r="D279" s="217" t="s">
        <v>131</v>
      </c>
      <c r="E279" s="218" t="s">
        <v>19</v>
      </c>
      <c r="F279" s="219" t="s">
        <v>467</v>
      </c>
      <c r="G279" s="216"/>
      <c r="H279" s="220">
        <v>20</v>
      </c>
      <c r="I279" s="221"/>
      <c r="J279" s="216"/>
      <c r="K279" s="216"/>
      <c r="L279" s="222"/>
      <c r="M279" s="223"/>
      <c r="N279" s="224"/>
      <c r="O279" s="224"/>
      <c r="P279" s="224"/>
      <c r="Q279" s="224"/>
      <c r="R279" s="224"/>
      <c r="S279" s="224"/>
      <c r="T279" s="224"/>
      <c r="U279" s="225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26" t="s">
        <v>131</v>
      </c>
      <c r="AU279" s="226" t="s">
        <v>78</v>
      </c>
      <c r="AV279" s="13" t="s">
        <v>78</v>
      </c>
      <c r="AW279" s="13" t="s">
        <v>33</v>
      </c>
      <c r="AX279" s="13" t="s">
        <v>76</v>
      </c>
      <c r="AY279" s="226" t="s">
        <v>120</v>
      </c>
    </row>
    <row r="280" spans="1:65" s="2" customFormat="1" ht="24.15" customHeight="1">
      <c r="A280" s="39"/>
      <c r="B280" s="40"/>
      <c r="C280" s="197" t="s">
        <v>468</v>
      </c>
      <c r="D280" s="197" t="s">
        <v>122</v>
      </c>
      <c r="E280" s="198" t="s">
        <v>469</v>
      </c>
      <c r="F280" s="199" t="s">
        <v>470</v>
      </c>
      <c r="G280" s="200" t="s">
        <v>125</v>
      </c>
      <c r="H280" s="201">
        <v>20</v>
      </c>
      <c r="I280" s="202"/>
      <c r="J280" s="203">
        <f>ROUND(I280*H280,2)</f>
        <v>0</v>
      </c>
      <c r="K280" s="199" t="s">
        <v>126</v>
      </c>
      <c r="L280" s="45"/>
      <c r="M280" s="204" t="s">
        <v>19</v>
      </c>
      <c r="N280" s="205" t="s">
        <v>42</v>
      </c>
      <c r="O280" s="85"/>
      <c r="P280" s="206">
        <f>O280*H280</f>
        <v>0</v>
      </c>
      <c r="Q280" s="206">
        <v>0</v>
      </c>
      <c r="R280" s="206">
        <f>Q280*H280</f>
        <v>0</v>
      </c>
      <c r="S280" s="206">
        <v>0</v>
      </c>
      <c r="T280" s="206">
        <f>S280*H280</f>
        <v>0</v>
      </c>
      <c r="U280" s="207" t="s">
        <v>19</v>
      </c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08" t="s">
        <v>127</v>
      </c>
      <c r="AT280" s="208" t="s">
        <v>122</v>
      </c>
      <c r="AU280" s="208" t="s">
        <v>78</v>
      </c>
      <c r="AY280" s="18" t="s">
        <v>120</v>
      </c>
      <c r="BE280" s="209">
        <f>IF(N280="základní",J280,0)</f>
        <v>0</v>
      </c>
      <c r="BF280" s="209">
        <f>IF(N280="snížená",J280,0)</f>
        <v>0</v>
      </c>
      <c r="BG280" s="209">
        <f>IF(N280="zákl. přenesená",J280,0)</f>
        <v>0</v>
      </c>
      <c r="BH280" s="209">
        <f>IF(N280="sníž. přenesená",J280,0)</f>
        <v>0</v>
      </c>
      <c r="BI280" s="209">
        <f>IF(N280="nulová",J280,0)</f>
        <v>0</v>
      </c>
      <c r="BJ280" s="18" t="s">
        <v>76</v>
      </c>
      <c r="BK280" s="209">
        <f>ROUND(I280*H280,2)</f>
        <v>0</v>
      </c>
      <c r="BL280" s="18" t="s">
        <v>127</v>
      </c>
      <c r="BM280" s="208" t="s">
        <v>471</v>
      </c>
    </row>
    <row r="281" spans="1:47" s="2" customFormat="1" ht="12">
      <c r="A281" s="39"/>
      <c r="B281" s="40"/>
      <c r="C281" s="41"/>
      <c r="D281" s="210" t="s">
        <v>129</v>
      </c>
      <c r="E281" s="41"/>
      <c r="F281" s="211" t="s">
        <v>472</v>
      </c>
      <c r="G281" s="41"/>
      <c r="H281" s="41"/>
      <c r="I281" s="212"/>
      <c r="J281" s="41"/>
      <c r="K281" s="41"/>
      <c r="L281" s="45"/>
      <c r="M281" s="213"/>
      <c r="N281" s="214"/>
      <c r="O281" s="85"/>
      <c r="P281" s="85"/>
      <c r="Q281" s="85"/>
      <c r="R281" s="85"/>
      <c r="S281" s="85"/>
      <c r="T281" s="85"/>
      <c r="U281" s="86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129</v>
      </c>
      <c r="AU281" s="18" t="s">
        <v>78</v>
      </c>
    </row>
    <row r="282" spans="1:65" s="2" customFormat="1" ht="16.5" customHeight="1">
      <c r="A282" s="39"/>
      <c r="B282" s="40"/>
      <c r="C282" s="197" t="s">
        <v>473</v>
      </c>
      <c r="D282" s="197" t="s">
        <v>122</v>
      </c>
      <c r="E282" s="198" t="s">
        <v>474</v>
      </c>
      <c r="F282" s="199" t="s">
        <v>475</v>
      </c>
      <c r="G282" s="200" t="s">
        <v>145</v>
      </c>
      <c r="H282" s="201">
        <v>1.625</v>
      </c>
      <c r="I282" s="202"/>
      <c r="J282" s="203">
        <f>ROUND(I282*H282,2)</f>
        <v>0</v>
      </c>
      <c r="K282" s="199" t="s">
        <v>126</v>
      </c>
      <c r="L282" s="45"/>
      <c r="M282" s="204" t="s">
        <v>19</v>
      </c>
      <c r="N282" s="205" t="s">
        <v>42</v>
      </c>
      <c r="O282" s="85"/>
      <c r="P282" s="206">
        <f>O282*H282</f>
        <v>0</v>
      </c>
      <c r="Q282" s="206">
        <v>0</v>
      </c>
      <c r="R282" s="206">
        <f>Q282*H282</f>
        <v>0</v>
      </c>
      <c r="S282" s="206">
        <v>1.95</v>
      </c>
      <c r="T282" s="206">
        <f>S282*H282</f>
        <v>3.1687499999999997</v>
      </c>
      <c r="U282" s="207" t="s">
        <v>19</v>
      </c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08" t="s">
        <v>127</v>
      </c>
      <c r="AT282" s="208" t="s">
        <v>122</v>
      </c>
      <c r="AU282" s="208" t="s">
        <v>78</v>
      </c>
      <c r="AY282" s="18" t="s">
        <v>120</v>
      </c>
      <c r="BE282" s="209">
        <f>IF(N282="základní",J282,0)</f>
        <v>0</v>
      </c>
      <c r="BF282" s="209">
        <f>IF(N282="snížená",J282,0)</f>
        <v>0</v>
      </c>
      <c r="BG282" s="209">
        <f>IF(N282="zákl. přenesená",J282,0)</f>
        <v>0</v>
      </c>
      <c r="BH282" s="209">
        <f>IF(N282="sníž. přenesená",J282,0)</f>
        <v>0</v>
      </c>
      <c r="BI282" s="209">
        <f>IF(N282="nulová",J282,0)</f>
        <v>0</v>
      </c>
      <c r="BJ282" s="18" t="s">
        <v>76</v>
      </c>
      <c r="BK282" s="209">
        <f>ROUND(I282*H282,2)</f>
        <v>0</v>
      </c>
      <c r="BL282" s="18" t="s">
        <v>127</v>
      </c>
      <c r="BM282" s="208" t="s">
        <v>476</v>
      </c>
    </row>
    <row r="283" spans="1:47" s="2" customFormat="1" ht="12">
      <c r="A283" s="39"/>
      <c r="B283" s="40"/>
      <c r="C283" s="41"/>
      <c r="D283" s="210" t="s">
        <v>129</v>
      </c>
      <c r="E283" s="41"/>
      <c r="F283" s="211" t="s">
        <v>477</v>
      </c>
      <c r="G283" s="41"/>
      <c r="H283" s="41"/>
      <c r="I283" s="212"/>
      <c r="J283" s="41"/>
      <c r="K283" s="41"/>
      <c r="L283" s="45"/>
      <c r="M283" s="213"/>
      <c r="N283" s="214"/>
      <c r="O283" s="85"/>
      <c r="P283" s="85"/>
      <c r="Q283" s="85"/>
      <c r="R283" s="85"/>
      <c r="S283" s="85"/>
      <c r="T283" s="85"/>
      <c r="U283" s="86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129</v>
      </c>
      <c r="AU283" s="18" t="s">
        <v>78</v>
      </c>
    </row>
    <row r="284" spans="1:51" s="13" customFormat="1" ht="12">
      <c r="A284" s="13"/>
      <c r="B284" s="215"/>
      <c r="C284" s="216"/>
      <c r="D284" s="217" t="s">
        <v>131</v>
      </c>
      <c r="E284" s="218" t="s">
        <v>19</v>
      </c>
      <c r="F284" s="219" t="s">
        <v>478</v>
      </c>
      <c r="G284" s="216"/>
      <c r="H284" s="220">
        <v>1</v>
      </c>
      <c r="I284" s="221"/>
      <c r="J284" s="216"/>
      <c r="K284" s="216"/>
      <c r="L284" s="222"/>
      <c r="M284" s="223"/>
      <c r="N284" s="224"/>
      <c r="O284" s="224"/>
      <c r="P284" s="224"/>
      <c r="Q284" s="224"/>
      <c r="R284" s="224"/>
      <c r="S284" s="224"/>
      <c r="T284" s="224"/>
      <c r="U284" s="225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26" t="s">
        <v>131</v>
      </c>
      <c r="AU284" s="226" t="s">
        <v>78</v>
      </c>
      <c r="AV284" s="13" t="s">
        <v>78</v>
      </c>
      <c r="AW284" s="13" t="s">
        <v>33</v>
      </c>
      <c r="AX284" s="13" t="s">
        <v>71</v>
      </c>
      <c r="AY284" s="226" t="s">
        <v>120</v>
      </c>
    </row>
    <row r="285" spans="1:51" s="13" customFormat="1" ht="12">
      <c r="A285" s="13"/>
      <c r="B285" s="215"/>
      <c r="C285" s="216"/>
      <c r="D285" s="217" t="s">
        <v>131</v>
      </c>
      <c r="E285" s="218" t="s">
        <v>19</v>
      </c>
      <c r="F285" s="219" t="s">
        <v>479</v>
      </c>
      <c r="G285" s="216"/>
      <c r="H285" s="220">
        <v>0.625</v>
      </c>
      <c r="I285" s="221"/>
      <c r="J285" s="216"/>
      <c r="K285" s="216"/>
      <c r="L285" s="222"/>
      <c r="M285" s="223"/>
      <c r="N285" s="224"/>
      <c r="O285" s="224"/>
      <c r="P285" s="224"/>
      <c r="Q285" s="224"/>
      <c r="R285" s="224"/>
      <c r="S285" s="224"/>
      <c r="T285" s="224"/>
      <c r="U285" s="225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26" t="s">
        <v>131</v>
      </c>
      <c r="AU285" s="226" t="s">
        <v>78</v>
      </c>
      <c r="AV285" s="13" t="s">
        <v>78</v>
      </c>
      <c r="AW285" s="13" t="s">
        <v>33</v>
      </c>
      <c r="AX285" s="13" t="s">
        <v>71</v>
      </c>
      <c r="AY285" s="226" t="s">
        <v>120</v>
      </c>
    </row>
    <row r="286" spans="1:51" s="14" customFormat="1" ht="12">
      <c r="A286" s="14"/>
      <c r="B286" s="237"/>
      <c r="C286" s="238"/>
      <c r="D286" s="217" t="s">
        <v>131</v>
      </c>
      <c r="E286" s="239" t="s">
        <v>19</v>
      </c>
      <c r="F286" s="240" t="s">
        <v>173</v>
      </c>
      <c r="G286" s="238"/>
      <c r="H286" s="241">
        <v>1.625</v>
      </c>
      <c r="I286" s="242"/>
      <c r="J286" s="238"/>
      <c r="K286" s="238"/>
      <c r="L286" s="243"/>
      <c r="M286" s="244"/>
      <c r="N286" s="245"/>
      <c r="O286" s="245"/>
      <c r="P286" s="245"/>
      <c r="Q286" s="245"/>
      <c r="R286" s="245"/>
      <c r="S286" s="245"/>
      <c r="T286" s="245"/>
      <c r="U286" s="246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47" t="s">
        <v>131</v>
      </c>
      <c r="AU286" s="247" t="s">
        <v>78</v>
      </c>
      <c r="AV286" s="14" t="s">
        <v>127</v>
      </c>
      <c r="AW286" s="14" t="s">
        <v>33</v>
      </c>
      <c r="AX286" s="14" t="s">
        <v>76</v>
      </c>
      <c r="AY286" s="247" t="s">
        <v>120</v>
      </c>
    </row>
    <row r="287" spans="1:65" s="2" customFormat="1" ht="16.5" customHeight="1">
      <c r="A287" s="39"/>
      <c r="B287" s="40"/>
      <c r="C287" s="197" t="s">
        <v>480</v>
      </c>
      <c r="D287" s="197" t="s">
        <v>122</v>
      </c>
      <c r="E287" s="198" t="s">
        <v>481</v>
      </c>
      <c r="F287" s="199" t="s">
        <v>482</v>
      </c>
      <c r="G287" s="200" t="s">
        <v>145</v>
      </c>
      <c r="H287" s="201">
        <v>1.625</v>
      </c>
      <c r="I287" s="202"/>
      <c r="J287" s="203">
        <f>ROUND(I287*H287,2)</f>
        <v>0</v>
      </c>
      <c r="K287" s="199" t="s">
        <v>126</v>
      </c>
      <c r="L287" s="45"/>
      <c r="M287" s="204" t="s">
        <v>19</v>
      </c>
      <c r="N287" s="205" t="s">
        <v>42</v>
      </c>
      <c r="O287" s="85"/>
      <c r="P287" s="206">
        <f>O287*H287</f>
        <v>0</v>
      </c>
      <c r="Q287" s="206">
        <v>0.54034</v>
      </c>
      <c r="R287" s="206">
        <f>Q287*H287</f>
        <v>0.8780525000000001</v>
      </c>
      <c r="S287" s="206">
        <v>0</v>
      </c>
      <c r="T287" s="206">
        <f>S287*H287</f>
        <v>0</v>
      </c>
      <c r="U287" s="207" t="s">
        <v>19</v>
      </c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08" t="s">
        <v>127</v>
      </c>
      <c r="AT287" s="208" t="s">
        <v>122</v>
      </c>
      <c r="AU287" s="208" t="s">
        <v>78</v>
      </c>
      <c r="AY287" s="18" t="s">
        <v>120</v>
      </c>
      <c r="BE287" s="209">
        <f>IF(N287="základní",J287,0)</f>
        <v>0</v>
      </c>
      <c r="BF287" s="209">
        <f>IF(N287="snížená",J287,0)</f>
        <v>0</v>
      </c>
      <c r="BG287" s="209">
        <f>IF(N287="zákl. přenesená",J287,0)</f>
        <v>0</v>
      </c>
      <c r="BH287" s="209">
        <f>IF(N287="sníž. přenesená",J287,0)</f>
        <v>0</v>
      </c>
      <c r="BI287" s="209">
        <f>IF(N287="nulová",J287,0)</f>
        <v>0</v>
      </c>
      <c r="BJ287" s="18" t="s">
        <v>76</v>
      </c>
      <c r="BK287" s="209">
        <f>ROUND(I287*H287,2)</f>
        <v>0</v>
      </c>
      <c r="BL287" s="18" t="s">
        <v>127</v>
      </c>
      <c r="BM287" s="208" t="s">
        <v>483</v>
      </c>
    </row>
    <row r="288" spans="1:47" s="2" customFormat="1" ht="12">
      <c r="A288" s="39"/>
      <c r="B288" s="40"/>
      <c r="C288" s="41"/>
      <c r="D288" s="210" t="s">
        <v>129</v>
      </c>
      <c r="E288" s="41"/>
      <c r="F288" s="211" t="s">
        <v>484</v>
      </c>
      <c r="G288" s="41"/>
      <c r="H288" s="41"/>
      <c r="I288" s="212"/>
      <c r="J288" s="41"/>
      <c r="K288" s="41"/>
      <c r="L288" s="45"/>
      <c r="M288" s="213"/>
      <c r="N288" s="214"/>
      <c r="O288" s="85"/>
      <c r="P288" s="85"/>
      <c r="Q288" s="85"/>
      <c r="R288" s="85"/>
      <c r="S288" s="85"/>
      <c r="T288" s="85"/>
      <c r="U288" s="86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129</v>
      </c>
      <c r="AU288" s="18" t="s">
        <v>78</v>
      </c>
    </row>
    <row r="289" spans="1:51" s="13" customFormat="1" ht="12">
      <c r="A289" s="13"/>
      <c r="B289" s="215"/>
      <c r="C289" s="216"/>
      <c r="D289" s="217" t="s">
        <v>131</v>
      </c>
      <c r="E289" s="218" t="s">
        <v>19</v>
      </c>
      <c r="F289" s="219" t="s">
        <v>478</v>
      </c>
      <c r="G289" s="216"/>
      <c r="H289" s="220">
        <v>1</v>
      </c>
      <c r="I289" s="221"/>
      <c r="J289" s="216"/>
      <c r="K289" s="216"/>
      <c r="L289" s="222"/>
      <c r="M289" s="223"/>
      <c r="N289" s="224"/>
      <c r="O289" s="224"/>
      <c r="P289" s="224"/>
      <c r="Q289" s="224"/>
      <c r="R289" s="224"/>
      <c r="S289" s="224"/>
      <c r="T289" s="224"/>
      <c r="U289" s="225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26" t="s">
        <v>131</v>
      </c>
      <c r="AU289" s="226" t="s">
        <v>78</v>
      </c>
      <c r="AV289" s="13" t="s">
        <v>78</v>
      </c>
      <c r="AW289" s="13" t="s">
        <v>33</v>
      </c>
      <c r="AX289" s="13" t="s">
        <v>71</v>
      </c>
      <c r="AY289" s="226" t="s">
        <v>120</v>
      </c>
    </row>
    <row r="290" spans="1:51" s="13" customFormat="1" ht="12">
      <c r="A290" s="13"/>
      <c r="B290" s="215"/>
      <c r="C290" s="216"/>
      <c r="D290" s="217" t="s">
        <v>131</v>
      </c>
      <c r="E290" s="218" t="s">
        <v>19</v>
      </c>
      <c r="F290" s="219" t="s">
        <v>479</v>
      </c>
      <c r="G290" s="216"/>
      <c r="H290" s="220">
        <v>0.625</v>
      </c>
      <c r="I290" s="221"/>
      <c r="J290" s="216"/>
      <c r="K290" s="216"/>
      <c r="L290" s="222"/>
      <c r="M290" s="223"/>
      <c r="N290" s="224"/>
      <c r="O290" s="224"/>
      <c r="P290" s="224"/>
      <c r="Q290" s="224"/>
      <c r="R290" s="224"/>
      <c r="S290" s="224"/>
      <c r="T290" s="224"/>
      <c r="U290" s="225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26" t="s">
        <v>131</v>
      </c>
      <c r="AU290" s="226" t="s">
        <v>78</v>
      </c>
      <c r="AV290" s="13" t="s">
        <v>78</v>
      </c>
      <c r="AW290" s="13" t="s">
        <v>33</v>
      </c>
      <c r="AX290" s="13" t="s">
        <v>71</v>
      </c>
      <c r="AY290" s="226" t="s">
        <v>120</v>
      </c>
    </row>
    <row r="291" spans="1:51" s="14" customFormat="1" ht="12">
      <c r="A291" s="14"/>
      <c r="B291" s="237"/>
      <c r="C291" s="238"/>
      <c r="D291" s="217" t="s">
        <v>131</v>
      </c>
      <c r="E291" s="239" t="s">
        <v>19</v>
      </c>
      <c r="F291" s="240" t="s">
        <v>173</v>
      </c>
      <c r="G291" s="238"/>
      <c r="H291" s="241">
        <v>1.625</v>
      </c>
      <c r="I291" s="242"/>
      <c r="J291" s="238"/>
      <c r="K291" s="238"/>
      <c r="L291" s="243"/>
      <c r="M291" s="244"/>
      <c r="N291" s="245"/>
      <c r="O291" s="245"/>
      <c r="P291" s="245"/>
      <c r="Q291" s="245"/>
      <c r="R291" s="245"/>
      <c r="S291" s="245"/>
      <c r="T291" s="245"/>
      <c r="U291" s="246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7" t="s">
        <v>131</v>
      </c>
      <c r="AU291" s="247" t="s">
        <v>78</v>
      </c>
      <c r="AV291" s="14" t="s">
        <v>127</v>
      </c>
      <c r="AW291" s="14" t="s">
        <v>33</v>
      </c>
      <c r="AX291" s="14" t="s">
        <v>76</v>
      </c>
      <c r="AY291" s="247" t="s">
        <v>120</v>
      </c>
    </row>
    <row r="292" spans="1:65" s="2" customFormat="1" ht="16.5" customHeight="1">
      <c r="A292" s="39"/>
      <c r="B292" s="40"/>
      <c r="C292" s="227" t="s">
        <v>485</v>
      </c>
      <c r="D292" s="227" t="s">
        <v>162</v>
      </c>
      <c r="E292" s="228" t="s">
        <v>486</v>
      </c>
      <c r="F292" s="229" t="s">
        <v>487</v>
      </c>
      <c r="G292" s="230" t="s">
        <v>190</v>
      </c>
      <c r="H292" s="231">
        <v>495.625</v>
      </c>
      <c r="I292" s="232"/>
      <c r="J292" s="233">
        <f>ROUND(I292*H292,2)</f>
        <v>0</v>
      </c>
      <c r="K292" s="229" t="s">
        <v>126</v>
      </c>
      <c r="L292" s="234"/>
      <c r="M292" s="235" t="s">
        <v>19</v>
      </c>
      <c r="N292" s="236" t="s">
        <v>42</v>
      </c>
      <c r="O292" s="85"/>
      <c r="P292" s="206">
        <f>O292*H292</f>
        <v>0</v>
      </c>
      <c r="Q292" s="206">
        <v>0.0058</v>
      </c>
      <c r="R292" s="206">
        <f>Q292*H292</f>
        <v>2.874625</v>
      </c>
      <c r="S292" s="206">
        <v>0</v>
      </c>
      <c r="T292" s="206">
        <f>S292*H292</f>
        <v>0</v>
      </c>
      <c r="U292" s="207" t="s">
        <v>19</v>
      </c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08" t="s">
        <v>166</v>
      </c>
      <c r="AT292" s="208" t="s">
        <v>162</v>
      </c>
      <c r="AU292" s="208" t="s">
        <v>78</v>
      </c>
      <c r="AY292" s="18" t="s">
        <v>120</v>
      </c>
      <c r="BE292" s="209">
        <f>IF(N292="základní",J292,0)</f>
        <v>0</v>
      </c>
      <c r="BF292" s="209">
        <f>IF(N292="snížená",J292,0)</f>
        <v>0</v>
      </c>
      <c r="BG292" s="209">
        <f>IF(N292="zákl. přenesená",J292,0)</f>
        <v>0</v>
      </c>
      <c r="BH292" s="209">
        <f>IF(N292="sníž. přenesená",J292,0)</f>
        <v>0</v>
      </c>
      <c r="BI292" s="209">
        <f>IF(N292="nulová",J292,0)</f>
        <v>0</v>
      </c>
      <c r="BJ292" s="18" t="s">
        <v>76</v>
      </c>
      <c r="BK292" s="209">
        <f>ROUND(I292*H292,2)</f>
        <v>0</v>
      </c>
      <c r="BL292" s="18" t="s">
        <v>127</v>
      </c>
      <c r="BM292" s="208" t="s">
        <v>488</v>
      </c>
    </row>
    <row r="293" spans="1:51" s="13" customFormat="1" ht="12">
      <c r="A293" s="13"/>
      <c r="B293" s="215"/>
      <c r="C293" s="216"/>
      <c r="D293" s="217" t="s">
        <v>131</v>
      </c>
      <c r="E293" s="216"/>
      <c r="F293" s="219" t="s">
        <v>489</v>
      </c>
      <c r="G293" s="216"/>
      <c r="H293" s="220">
        <v>495.625</v>
      </c>
      <c r="I293" s="221"/>
      <c r="J293" s="216"/>
      <c r="K293" s="216"/>
      <c r="L293" s="222"/>
      <c r="M293" s="223"/>
      <c r="N293" s="224"/>
      <c r="O293" s="224"/>
      <c r="P293" s="224"/>
      <c r="Q293" s="224"/>
      <c r="R293" s="224"/>
      <c r="S293" s="224"/>
      <c r="T293" s="224"/>
      <c r="U293" s="225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26" t="s">
        <v>131</v>
      </c>
      <c r="AU293" s="226" t="s">
        <v>78</v>
      </c>
      <c r="AV293" s="13" t="s">
        <v>78</v>
      </c>
      <c r="AW293" s="13" t="s">
        <v>4</v>
      </c>
      <c r="AX293" s="13" t="s">
        <v>76</v>
      </c>
      <c r="AY293" s="226" t="s">
        <v>120</v>
      </c>
    </row>
    <row r="294" spans="1:65" s="2" customFormat="1" ht="16.5" customHeight="1">
      <c r="A294" s="39"/>
      <c r="B294" s="40"/>
      <c r="C294" s="197" t="s">
        <v>490</v>
      </c>
      <c r="D294" s="197" t="s">
        <v>122</v>
      </c>
      <c r="E294" s="198" t="s">
        <v>491</v>
      </c>
      <c r="F294" s="199" t="s">
        <v>492</v>
      </c>
      <c r="G294" s="200" t="s">
        <v>145</v>
      </c>
      <c r="H294" s="201">
        <v>1</v>
      </c>
      <c r="I294" s="202"/>
      <c r="J294" s="203">
        <f>ROUND(I294*H294,2)</f>
        <v>0</v>
      </c>
      <c r="K294" s="199" t="s">
        <v>126</v>
      </c>
      <c r="L294" s="45"/>
      <c r="M294" s="204" t="s">
        <v>19</v>
      </c>
      <c r="N294" s="205" t="s">
        <v>42</v>
      </c>
      <c r="O294" s="85"/>
      <c r="P294" s="206">
        <f>O294*H294</f>
        <v>0</v>
      </c>
      <c r="Q294" s="206">
        <v>0</v>
      </c>
      <c r="R294" s="206">
        <f>Q294*H294</f>
        <v>0</v>
      </c>
      <c r="S294" s="206">
        <v>0</v>
      </c>
      <c r="T294" s="206">
        <f>S294*H294</f>
        <v>0</v>
      </c>
      <c r="U294" s="207" t="s">
        <v>19</v>
      </c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08" t="s">
        <v>127</v>
      </c>
      <c r="AT294" s="208" t="s">
        <v>122</v>
      </c>
      <c r="AU294" s="208" t="s">
        <v>78</v>
      </c>
      <c r="AY294" s="18" t="s">
        <v>120</v>
      </c>
      <c r="BE294" s="209">
        <f>IF(N294="základní",J294,0)</f>
        <v>0</v>
      </c>
      <c r="BF294" s="209">
        <f>IF(N294="snížená",J294,0)</f>
        <v>0</v>
      </c>
      <c r="BG294" s="209">
        <f>IF(N294="zákl. přenesená",J294,0)</f>
        <v>0</v>
      </c>
      <c r="BH294" s="209">
        <f>IF(N294="sníž. přenesená",J294,0)</f>
        <v>0</v>
      </c>
      <c r="BI294" s="209">
        <f>IF(N294="nulová",J294,0)</f>
        <v>0</v>
      </c>
      <c r="BJ294" s="18" t="s">
        <v>76</v>
      </c>
      <c r="BK294" s="209">
        <f>ROUND(I294*H294,2)</f>
        <v>0</v>
      </c>
      <c r="BL294" s="18" t="s">
        <v>127</v>
      </c>
      <c r="BM294" s="208" t="s">
        <v>493</v>
      </c>
    </row>
    <row r="295" spans="1:47" s="2" customFormat="1" ht="12">
      <c r="A295" s="39"/>
      <c r="B295" s="40"/>
      <c r="C295" s="41"/>
      <c r="D295" s="210" t="s">
        <v>129</v>
      </c>
      <c r="E295" s="41"/>
      <c r="F295" s="211" t="s">
        <v>494</v>
      </c>
      <c r="G295" s="41"/>
      <c r="H295" s="41"/>
      <c r="I295" s="212"/>
      <c r="J295" s="41"/>
      <c r="K295" s="41"/>
      <c r="L295" s="45"/>
      <c r="M295" s="213"/>
      <c r="N295" s="214"/>
      <c r="O295" s="85"/>
      <c r="P295" s="85"/>
      <c r="Q295" s="85"/>
      <c r="R295" s="85"/>
      <c r="S295" s="85"/>
      <c r="T295" s="85"/>
      <c r="U295" s="86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129</v>
      </c>
      <c r="AU295" s="18" t="s">
        <v>78</v>
      </c>
    </row>
    <row r="296" spans="1:65" s="2" customFormat="1" ht="16.5" customHeight="1">
      <c r="A296" s="39"/>
      <c r="B296" s="40"/>
      <c r="C296" s="197" t="s">
        <v>495</v>
      </c>
      <c r="D296" s="197" t="s">
        <v>122</v>
      </c>
      <c r="E296" s="198" t="s">
        <v>496</v>
      </c>
      <c r="F296" s="199" t="s">
        <v>497</v>
      </c>
      <c r="G296" s="200" t="s">
        <v>145</v>
      </c>
      <c r="H296" s="201">
        <v>9.875</v>
      </c>
      <c r="I296" s="202"/>
      <c r="J296" s="203">
        <f>ROUND(I296*H296,2)</f>
        <v>0</v>
      </c>
      <c r="K296" s="199" t="s">
        <v>126</v>
      </c>
      <c r="L296" s="45"/>
      <c r="M296" s="204" t="s">
        <v>19</v>
      </c>
      <c r="N296" s="205" t="s">
        <v>42</v>
      </c>
      <c r="O296" s="85"/>
      <c r="P296" s="206">
        <f>O296*H296</f>
        <v>0</v>
      </c>
      <c r="Q296" s="206">
        <v>0</v>
      </c>
      <c r="R296" s="206">
        <f>Q296*H296</f>
        <v>0</v>
      </c>
      <c r="S296" s="206">
        <v>0</v>
      </c>
      <c r="T296" s="206">
        <f>S296*H296</f>
        <v>0</v>
      </c>
      <c r="U296" s="207" t="s">
        <v>19</v>
      </c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08" t="s">
        <v>127</v>
      </c>
      <c r="AT296" s="208" t="s">
        <v>122</v>
      </c>
      <c r="AU296" s="208" t="s">
        <v>78</v>
      </c>
      <c r="AY296" s="18" t="s">
        <v>120</v>
      </c>
      <c r="BE296" s="209">
        <f>IF(N296="základní",J296,0)</f>
        <v>0</v>
      </c>
      <c r="BF296" s="209">
        <f>IF(N296="snížená",J296,0)</f>
        <v>0</v>
      </c>
      <c r="BG296" s="209">
        <f>IF(N296="zákl. přenesená",J296,0)</f>
        <v>0</v>
      </c>
      <c r="BH296" s="209">
        <f>IF(N296="sníž. přenesená",J296,0)</f>
        <v>0</v>
      </c>
      <c r="BI296" s="209">
        <f>IF(N296="nulová",J296,0)</f>
        <v>0</v>
      </c>
      <c r="BJ296" s="18" t="s">
        <v>76</v>
      </c>
      <c r="BK296" s="209">
        <f>ROUND(I296*H296,2)</f>
        <v>0</v>
      </c>
      <c r="BL296" s="18" t="s">
        <v>127</v>
      </c>
      <c r="BM296" s="208" t="s">
        <v>498</v>
      </c>
    </row>
    <row r="297" spans="1:47" s="2" customFormat="1" ht="12">
      <c r="A297" s="39"/>
      <c r="B297" s="40"/>
      <c r="C297" s="41"/>
      <c r="D297" s="210" t="s">
        <v>129</v>
      </c>
      <c r="E297" s="41"/>
      <c r="F297" s="211" t="s">
        <v>499</v>
      </c>
      <c r="G297" s="41"/>
      <c r="H297" s="41"/>
      <c r="I297" s="212"/>
      <c r="J297" s="41"/>
      <c r="K297" s="41"/>
      <c r="L297" s="45"/>
      <c r="M297" s="213"/>
      <c r="N297" s="214"/>
      <c r="O297" s="85"/>
      <c r="P297" s="85"/>
      <c r="Q297" s="85"/>
      <c r="R297" s="85"/>
      <c r="S297" s="85"/>
      <c r="T297" s="85"/>
      <c r="U297" s="86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129</v>
      </c>
      <c r="AU297" s="18" t="s">
        <v>78</v>
      </c>
    </row>
    <row r="298" spans="1:51" s="13" customFormat="1" ht="12">
      <c r="A298" s="13"/>
      <c r="B298" s="215"/>
      <c r="C298" s="216"/>
      <c r="D298" s="217" t="s">
        <v>131</v>
      </c>
      <c r="E298" s="218" t="s">
        <v>19</v>
      </c>
      <c r="F298" s="219" t="s">
        <v>429</v>
      </c>
      <c r="G298" s="216"/>
      <c r="H298" s="220">
        <v>9.875</v>
      </c>
      <c r="I298" s="221"/>
      <c r="J298" s="216"/>
      <c r="K298" s="216"/>
      <c r="L298" s="222"/>
      <c r="M298" s="223"/>
      <c r="N298" s="224"/>
      <c r="O298" s="224"/>
      <c r="P298" s="224"/>
      <c r="Q298" s="224"/>
      <c r="R298" s="224"/>
      <c r="S298" s="224"/>
      <c r="T298" s="224"/>
      <c r="U298" s="225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26" t="s">
        <v>131</v>
      </c>
      <c r="AU298" s="226" t="s">
        <v>78</v>
      </c>
      <c r="AV298" s="13" t="s">
        <v>78</v>
      </c>
      <c r="AW298" s="13" t="s">
        <v>33</v>
      </c>
      <c r="AX298" s="13" t="s">
        <v>76</v>
      </c>
      <c r="AY298" s="226" t="s">
        <v>120</v>
      </c>
    </row>
    <row r="299" spans="1:65" s="2" customFormat="1" ht="16.5" customHeight="1">
      <c r="A299" s="39"/>
      <c r="B299" s="40"/>
      <c r="C299" s="197" t="s">
        <v>500</v>
      </c>
      <c r="D299" s="197" t="s">
        <v>122</v>
      </c>
      <c r="E299" s="198" t="s">
        <v>501</v>
      </c>
      <c r="F299" s="199" t="s">
        <v>502</v>
      </c>
      <c r="G299" s="200" t="s">
        <v>145</v>
      </c>
      <c r="H299" s="201">
        <v>5</v>
      </c>
      <c r="I299" s="202"/>
      <c r="J299" s="203">
        <f>ROUND(I299*H299,2)</f>
        <v>0</v>
      </c>
      <c r="K299" s="199" t="s">
        <v>126</v>
      </c>
      <c r="L299" s="45"/>
      <c r="M299" s="204" t="s">
        <v>19</v>
      </c>
      <c r="N299" s="205" t="s">
        <v>42</v>
      </c>
      <c r="O299" s="85"/>
      <c r="P299" s="206">
        <f>O299*H299</f>
        <v>0</v>
      </c>
      <c r="Q299" s="206">
        <v>0.50375</v>
      </c>
      <c r="R299" s="206">
        <f>Q299*H299</f>
        <v>2.5187500000000003</v>
      </c>
      <c r="S299" s="206">
        <v>1.95</v>
      </c>
      <c r="T299" s="206">
        <f>S299*H299</f>
        <v>9.75</v>
      </c>
      <c r="U299" s="207" t="s">
        <v>19</v>
      </c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08" t="s">
        <v>127</v>
      </c>
      <c r="AT299" s="208" t="s">
        <v>122</v>
      </c>
      <c r="AU299" s="208" t="s">
        <v>78</v>
      </c>
      <c r="AY299" s="18" t="s">
        <v>120</v>
      </c>
      <c r="BE299" s="209">
        <f>IF(N299="základní",J299,0)</f>
        <v>0</v>
      </c>
      <c r="BF299" s="209">
        <f>IF(N299="snížená",J299,0)</f>
        <v>0</v>
      </c>
      <c r="BG299" s="209">
        <f>IF(N299="zákl. přenesená",J299,0)</f>
        <v>0</v>
      </c>
      <c r="BH299" s="209">
        <f>IF(N299="sníž. přenesená",J299,0)</f>
        <v>0</v>
      </c>
      <c r="BI299" s="209">
        <f>IF(N299="nulová",J299,0)</f>
        <v>0</v>
      </c>
      <c r="BJ299" s="18" t="s">
        <v>76</v>
      </c>
      <c r="BK299" s="209">
        <f>ROUND(I299*H299,2)</f>
        <v>0</v>
      </c>
      <c r="BL299" s="18" t="s">
        <v>127</v>
      </c>
      <c r="BM299" s="208" t="s">
        <v>503</v>
      </c>
    </row>
    <row r="300" spans="1:47" s="2" customFormat="1" ht="12">
      <c r="A300" s="39"/>
      <c r="B300" s="40"/>
      <c r="C300" s="41"/>
      <c r="D300" s="210" t="s">
        <v>129</v>
      </c>
      <c r="E300" s="41"/>
      <c r="F300" s="211" t="s">
        <v>504</v>
      </c>
      <c r="G300" s="41"/>
      <c r="H300" s="41"/>
      <c r="I300" s="212"/>
      <c r="J300" s="41"/>
      <c r="K300" s="41"/>
      <c r="L300" s="45"/>
      <c r="M300" s="213"/>
      <c r="N300" s="214"/>
      <c r="O300" s="85"/>
      <c r="P300" s="85"/>
      <c r="Q300" s="85"/>
      <c r="R300" s="85"/>
      <c r="S300" s="85"/>
      <c r="T300" s="85"/>
      <c r="U300" s="86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129</v>
      </c>
      <c r="AU300" s="18" t="s">
        <v>78</v>
      </c>
    </row>
    <row r="301" spans="1:51" s="13" customFormat="1" ht="12">
      <c r="A301" s="13"/>
      <c r="B301" s="215"/>
      <c r="C301" s="216"/>
      <c r="D301" s="217" t="s">
        <v>131</v>
      </c>
      <c r="E301" s="218" t="s">
        <v>19</v>
      </c>
      <c r="F301" s="219" t="s">
        <v>505</v>
      </c>
      <c r="G301" s="216"/>
      <c r="H301" s="220">
        <v>1.8</v>
      </c>
      <c r="I301" s="221"/>
      <c r="J301" s="216"/>
      <c r="K301" s="216"/>
      <c r="L301" s="222"/>
      <c r="M301" s="223"/>
      <c r="N301" s="224"/>
      <c r="O301" s="224"/>
      <c r="P301" s="224"/>
      <c r="Q301" s="224"/>
      <c r="R301" s="224"/>
      <c r="S301" s="224"/>
      <c r="T301" s="224"/>
      <c r="U301" s="225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26" t="s">
        <v>131</v>
      </c>
      <c r="AU301" s="226" t="s">
        <v>78</v>
      </c>
      <c r="AV301" s="13" t="s">
        <v>78</v>
      </c>
      <c r="AW301" s="13" t="s">
        <v>33</v>
      </c>
      <c r="AX301" s="13" t="s">
        <v>71</v>
      </c>
      <c r="AY301" s="226" t="s">
        <v>120</v>
      </c>
    </row>
    <row r="302" spans="1:51" s="13" customFormat="1" ht="12">
      <c r="A302" s="13"/>
      <c r="B302" s="215"/>
      <c r="C302" s="216"/>
      <c r="D302" s="217" t="s">
        <v>131</v>
      </c>
      <c r="E302" s="218" t="s">
        <v>19</v>
      </c>
      <c r="F302" s="219" t="s">
        <v>506</v>
      </c>
      <c r="G302" s="216"/>
      <c r="H302" s="220">
        <v>3.2</v>
      </c>
      <c r="I302" s="221"/>
      <c r="J302" s="216"/>
      <c r="K302" s="216"/>
      <c r="L302" s="222"/>
      <c r="M302" s="223"/>
      <c r="N302" s="224"/>
      <c r="O302" s="224"/>
      <c r="P302" s="224"/>
      <c r="Q302" s="224"/>
      <c r="R302" s="224"/>
      <c r="S302" s="224"/>
      <c r="T302" s="224"/>
      <c r="U302" s="225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26" t="s">
        <v>131</v>
      </c>
      <c r="AU302" s="226" t="s">
        <v>78</v>
      </c>
      <c r="AV302" s="13" t="s">
        <v>78</v>
      </c>
      <c r="AW302" s="13" t="s">
        <v>33</v>
      </c>
      <c r="AX302" s="13" t="s">
        <v>71</v>
      </c>
      <c r="AY302" s="226" t="s">
        <v>120</v>
      </c>
    </row>
    <row r="303" spans="1:51" s="14" customFormat="1" ht="12">
      <c r="A303" s="14"/>
      <c r="B303" s="237"/>
      <c r="C303" s="238"/>
      <c r="D303" s="217" t="s">
        <v>131</v>
      </c>
      <c r="E303" s="239" t="s">
        <v>19</v>
      </c>
      <c r="F303" s="240" t="s">
        <v>173</v>
      </c>
      <c r="G303" s="238"/>
      <c r="H303" s="241">
        <v>5</v>
      </c>
      <c r="I303" s="242"/>
      <c r="J303" s="238"/>
      <c r="K303" s="238"/>
      <c r="L303" s="243"/>
      <c r="M303" s="244"/>
      <c r="N303" s="245"/>
      <c r="O303" s="245"/>
      <c r="P303" s="245"/>
      <c r="Q303" s="245"/>
      <c r="R303" s="245"/>
      <c r="S303" s="245"/>
      <c r="T303" s="245"/>
      <c r="U303" s="246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7" t="s">
        <v>131</v>
      </c>
      <c r="AU303" s="247" t="s">
        <v>78</v>
      </c>
      <c r="AV303" s="14" t="s">
        <v>127</v>
      </c>
      <c r="AW303" s="14" t="s">
        <v>33</v>
      </c>
      <c r="AX303" s="14" t="s">
        <v>76</v>
      </c>
      <c r="AY303" s="247" t="s">
        <v>120</v>
      </c>
    </row>
    <row r="304" spans="1:65" s="2" customFormat="1" ht="16.5" customHeight="1">
      <c r="A304" s="39"/>
      <c r="B304" s="40"/>
      <c r="C304" s="227" t="s">
        <v>507</v>
      </c>
      <c r="D304" s="227" t="s">
        <v>162</v>
      </c>
      <c r="E304" s="228" t="s">
        <v>486</v>
      </c>
      <c r="F304" s="229" t="s">
        <v>487</v>
      </c>
      <c r="G304" s="230" t="s">
        <v>190</v>
      </c>
      <c r="H304" s="231">
        <v>1525</v>
      </c>
      <c r="I304" s="232"/>
      <c r="J304" s="233">
        <f>ROUND(I304*H304,2)</f>
        <v>0</v>
      </c>
      <c r="K304" s="229" t="s">
        <v>126</v>
      </c>
      <c r="L304" s="234"/>
      <c r="M304" s="235" t="s">
        <v>19</v>
      </c>
      <c r="N304" s="236" t="s">
        <v>42</v>
      </c>
      <c r="O304" s="85"/>
      <c r="P304" s="206">
        <f>O304*H304</f>
        <v>0</v>
      </c>
      <c r="Q304" s="206">
        <v>0.0058</v>
      </c>
      <c r="R304" s="206">
        <f>Q304*H304</f>
        <v>8.844999999999999</v>
      </c>
      <c r="S304" s="206">
        <v>0</v>
      </c>
      <c r="T304" s="206">
        <f>S304*H304</f>
        <v>0</v>
      </c>
      <c r="U304" s="207" t="s">
        <v>19</v>
      </c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08" t="s">
        <v>166</v>
      </c>
      <c r="AT304" s="208" t="s">
        <v>162</v>
      </c>
      <c r="AU304" s="208" t="s">
        <v>78</v>
      </c>
      <c r="AY304" s="18" t="s">
        <v>120</v>
      </c>
      <c r="BE304" s="209">
        <f>IF(N304="základní",J304,0)</f>
        <v>0</v>
      </c>
      <c r="BF304" s="209">
        <f>IF(N304="snížená",J304,0)</f>
        <v>0</v>
      </c>
      <c r="BG304" s="209">
        <f>IF(N304="zákl. přenesená",J304,0)</f>
        <v>0</v>
      </c>
      <c r="BH304" s="209">
        <f>IF(N304="sníž. přenesená",J304,0)</f>
        <v>0</v>
      </c>
      <c r="BI304" s="209">
        <f>IF(N304="nulová",J304,0)</f>
        <v>0</v>
      </c>
      <c r="BJ304" s="18" t="s">
        <v>76</v>
      </c>
      <c r="BK304" s="209">
        <f>ROUND(I304*H304,2)</f>
        <v>0</v>
      </c>
      <c r="BL304" s="18" t="s">
        <v>127</v>
      </c>
      <c r="BM304" s="208" t="s">
        <v>508</v>
      </c>
    </row>
    <row r="305" spans="1:51" s="13" customFormat="1" ht="12">
      <c r="A305" s="13"/>
      <c r="B305" s="215"/>
      <c r="C305" s="216"/>
      <c r="D305" s="217" t="s">
        <v>131</v>
      </c>
      <c r="E305" s="216"/>
      <c r="F305" s="219" t="s">
        <v>509</v>
      </c>
      <c r="G305" s="216"/>
      <c r="H305" s="220">
        <v>1525</v>
      </c>
      <c r="I305" s="221"/>
      <c r="J305" s="216"/>
      <c r="K305" s="216"/>
      <c r="L305" s="222"/>
      <c r="M305" s="223"/>
      <c r="N305" s="224"/>
      <c r="O305" s="224"/>
      <c r="P305" s="224"/>
      <c r="Q305" s="224"/>
      <c r="R305" s="224"/>
      <c r="S305" s="224"/>
      <c r="T305" s="224"/>
      <c r="U305" s="225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26" t="s">
        <v>131</v>
      </c>
      <c r="AU305" s="226" t="s">
        <v>78</v>
      </c>
      <c r="AV305" s="13" t="s">
        <v>78</v>
      </c>
      <c r="AW305" s="13" t="s">
        <v>4</v>
      </c>
      <c r="AX305" s="13" t="s">
        <v>76</v>
      </c>
      <c r="AY305" s="226" t="s">
        <v>120</v>
      </c>
    </row>
    <row r="306" spans="1:65" s="2" customFormat="1" ht="16.5" customHeight="1">
      <c r="A306" s="39"/>
      <c r="B306" s="40"/>
      <c r="C306" s="197" t="s">
        <v>510</v>
      </c>
      <c r="D306" s="197" t="s">
        <v>122</v>
      </c>
      <c r="E306" s="198" t="s">
        <v>511</v>
      </c>
      <c r="F306" s="199" t="s">
        <v>512</v>
      </c>
      <c r="G306" s="200" t="s">
        <v>145</v>
      </c>
      <c r="H306" s="201">
        <v>0.9</v>
      </c>
      <c r="I306" s="202"/>
      <c r="J306" s="203">
        <f>ROUND(I306*H306,2)</f>
        <v>0</v>
      </c>
      <c r="K306" s="199" t="s">
        <v>126</v>
      </c>
      <c r="L306" s="45"/>
      <c r="M306" s="204" t="s">
        <v>19</v>
      </c>
      <c r="N306" s="205" t="s">
        <v>42</v>
      </c>
      <c r="O306" s="85"/>
      <c r="P306" s="206">
        <f>O306*H306</f>
        <v>0</v>
      </c>
      <c r="Q306" s="206">
        <v>0</v>
      </c>
      <c r="R306" s="206">
        <f>Q306*H306</f>
        <v>0</v>
      </c>
      <c r="S306" s="206">
        <v>0</v>
      </c>
      <c r="T306" s="206">
        <f>S306*H306</f>
        <v>0</v>
      </c>
      <c r="U306" s="207" t="s">
        <v>19</v>
      </c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08" t="s">
        <v>127</v>
      </c>
      <c r="AT306" s="208" t="s">
        <v>122</v>
      </c>
      <c r="AU306" s="208" t="s">
        <v>78</v>
      </c>
      <c r="AY306" s="18" t="s">
        <v>120</v>
      </c>
      <c r="BE306" s="209">
        <f>IF(N306="základní",J306,0)</f>
        <v>0</v>
      </c>
      <c r="BF306" s="209">
        <f>IF(N306="snížená",J306,0)</f>
        <v>0</v>
      </c>
      <c r="BG306" s="209">
        <f>IF(N306="zákl. přenesená",J306,0)</f>
        <v>0</v>
      </c>
      <c r="BH306" s="209">
        <f>IF(N306="sníž. přenesená",J306,0)</f>
        <v>0</v>
      </c>
      <c r="BI306" s="209">
        <f>IF(N306="nulová",J306,0)</f>
        <v>0</v>
      </c>
      <c r="BJ306" s="18" t="s">
        <v>76</v>
      </c>
      <c r="BK306" s="209">
        <f>ROUND(I306*H306,2)</f>
        <v>0</v>
      </c>
      <c r="BL306" s="18" t="s">
        <v>127</v>
      </c>
      <c r="BM306" s="208" t="s">
        <v>513</v>
      </c>
    </row>
    <row r="307" spans="1:47" s="2" customFormat="1" ht="12">
      <c r="A307" s="39"/>
      <c r="B307" s="40"/>
      <c r="C307" s="41"/>
      <c r="D307" s="210" t="s">
        <v>129</v>
      </c>
      <c r="E307" s="41"/>
      <c r="F307" s="211" t="s">
        <v>514</v>
      </c>
      <c r="G307" s="41"/>
      <c r="H307" s="41"/>
      <c r="I307" s="212"/>
      <c r="J307" s="41"/>
      <c r="K307" s="41"/>
      <c r="L307" s="45"/>
      <c r="M307" s="213"/>
      <c r="N307" s="214"/>
      <c r="O307" s="85"/>
      <c r="P307" s="85"/>
      <c r="Q307" s="85"/>
      <c r="R307" s="85"/>
      <c r="S307" s="85"/>
      <c r="T307" s="85"/>
      <c r="U307" s="86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129</v>
      </c>
      <c r="AU307" s="18" t="s">
        <v>78</v>
      </c>
    </row>
    <row r="308" spans="1:65" s="2" customFormat="1" ht="16.5" customHeight="1">
      <c r="A308" s="39"/>
      <c r="B308" s="40"/>
      <c r="C308" s="197" t="s">
        <v>515</v>
      </c>
      <c r="D308" s="197" t="s">
        <v>122</v>
      </c>
      <c r="E308" s="198" t="s">
        <v>516</v>
      </c>
      <c r="F308" s="199" t="s">
        <v>517</v>
      </c>
      <c r="G308" s="200" t="s">
        <v>125</v>
      </c>
      <c r="H308" s="201">
        <v>3.12</v>
      </c>
      <c r="I308" s="202"/>
      <c r="J308" s="203">
        <f>ROUND(I308*H308,2)</f>
        <v>0</v>
      </c>
      <c r="K308" s="199" t="s">
        <v>19</v>
      </c>
      <c r="L308" s="45"/>
      <c r="M308" s="204" t="s">
        <v>19</v>
      </c>
      <c r="N308" s="205" t="s">
        <v>42</v>
      </c>
      <c r="O308" s="85"/>
      <c r="P308" s="206">
        <f>O308*H308</f>
        <v>0</v>
      </c>
      <c r="Q308" s="206">
        <v>0</v>
      </c>
      <c r="R308" s="206">
        <f>Q308*H308</f>
        <v>0</v>
      </c>
      <c r="S308" s="206">
        <v>0</v>
      </c>
      <c r="T308" s="206">
        <f>S308*H308</f>
        <v>0</v>
      </c>
      <c r="U308" s="207" t="s">
        <v>19</v>
      </c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08" t="s">
        <v>127</v>
      </c>
      <c r="AT308" s="208" t="s">
        <v>122</v>
      </c>
      <c r="AU308" s="208" t="s">
        <v>78</v>
      </c>
      <c r="AY308" s="18" t="s">
        <v>120</v>
      </c>
      <c r="BE308" s="209">
        <f>IF(N308="základní",J308,0)</f>
        <v>0</v>
      </c>
      <c r="BF308" s="209">
        <f>IF(N308="snížená",J308,0)</f>
        <v>0</v>
      </c>
      <c r="BG308" s="209">
        <f>IF(N308="zákl. přenesená",J308,0)</f>
        <v>0</v>
      </c>
      <c r="BH308" s="209">
        <f>IF(N308="sníž. přenesená",J308,0)</f>
        <v>0</v>
      </c>
      <c r="BI308" s="209">
        <f>IF(N308="nulová",J308,0)</f>
        <v>0</v>
      </c>
      <c r="BJ308" s="18" t="s">
        <v>76</v>
      </c>
      <c r="BK308" s="209">
        <f>ROUND(I308*H308,2)</f>
        <v>0</v>
      </c>
      <c r="BL308" s="18" t="s">
        <v>127</v>
      </c>
      <c r="BM308" s="208" t="s">
        <v>518</v>
      </c>
    </row>
    <row r="309" spans="1:51" s="13" customFormat="1" ht="12">
      <c r="A309" s="13"/>
      <c r="B309" s="215"/>
      <c r="C309" s="216"/>
      <c r="D309" s="217" t="s">
        <v>131</v>
      </c>
      <c r="E309" s="218" t="s">
        <v>19</v>
      </c>
      <c r="F309" s="219" t="s">
        <v>519</v>
      </c>
      <c r="G309" s="216"/>
      <c r="H309" s="220">
        <v>3.12</v>
      </c>
      <c r="I309" s="221"/>
      <c r="J309" s="216"/>
      <c r="K309" s="216"/>
      <c r="L309" s="222"/>
      <c r="M309" s="223"/>
      <c r="N309" s="224"/>
      <c r="O309" s="224"/>
      <c r="P309" s="224"/>
      <c r="Q309" s="224"/>
      <c r="R309" s="224"/>
      <c r="S309" s="224"/>
      <c r="T309" s="224"/>
      <c r="U309" s="225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26" t="s">
        <v>131</v>
      </c>
      <c r="AU309" s="226" t="s">
        <v>78</v>
      </c>
      <c r="AV309" s="13" t="s">
        <v>78</v>
      </c>
      <c r="AW309" s="13" t="s">
        <v>33</v>
      </c>
      <c r="AX309" s="13" t="s">
        <v>76</v>
      </c>
      <c r="AY309" s="226" t="s">
        <v>120</v>
      </c>
    </row>
    <row r="310" spans="1:65" s="2" customFormat="1" ht="16.5" customHeight="1">
      <c r="A310" s="39"/>
      <c r="B310" s="40"/>
      <c r="C310" s="197" t="s">
        <v>520</v>
      </c>
      <c r="D310" s="197" t="s">
        <v>122</v>
      </c>
      <c r="E310" s="198" t="s">
        <v>521</v>
      </c>
      <c r="F310" s="199" t="s">
        <v>522</v>
      </c>
      <c r="G310" s="200" t="s">
        <v>335</v>
      </c>
      <c r="H310" s="201">
        <v>16</v>
      </c>
      <c r="I310" s="202"/>
      <c r="J310" s="203">
        <f>ROUND(I310*H310,2)</f>
        <v>0</v>
      </c>
      <c r="K310" s="199" t="s">
        <v>19</v>
      </c>
      <c r="L310" s="45"/>
      <c r="M310" s="204" t="s">
        <v>19</v>
      </c>
      <c r="N310" s="205" t="s">
        <v>42</v>
      </c>
      <c r="O310" s="85"/>
      <c r="P310" s="206">
        <f>O310*H310</f>
        <v>0</v>
      </c>
      <c r="Q310" s="206">
        <v>0</v>
      </c>
      <c r="R310" s="206">
        <f>Q310*H310</f>
        <v>0</v>
      </c>
      <c r="S310" s="206">
        <v>0</v>
      </c>
      <c r="T310" s="206">
        <f>S310*H310</f>
        <v>0</v>
      </c>
      <c r="U310" s="207" t="s">
        <v>19</v>
      </c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08" t="s">
        <v>127</v>
      </c>
      <c r="AT310" s="208" t="s">
        <v>122</v>
      </c>
      <c r="AU310" s="208" t="s">
        <v>78</v>
      </c>
      <c r="AY310" s="18" t="s">
        <v>120</v>
      </c>
      <c r="BE310" s="209">
        <f>IF(N310="základní",J310,0)</f>
        <v>0</v>
      </c>
      <c r="BF310" s="209">
        <f>IF(N310="snížená",J310,0)</f>
        <v>0</v>
      </c>
      <c r="BG310" s="209">
        <f>IF(N310="zákl. přenesená",J310,0)</f>
        <v>0</v>
      </c>
      <c r="BH310" s="209">
        <f>IF(N310="sníž. přenesená",J310,0)</f>
        <v>0</v>
      </c>
      <c r="BI310" s="209">
        <f>IF(N310="nulová",J310,0)</f>
        <v>0</v>
      </c>
      <c r="BJ310" s="18" t="s">
        <v>76</v>
      </c>
      <c r="BK310" s="209">
        <f>ROUND(I310*H310,2)</f>
        <v>0</v>
      </c>
      <c r="BL310" s="18" t="s">
        <v>127</v>
      </c>
      <c r="BM310" s="208" t="s">
        <v>523</v>
      </c>
    </row>
    <row r="311" spans="1:51" s="13" customFormat="1" ht="12">
      <c r="A311" s="13"/>
      <c r="B311" s="215"/>
      <c r="C311" s="216"/>
      <c r="D311" s="217" t="s">
        <v>131</v>
      </c>
      <c r="E311" s="218" t="s">
        <v>19</v>
      </c>
      <c r="F311" s="219" t="s">
        <v>524</v>
      </c>
      <c r="G311" s="216"/>
      <c r="H311" s="220">
        <v>16</v>
      </c>
      <c r="I311" s="221"/>
      <c r="J311" s="216"/>
      <c r="K311" s="216"/>
      <c r="L311" s="222"/>
      <c r="M311" s="223"/>
      <c r="N311" s="224"/>
      <c r="O311" s="224"/>
      <c r="P311" s="224"/>
      <c r="Q311" s="224"/>
      <c r="R311" s="224"/>
      <c r="S311" s="224"/>
      <c r="T311" s="224"/>
      <c r="U311" s="225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26" t="s">
        <v>131</v>
      </c>
      <c r="AU311" s="226" t="s">
        <v>78</v>
      </c>
      <c r="AV311" s="13" t="s">
        <v>78</v>
      </c>
      <c r="AW311" s="13" t="s">
        <v>33</v>
      </c>
      <c r="AX311" s="13" t="s">
        <v>76</v>
      </c>
      <c r="AY311" s="226" t="s">
        <v>120</v>
      </c>
    </row>
    <row r="312" spans="1:65" s="2" customFormat="1" ht="21.75" customHeight="1">
      <c r="A312" s="39"/>
      <c r="B312" s="40"/>
      <c r="C312" s="197" t="s">
        <v>525</v>
      </c>
      <c r="D312" s="197" t="s">
        <v>122</v>
      </c>
      <c r="E312" s="198" t="s">
        <v>526</v>
      </c>
      <c r="F312" s="199" t="s">
        <v>527</v>
      </c>
      <c r="G312" s="200" t="s">
        <v>125</v>
      </c>
      <c r="H312" s="201">
        <v>15</v>
      </c>
      <c r="I312" s="202"/>
      <c r="J312" s="203">
        <f>ROUND(I312*H312,2)</f>
        <v>0</v>
      </c>
      <c r="K312" s="199" t="s">
        <v>126</v>
      </c>
      <c r="L312" s="45"/>
      <c r="M312" s="204" t="s">
        <v>19</v>
      </c>
      <c r="N312" s="205" t="s">
        <v>42</v>
      </c>
      <c r="O312" s="85"/>
      <c r="P312" s="206">
        <f>O312*H312</f>
        <v>0</v>
      </c>
      <c r="Q312" s="206">
        <v>0.0372</v>
      </c>
      <c r="R312" s="206">
        <f>Q312*H312</f>
        <v>0.5579999999999999</v>
      </c>
      <c r="S312" s="206">
        <v>0</v>
      </c>
      <c r="T312" s="206">
        <f>S312*H312</f>
        <v>0</v>
      </c>
      <c r="U312" s="207" t="s">
        <v>19</v>
      </c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08" t="s">
        <v>127</v>
      </c>
      <c r="AT312" s="208" t="s">
        <v>122</v>
      </c>
      <c r="AU312" s="208" t="s">
        <v>78</v>
      </c>
      <c r="AY312" s="18" t="s">
        <v>120</v>
      </c>
      <c r="BE312" s="209">
        <f>IF(N312="základní",J312,0)</f>
        <v>0</v>
      </c>
      <c r="BF312" s="209">
        <f>IF(N312="snížená",J312,0)</f>
        <v>0</v>
      </c>
      <c r="BG312" s="209">
        <f>IF(N312="zákl. přenesená",J312,0)</f>
        <v>0</v>
      </c>
      <c r="BH312" s="209">
        <f>IF(N312="sníž. přenesená",J312,0)</f>
        <v>0</v>
      </c>
      <c r="BI312" s="209">
        <f>IF(N312="nulová",J312,0)</f>
        <v>0</v>
      </c>
      <c r="BJ312" s="18" t="s">
        <v>76</v>
      </c>
      <c r="BK312" s="209">
        <f>ROUND(I312*H312,2)</f>
        <v>0</v>
      </c>
      <c r="BL312" s="18" t="s">
        <v>127</v>
      </c>
      <c r="BM312" s="208" t="s">
        <v>528</v>
      </c>
    </row>
    <row r="313" spans="1:47" s="2" customFormat="1" ht="12">
      <c r="A313" s="39"/>
      <c r="B313" s="40"/>
      <c r="C313" s="41"/>
      <c r="D313" s="210" t="s">
        <v>129</v>
      </c>
      <c r="E313" s="41"/>
      <c r="F313" s="211" t="s">
        <v>529</v>
      </c>
      <c r="G313" s="41"/>
      <c r="H313" s="41"/>
      <c r="I313" s="212"/>
      <c r="J313" s="41"/>
      <c r="K313" s="41"/>
      <c r="L313" s="45"/>
      <c r="M313" s="213"/>
      <c r="N313" s="214"/>
      <c r="O313" s="85"/>
      <c r="P313" s="85"/>
      <c r="Q313" s="85"/>
      <c r="R313" s="85"/>
      <c r="S313" s="85"/>
      <c r="T313" s="85"/>
      <c r="U313" s="86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129</v>
      </c>
      <c r="AU313" s="18" t="s">
        <v>78</v>
      </c>
    </row>
    <row r="314" spans="1:51" s="13" customFormat="1" ht="12">
      <c r="A314" s="13"/>
      <c r="B314" s="215"/>
      <c r="C314" s="216"/>
      <c r="D314" s="217" t="s">
        <v>131</v>
      </c>
      <c r="E314" s="218" t="s">
        <v>19</v>
      </c>
      <c r="F314" s="219" t="s">
        <v>530</v>
      </c>
      <c r="G314" s="216"/>
      <c r="H314" s="220">
        <v>15</v>
      </c>
      <c r="I314" s="221"/>
      <c r="J314" s="216"/>
      <c r="K314" s="216"/>
      <c r="L314" s="222"/>
      <c r="M314" s="223"/>
      <c r="N314" s="224"/>
      <c r="O314" s="224"/>
      <c r="P314" s="224"/>
      <c r="Q314" s="224"/>
      <c r="R314" s="224"/>
      <c r="S314" s="224"/>
      <c r="T314" s="224"/>
      <c r="U314" s="225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26" t="s">
        <v>131</v>
      </c>
      <c r="AU314" s="226" t="s">
        <v>78</v>
      </c>
      <c r="AV314" s="13" t="s">
        <v>78</v>
      </c>
      <c r="AW314" s="13" t="s">
        <v>33</v>
      </c>
      <c r="AX314" s="13" t="s">
        <v>76</v>
      </c>
      <c r="AY314" s="226" t="s">
        <v>120</v>
      </c>
    </row>
    <row r="315" spans="1:65" s="2" customFormat="1" ht="21.75" customHeight="1">
      <c r="A315" s="39"/>
      <c r="B315" s="40"/>
      <c r="C315" s="197" t="s">
        <v>531</v>
      </c>
      <c r="D315" s="197" t="s">
        <v>122</v>
      </c>
      <c r="E315" s="198" t="s">
        <v>532</v>
      </c>
      <c r="F315" s="199" t="s">
        <v>533</v>
      </c>
      <c r="G315" s="200" t="s">
        <v>125</v>
      </c>
      <c r="H315" s="201">
        <v>15</v>
      </c>
      <c r="I315" s="202"/>
      <c r="J315" s="203">
        <f>ROUND(I315*H315,2)</f>
        <v>0</v>
      </c>
      <c r="K315" s="199" t="s">
        <v>126</v>
      </c>
      <c r="L315" s="45"/>
      <c r="M315" s="204" t="s">
        <v>19</v>
      </c>
      <c r="N315" s="205" t="s">
        <v>42</v>
      </c>
      <c r="O315" s="85"/>
      <c r="P315" s="206">
        <f>O315*H315</f>
        <v>0</v>
      </c>
      <c r="Q315" s="206">
        <v>0</v>
      </c>
      <c r="R315" s="206">
        <f>Q315*H315</f>
        <v>0</v>
      </c>
      <c r="S315" s="206">
        <v>0</v>
      </c>
      <c r="T315" s="206">
        <f>S315*H315</f>
        <v>0</v>
      </c>
      <c r="U315" s="207" t="s">
        <v>19</v>
      </c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08" t="s">
        <v>127</v>
      </c>
      <c r="AT315" s="208" t="s">
        <v>122</v>
      </c>
      <c r="AU315" s="208" t="s">
        <v>78</v>
      </c>
      <c r="AY315" s="18" t="s">
        <v>120</v>
      </c>
      <c r="BE315" s="209">
        <f>IF(N315="základní",J315,0)</f>
        <v>0</v>
      </c>
      <c r="BF315" s="209">
        <f>IF(N315="snížená",J315,0)</f>
        <v>0</v>
      </c>
      <c r="BG315" s="209">
        <f>IF(N315="zákl. přenesená",J315,0)</f>
        <v>0</v>
      </c>
      <c r="BH315" s="209">
        <f>IF(N315="sníž. přenesená",J315,0)</f>
        <v>0</v>
      </c>
      <c r="BI315" s="209">
        <f>IF(N315="nulová",J315,0)</f>
        <v>0</v>
      </c>
      <c r="BJ315" s="18" t="s">
        <v>76</v>
      </c>
      <c r="BK315" s="209">
        <f>ROUND(I315*H315,2)</f>
        <v>0</v>
      </c>
      <c r="BL315" s="18" t="s">
        <v>127</v>
      </c>
      <c r="BM315" s="208" t="s">
        <v>534</v>
      </c>
    </row>
    <row r="316" spans="1:47" s="2" customFormat="1" ht="12">
      <c r="A316" s="39"/>
      <c r="B316" s="40"/>
      <c r="C316" s="41"/>
      <c r="D316" s="210" t="s">
        <v>129</v>
      </c>
      <c r="E316" s="41"/>
      <c r="F316" s="211" t="s">
        <v>535</v>
      </c>
      <c r="G316" s="41"/>
      <c r="H316" s="41"/>
      <c r="I316" s="212"/>
      <c r="J316" s="41"/>
      <c r="K316" s="41"/>
      <c r="L316" s="45"/>
      <c r="M316" s="213"/>
      <c r="N316" s="214"/>
      <c r="O316" s="85"/>
      <c r="P316" s="85"/>
      <c r="Q316" s="85"/>
      <c r="R316" s="85"/>
      <c r="S316" s="85"/>
      <c r="T316" s="85"/>
      <c r="U316" s="86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129</v>
      </c>
      <c r="AU316" s="18" t="s">
        <v>78</v>
      </c>
    </row>
    <row r="317" spans="1:65" s="2" customFormat="1" ht="24.15" customHeight="1">
      <c r="A317" s="39"/>
      <c r="B317" s="40"/>
      <c r="C317" s="197" t="s">
        <v>536</v>
      </c>
      <c r="D317" s="197" t="s">
        <v>122</v>
      </c>
      <c r="E317" s="198" t="s">
        <v>537</v>
      </c>
      <c r="F317" s="199" t="s">
        <v>538</v>
      </c>
      <c r="G317" s="200" t="s">
        <v>125</v>
      </c>
      <c r="H317" s="201">
        <v>16.12</v>
      </c>
      <c r="I317" s="202"/>
      <c r="J317" s="203">
        <f>ROUND(I317*H317,2)</f>
        <v>0</v>
      </c>
      <c r="K317" s="199" t="s">
        <v>126</v>
      </c>
      <c r="L317" s="45"/>
      <c r="M317" s="204" t="s">
        <v>19</v>
      </c>
      <c r="N317" s="205" t="s">
        <v>42</v>
      </c>
      <c r="O317" s="85"/>
      <c r="P317" s="206">
        <f>O317*H317</f>
        <v>0</v>
      </c>
      <c r="Q317" s="206">
        <v>0.12273</v>
      </c>
      <c r="R317" s="206">
        <f>Q317*H317</f>
        <v>1.9784076000000002</v>
      </c>
      <c r="S317" s="206">
        <v>0</v>
      </c>
      <c r="T317" s="206">
        <f>S317*H317</f>
        <v>0</v>
      </c>
      <c r="U317" s="207" t="s">
        <v>19</v>
      </c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08" t="s">
        <v>127</v>
      </c>
      <c r="AT317" s="208" t="s">
        <v>122</v>
      </c>
      <c r="AU317" s="208" t="s">
        <v>78</v>
      </c>
      <c r="AY317" s="18" t="s">
        <v>120</v>
      </c>
      <c r="BE317" s="209">
        <f>IF(N317="základní",J317,0)</f>
        <v>0</v>
      </c>
      <c r="BF317" s="209">
        <f>IF(N317="snížená",J317,0)</f>
        <v>0</v>
      </c>
      <c r="BG317" s="209">
        <f>IF(N317="zákl. přenesená",J317,0)</f>
        <v>0</v>
      </c>
      <c r="BH317" s="209">
        <f>IF(N317="sníž. přenesená",J317,0)</f>
        <v>0</v>
      </c>
      <c r="BI317" s="209">
        <f>IF(N317="nulová",J317,0)</f>
        <v>0</v>
      </c>
      <c r="BJ317" s="18" t="s">
        <v>76</v>
      </c>
      <c r="BK317" s="209">
        <f>ROUND(I317*H317,2)</f>
        <v>0</v>
      </c>
      <c r="BL317" s="18" t="s">
        <v>127</v>
      </c>
      <c r="BM317" s="208" t="s">
        <v>539</v>
      </c>
    </row>
    <row r="318" spans="1:47" s="2" customFormat="1" ht="12">
      <c r="A318" s="39"/>
      <c r="B318" s="40"/>
      <c r="C318" s="41"/>
      <c r="D318" s="210" t="s">
        <v>129</v>
      </c>
      <c r="E318" s="41"/>
      <c r="F318" s="211" t="s">
        <v>540</v>
      </c>
      <c r="G318" s="41"/>
      <c r="H318" s="41"/>
      <c r="I318" s="212"/>
      <c r="J318" s="41"/>
      <c r="K318" s="41"/>
      <c r="L318" s="45"/>
      <c r="M318" s="213"/>
      <c r="N318" s="214"/>
      <c r="O318" s="85"/>
      <c r="P318" s="85"/>
      <c r="Q318" s="85"/>
      <c r="R318" s="85"/>
      <c r="S318" s="85"/>
      <c r="T318" s="85"/>
      <c r="U318" s="86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129</v>
      </c>
      <c r="AU318" s="18" t="s">
        <v>78</v>
      </c>
    </row>
    <row r="319" spans="1:51" s="13" customFormat="1" ht="12">
      <c r="A319" s="13"/>
      <c r="B319" s="215"/>
      <c r="C319" s="216"/>
      <c r="D319" s="217" t="s">
        <v>131</v>
      </c>
      <c r="E319" s="218" t="s">
        <v>19</v>
      </c>
      <c r="F319" s="219" t="s">
        <v>450</v>
      </c>
      <c r="G319" s="216"/>
      <c r="H319" s="220">
        <v>6.12</v>
      </c>
      <c r="I319" s="221"/>
      <c r="J319" s="216"/>
      <c r="K319" s="216"/>
      <c r="L319" s="222"/>
      <c r="M319" s="223"/>
      <c r="N319" s="224"/>
      <c r="O319" s="224"/>
      <c r="P319" s="224"/>
      <c r="Q319" s="224"/>
      <c r="R319" s="224"/>
      <c r="S319" s="224"/>
      <c r="T319" s="224"/>
      <c r="U319" s="225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26" t="s">
        <v>131</v>
      </c>
      <c r="AU319" s="226" t="s">
        <v>78</v>
      </c>
      <c r="AV319" s="13" t="s">
        <v>78</v>
      </c>
      <c r="AW319" s="13" t="s">
        <v>33</v>
      </c>
      <c r="AX319" s="13" t="s">
        <v>71</v>
      </c>
      <c r="AY319" s="226" t="s">
        <v>120</v>
      </c>
    </row>
    <row r="320" spans="1:51" s="13" customFormat="1" ht="12">
      <c r="A320" s="13"/>
      <c r="B320" s="215"/>
      <c r="C320" s="216"/>
      <c r="D320" s="217" t="s">
        <v>131</v>
      </c>
      <c r="E320" s="218" t="s">
        <v>19</v>
      </c>
      <c r="F320" s="219" t="s">
        <v>541</v>
      </c>
      <c r="G320" s="216"/>
      <c r="H320" s="220">
        <v>10</v>
      </c>
      <c r="I320" s="221"/>
      <c r="J320" s="216"/>
      <c r="K320" s="216"/>
      <c r="L320" s="222"/>
      <c r="M320" s="223"/>
      <c r="N320" s="224"/>
      <c r="O320" s="224"/>
      <c r="P320" s="224"/>
      <c r="Q320" s="224"/>
      <c r="R320" s="224"/>
      <c r="S320" s="224"/>
      <c r="T320" s="224"/>
      <c r="U320" s="225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26" t="s">
        <v>131</v>
      </c>
      <c r="AU320" s="226" t="s">
        <v>78</v>
      </c>
      <c r="AV320" s="13" t="s">
        <v>78</v>
      </c>
      <c r="AW320" s="13" t="s">
        <v>33</v>
      </c>
      <c r="AX320" s="13" t="s">
        <v>71</v>
      </c>
      <c r="AY320" s="226" t="s">
        <v>120</v>
      </c>
    </row>
    <row r="321" spans="1:51" s="14" customFormat="1" ht="12">
      <c r="A321" s="14"/>
      <c r="B321" s="237"/>
      <c r="C321" s="238"/>
      <c r="D321" s="217" t="s">
        <v>131</v>
      </c>
      <c r="E321" s="239" t="s">
        <v>19</v>
      </c>
      <c r="F321" s="240" t="s">
        <v>173</v>
      </c>
      <c r="G321" s="238"/>
      <c r="H321" s="241">
        <v>16.12</v>
      </c>
      <c r="I321" s="242"/>
      <c r="J321" s="238"/>
      <c r="K321" s="238"/>
      <c r="L321" s="243"/>
      <c r="M321" s="244"/>
      <c r="N321" s="245"/>
      <c r="O321" s="245"/>
      <c r="P321" s="245"/>
      <c r="Q321" s="245"/>
      <c r="R321" s="245"/>
      <c r="S321" s="245"/>
      <c r="T321" s="245"/>
      <c r="U321" s="246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47" t="s">
        <v>131</v>
      </c>
      <c r="AU321" s="247" t="s">
        <v>78</v>
      </c>
      <c r="AV321" s="14" t="s">
        <v>127</v>
      </c>
      <c r="AW321" s="14" t="s">
        <v>33</v>
      </c>
      <c r="AX321" s="14" t="s">
        <v>76</v>
      </c>
      <c r="AY321" s="247" t="s">
        <v>120</v>
      </c>
    </row>
    <row r="322" spans="1:65" s="2" customFormat="1" ht="24.15" customHeight="1">
      <c r="A322" s="39"/>
      <c r="B322" s="40"/>
      <c r="C322" s="197" t="s">
        <v>542</v>
      </c>
      <c r="D322" s="197" t="s">
        <v>122</v>
      </c>
      <c r="E322" s="198" t="s">
        <v>543</v>
      </c>
      <c r="F322" s="199" t="s">
        <v>544</v>
      </c>
      <c r="G322" s="200" t="s">
        <v>125</v>
      </c>
      <c r="H322" s="201">
        <v>6.12</v>
      </c>
      <c r="I322" s="202"/>
      <c r="J322" s="203">
        <f>ROUND(I322*H322,2)</f>
        <v>0</v>
      </c>
      <c r="K322" s="199" t="s">
        <v>126</v>
      </c>
      <c r="L322" s="45"/>
      <c r="M322" s="204" t="s">
        <v>19</v>
      </c>
      <c r="N322" s="205" t="s">
        <v>42</v>
      </c>
      <c r="O322" s="85"/>
      <c r="P322" s="206">
        <f>O322*H322</f>
        <v>0</v>
      </c>
      <c r="Q322" s="206">
        <v>0</v>
      </c>
      <c r="R322" s="206">
        <f>Q322*H322</f>
        <v>0</v>
      </c>
      <c r="S322" s="206">
        <v>0</v>
      </c>
      <c r="T322" s="206">
        <f>S322*H322</f>
        <v>0</v>
      </c>
      <c r="U322" s="207" t="s">
        <v>19</v>
      </c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08" t="s">
        <v>127</v>
      </c>
      <c r="AT322" s="208" t="s">
        <v>122</v>
      </c>
      <c r="AU322" s="208" t="s">
        <v>78</v>
      </c>
      <c r="AY322" s="18" t="s">
        <v>120</v>
      </c>
      <c r="BE322" s="209">
        <f>IF(N322="základní",J322,0)</f>
        <v>0</v>
      </c>
      <c r="BF322" s="209">
        <f>IF(N322="snížená",J322,0)</f>
        <v>0</v>
      </c>
      <c r="BG322" s="209">
        <f>IF(N322="zákl. přenesená",J322,0)</f>
        <v>0</v>
      </c>
      <c r="BH322" s="209">
        <f>IF(N322="sníž. přenesená",J322,0)</f>
        <v>0</v>
      </c>
      <c r="BI322" s="209">
        <f>IF(N322="nulová",J322,0)</f>
        <v>0</v>
      </c>
      <c r="BJ322" s="18" t="s">
        <v>76</v>
      </c>
      <c r="BK322" s="209">
        <f>ROUND(I322*H322,2)</f>
        <v>0</v>
      </c>
      <c r="BL322" s="18" t="s">
        <v>127</v>
      </c>
      <c r="BM322" s="208" t="s">
        <v>545</v>
      </c>
    </row>
    <row r="323" spans="1:47" s="2" customFormat="1" ht="12">
      <c r="A323" s="39"/>
      <c r="B323" s="40"/>
      <c r="C323" s="41"/>
      <c r="D323" s="210" t="s">
        <v>129</v>
      </c>
      <c r="E323" s="41"/>
      <c r="F323" s="211" t="s">
        <v>546</v>
      </c>
      <c r="G323" s="41"/>
      <c r="H323" s="41"/>
      <c r="I323" s="212"/>
      <c r="J323" s="41"/>
      <c r="K323" s="41"/>
      <c r="L323" s="45"/>
      <c r="M323" s="213"/>
      <c r="N323" s="214"/>
      <c r="O323" s="85"/>
      <c r="P323" s="85"/>
      <c r="Q323" s="85"/>
      <c r="R323" s="85"/>
      <c r="S323" s="85"/>
      <c r="T323" s="85"/>
      <c r="U323" s="86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129</v>
      </c>
      <c r="AU323" s="18" t="s">
        <v>78</v>
      </c>
    </row>
    <row r="324" spans="1:51" s="13" customFormat="1" ht="12">
      <c r="A324" s="13"/>
      <c r="B324" s="215"/>
      <c r="C324" s="216"/>
      <c r="D324" s="217" t="s">
        <v>131</v>
      </c>
      <c r="E324" s="218" t="s">
        <v>19</v>
      </c>
      <c r="F324" s="219" t="s">
        <v>450</v>
      </c>
      <c r="G324" s="216"/>
      <c r="H324" s="220">
        <v>6.12</v>
      </c>
      <c r="I324" s="221"/>
      <c r="J324" s="216"/>
      <c r="K324" s="216"/>
      <c r="L324" s="222"/>
      <c r="M324" s="223"/>
      <c r="N324" s="224"/>
      <c r="O324" s="224"/>
      <c r="P324" s="224"/>
      <c r="Q324" s="224"/>
      <c r="R324" s="224"/>
      <c r="S324" s="224"/>
      <c r="T324" s="224"/>
      <c r="U324" s="225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26" t="s">
        <v>131</v>
      </c>
      <c r="AU324" s="226" t="s">
        <v>78</v>
      </c>
      <c r="AV324" s="13" t="s">
        <v>78</v>
      </c>
      <c r="AW324" s="13" t="s">
        <v>33</v>
      </c>
      <c r="AX324" s="13" t="s">
        <v>76</v>
      </c>
      <c r="AY324" s="226" t="s">
        <v>120</v>
      </c>
    </row>
    <row r="325" spans="1:65" s="2" customFormat="1" ht="24.15" customHeight="1">
      <c r="A325" s="39"/>
      <c r="B325" s="40"/>
      <c r="C325" s="197" t="s">
        <v>547</v>
      </c>
      <c r="D325" s="197" t="s">
        <v>122</v>
      </c>
      <c r="E325" s="198" t="s">
        <v>548</v>
      </c>
      <c r="F325" s="199" t="s">
        <v>549</v>
      </c>
      <c r="G325" s="200" t="s">
        <v>125</v>
      </c>
      <c r="H325" s="201">
        <v>16.12</v>
      </c>
      <c r="I325" s="202"/>
      <c r="J325" s="203">
        <f>ROUND(I325*H325,2)</f>
        <v>0</v>
      </c>
      <c r="K325" s="199" t="s">
        <v>126</v>
      </c>
      <c r="L325" s="45"/>
      <c r="M325" s="204" t="s">
        <v>19</v>
      </c>
      <c r="N325" s="205" t="s">
        <v>42</v>
      </c>
      <c r="O325" s="85"/>
      <c r="P325" s="206">
        <f>O325*H325</f>
        <v>0</v>
      </c>
      <c r="Q325" s="206">
        <v>0</v>
      </c>
      <c r="R325" s="206">
        <f>Q325*H325</f>
        <v>0</v>
      </c>
      <c r="S325" s="206">
        <v>0</v>
      </c>
      <c r="T325" s="206">
        <f>S325*H325</f>
        <v>0</v>
      </c>
      <c r="U325" s="207" t="s">
        <v>19</v>
      </c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08" t="s">
        <v>127</v>
      </c>
      <c r="AT325" s="208" t="s">
        <v>122</v>
      </c>
      <c r="AU325" s="208" t="s">
        <v>78</v>
      </c>
      <c r="AY325" s="18" t="s">
        <v>120</v>
      </c>
      <c r="BE325" s="209">
        <f>IF(N325="základní",J325,0)</f>
        <v>0</v>
      </c>
      <c r="BF325" s="209">
        <f>IF(N325="snížená",J325,0)</f>
        <v>0</v>
      </c>
      <c r="BG325" s="209">
        <f>IF(N325="zákl. přenesená",J325,0)</f>
        <v>0</v>
      </c>
      <c r="BH325" s="209">
        <f>IF(N325="sníž. přenesená",J325,0)</f>
        <v>0</v>
      </c>
      <c r="BI325" s="209">
        <f>IF(N325="nulová",J325,0)</f>
        <v>0</v>
      </c>
      <c r="BJ325" s="18" t="s">
        <v>76</v>
      </c>
      <c r="BK325" s="209">
        <f>ROUND(I325*H325,2)</f>
        <v>0</v>
      </c>
      <c r="BL325" s="18" t="s">
        <v>127</v>
      </c>
      <c r="BM325" s="208" t="s">
        <v>550</v>
      </c>
    </row>
    <row r="326" spans="1:47" s="2" customFormat="1" ht="12">
      <c r="A326" s="39"/>
      <c r="B326" s="40"/>
      <c r="C326" s="41"/>
      <c r="D326" s="210" t="s">
        <v>129</v>
      </c>
      <c r="E326" s="41"/>
      <c r="F326" s="211" t="s">
        <v>551</v>
      </c>
      <c r="G326" s="41"/>
      <c r="H326" s="41"/>
      <c r="I326" s="212"/>
      <c r="J326" s="41"/>
      <c r="K326" s="41"/>
      <c r="L326" s="45"/>
      <c r="M326" s="213"/>
      <c r="N326" s="214"/>
      <c r="O326" s="85"/>
      <c r="P326" s="85"/>
      <c r="Q326" s="85"/>
      <c r="R326" s="85"/>
      <c r="S326" s="85"/>
      <c r="T326" s="85"/>
      <c r="U326" s="86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8" t="s">
        <v>129</v>
      </c>
      <c r="AU326" s="18" t="s">
        <v>78</v>
      </c>
    </row>
    <row r="327" spans="1:51" s="13" customFormat="1" ht="12">
      <c r="A327" s="13"/>
      <c r="B327" s="215"/>
      <c r="C327" s="216"/>
      <c r="D327" s="217" t="s">
        <v>131</v>
      </c>
      <c r="E327" s="218" t="s">
        <v>19</v>
      </c>
      <c r="F327" s="219" t="s">
        <v>450</v>
      </c>
      <c r="G327" s="216"/>
      <c r="H327" s="220">
        <v>6.12</v>
      </c>
      <c r="I327" s="221"/>
      <c r="J327" s="216"/>
      <c r="K327" s="216"/>
      <c r="L327" s="222"/>
      <c r="M327" s="223"/>
      <c r="N327" s="224"/>
      <c r="O327" s="224"/>
      <c r="P327" s="224"/>
      <c r="Q327" s="224"/>
      <c r="R327" s="224"/>
      <c r="S327" s="224"/>
      <c r="T327" s="224"/>
      <c r="U327" s="225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26" t="s">
        <v>131</v>
      </c>
      <c r="AU327" s="226" t="s">
        <v>78</v>
      </c>
      <c r="AV327" s="13" t="s">
        <v>78</v>
      </c>
      <c r="AW327" s="13" t="s">
        <v>33</v>
      </c>
      <c r="AX327" s="13" t="s">
        <v>71</v>
      </c>
      <c r="AY327" s="226" t="s">
        <v>120</v>
      </c>
    </row>
    <row r="328" spans="1:51" s="13" customFormat="1" ht="12">
      <c r="A328" s="13"/>
      <c r="B328" s="215"/>
      <c r="C328" s="216"/>
      <c r="D328" s="217" t="s">
        <v>131</v>
      </c>
      <c r="E328" s="218" t="s">
        <v>19</v>
      </c>
      <c r="F328" s="219" t="s">
        <v>541</v>
      </c>
      <c r="G328" s="216"/>
      <c r="H328" s="220">
        <v>10</v>
      </c>
      <c r="I328" s="221"/>
      <c r="J328" s="216"/>
      <c r="K328" s="216"/>
      <c r="L328" s="222"/>
      <c r="M328" s="223"/>
      <c r="N328" s="224"/>
      <c r="O328" s="224"/>
      <c r="P328" s="224"/>
      <c r="Q328" s="224"/>
      <c r="R328" s="224"/>
      <c r="S328" s="224"/>
      <c r="T328" s="224"/>
      <c r="U328" s="225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26" t="s">
        <v>131</v>
      </c>
      <c r="AU328" s="226" t="s">
        <v>78</v>
      </c>
      <c r="AV328" s="13" t="s">
        <v>78</v>
      </c>
      <c r="AW328" s="13" t="s">
        <v>33</v>
      </c>
      <c r="AX328" s="13" t="s">
        <v>71</v>
      </c>
      <c r="AY328" s="226" t="s">
        <v>120</v>
      </c>
    </row>
    <row r="329" spans="1:51" s="14" customFormat="1" ht="12">
      <c r="A329" s="14"/>
      <c r="B329" s="237"/>
      <c r="C329" s="238"/>
      <c r="D329" s="217" t="s">
        <v>131</v>
      </c>
      <c r="E329" s="239" t="s">
        <v>19</v>
      </c>
      <c r="F329" s="240" t="s">
        <v>173</v>
      </c>
      <c r="G329" s="238"/>
      <c r="H329" s="241">
        <v>16.12</v>
      </c>
      <c r="I329" s="242"/>
      <c r="J329" s="238"/>
      <c r="K329" s="238"/>
      <c r="L329" s="243"/>
      <c r="M329" s="244"/>
      <c r="N329" s="245"/>
      <c r="O329" s="245"/>
      <c r="P329" s="245"/>
      <c r="Q329" s="245"/>
      <c r="R329" s="245"/>
      <c r="S329" s="245"/>
      <c r="T329" s="245"/>
      <c r="U329" s="246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7" t="s">
        <v>131</v>
      </c>
      <c r="AU329" s="247" t="s">
        <v>78</v>
      </c>
      <c r="AV329" s="14" t="s">
        <v>127</v>
      </c>
      <c r="AW329" s="14" t="s">
        <v>33</v>
      </c>
      <c r="AX329" s="14" t="s">
        <v>76</v>
      </c>
      <c r="AY329" s="247" t="s">
        <v>120</v>
      </c>
    </row>
    <row r="330" spans="1:65" s="2" customFormat="1" ht="24.15" customHeight="1">
      <c r="A330" s="39"/>
      <c r="B330" s="40"/>
      <c r="C330" s="197" t="s">
        <v>552</v>
      </c>
      <c r="D330" s="197" t="s">
        <v>122</v>
      </c>
      <c r="E330" s="198" t="s">
        <v>553</v>
      </c>
      <c r="F330" s="199" t="s">
        <v>554</v>
      </c>
      <c r="G330" s="200" t="s">
        <v>125</v>
      </c>
      <c r="H330" s="201">
        <v>31.12</v>
      </c>
      <c r="I330" s="202"/>
      <c r="J330" s="203">
        <f>ROUND(I330*H330,2)</f>
        <v>0</v>
      </c>
      <c r="K330" s="199" t="s">
        <v>126</v>
      </c>
      <c r="L330" s="45"/>
      <c r="M330" s="204" t="s">
        <v>19</v>
      </c>
      <c r="N330" s="205" t="s">
        <v>42</v>
      </c>
      <c r="O330" s="85"/>
      <c r="P330" s="206">
        <f>O330*H330</f>
        <v>0</v>
      </c>
      <c r="Q330" s="206">
        <v>0</v>
      </c>
      <c r="R330" s="206">
        <f>Q330*H330</f>
        <v>0</v>
      </c>
      <c r="S330" s="206">
        <v>0</v>
      </c>
      <c r="T330" s="206">
        <f>S330*H330</f>
        <v>0</v>
      </c>
      <c r="U330" s="207" t="s">
        <v>19</v>
      </c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08" t="s">
        <v>127</v>
      </c>
      <c r="AT330" s="208" t="s">
        <v>122</v>
      </c>
      <c r="AU330" s="208" t="s">
        <v>78</v>
      </c>
      <c r="AY330" s="18" t="s">
        <v>120</v>
      </c>
      <c r="BE330" s="209">
        <f>IF(N330="základní",J330,0)</f>
        <v>0</v>
      </c>
      <c r="BF330" s="209">
        <f>IF(N330="snížená",J330,0)</f>
        <v>0</v>
      </c>
      <c r="BG330" s="209">
        <f>IF(N330="zákl. přenesená",J330,0)</f>
        <v>0</v>
      </c>
      <c r="BH330" s="209">
        <f>IF(N330="sníž. přenesená",J330,0)</f>
        <v>0</v>
      </c>
      <c r="BI330" s="209">
        <f>IF(N330="nulová",J330,0)</f>
        <v>0</v>
      </c>
      <c r="BJ330" s="18" t="s">
        <v>76</v>
      </c>
      <c r="BK330" s="209">
        <f>ROUND(I330*H330,2)</f>
        <v>0</v>
      </c>
      <c r="BL330" s="18" t="s">
        <v>127</v>
      </c>
      <c r="BM330" s="208" t="s">
        <v>555</v>
      </c>
    </row>
    <row r="331" spans="1:47" s="2" customFormat="1" ht="12">
      <c r="A331" s="39"/>
      <c r="B331" s="40"/>
      <c r="C331" s="41"/>
      <c r="D331" s="210" t="s">
        <v>129</v>
      </c>
      <c r="E331" s="41"/>
      <c r="F331" s="211" t="s">
        <v>556</v>
      </c>
      <c r="G331" s="41"/>
      <c r="H331" s="41"/>
      <c r="I331" s="212"/>
      <c r="J331" s="41"/>
      <c r="K331" s="41"/>
      <c r="L331" s="45"/>
      <c r="M331" s="213"/>
      <c r="N331" s="214"/>
      <c r="O331" s="85"/>
      <c r="P331" s="85"/>
      <c r="Q331" s="85"/>
      <c r="R331" s="85"/>
      <c r="S331" s="85"/>
      <c r="T331" s="85"/>
      <c r="U331" s="86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129</v>
      </c>
      <c r="AU331" s="18" t="s">
        <v>78</v>
      </c>
    </row>
    <row r="332" spans="1:51" s="13" customFormat="1" ht="12">
      <c r="A332" s="13"/>
      <c r="B332" s="215"/>
      <c r="C332" s="216"/>
      <c r="D332" s="217" t="s">
        <v>131</v>
      </c>
      <c r="E332" s="218" t="s">
        <v>19</v>
      </c>
      <c r="F332" s="219" t="s">
        <v>450</v>
      </c>
      <c r="G332" s="216"/>
      <c r="H332" s="220">
        <v>6.12</v>
      </c>
      <c r="I332" s="221"/>
      <c r="J332" s="216"/>
      <c r="K332" s="216"/>
      <c r="L332" s="222"/>
      <c r="M332" s="223"/>
      <c r="N332" s="224"/>
      <c r="O332" s="224"/>
      <c r="P332" s="224"/>
      <c r="Q332" s="224"/>
      <c r="R332" s="224"/>
      <c r="S332" s="224"/>
      <c r="T332" s="224"/>
      <c r="U332" s="225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26" t="s">
        <v>131</v>
      </c>
      <c r="AU332" s="226" t="s">
        <v>78</v>
      </c>
      <c r="AV332" s="13" t="s">
        <v>78</v>
      </c>
      <c r="AW332" s="13" t="s">
        <v>33</v>
      </c>
      <c r="AX332" s="13" t="s">
        <v>71</v>
      </c>
      <c r="AY332" s="226" t="s">
        <v>120</v>
      </c>
    </row>
    <row r="333" spans="1:51" s="13" customFormat="1" ht="12">
      <c r="A333" s="13"/>
      <c r="B333" s="215"/>
      <c r="C333" s="216"/>
      <c r="D333" s="217" t="s">
        <v>131</v>
      </c>
      <c r="E333" s="218" t="s">
        <v>19</v>
      </c>
      <c r="F333" s="219" t="s">
        <v>541</v>
      </c>
      <c r="G333" s="216"/>
      <c r="H333" s="220">
        <v>10</v>
      </c>
      <c r="I333" s="221"/>
      <c r="J333" s="216"/>
      <c r="K333" s="216"/>
      <c r="L333" s="222"/>
      <c r="M333" s="223"/>
      <c r="N333" s="224"/>
      <c r="O333" s="224"/>
      <c r="P333" s="224"/>
      <c r="Q333" s="224"/>
      <c r="R333" s="224"/>
      <c r="S333" s="224"/>
      <c r="T333" s="224"/>
      <c r="U333" s="225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26" t="s">
        <v>131</v>
      </c>
      <c r="AU333" s="226" t="s">
        <v>78</v>
      </c>
      <c r="AV333" s="13" t="s">
        <v>78</v>
      </c>
      <c r="AW333" s="13" t="s">
        <v>33</v>
      </c>
      <c r="AX333" s="13" t="s">
        <v>71</v>
      </c>
      <c r="AY333" s="226" t="s">
        <v>120</v>
      </c>
    </row>
    <row r="334" spans="1:51" s="15" customFormat="1" ht="12">
      <c r="A334" s="15"/>
      <c r="B334" s="249"/>
      <c r="C334" s="250"/>
      <c r="D334" s="217" t="s">
        <v>131</v>
      </c>
      <c r="E334" s="251" t="s">
        <v>19</v>
      </c>
      <c r="F334" s="252" t="s">
        <v>557</v>
      </c>
      <c r="G334" s="250"/>
      <c r="H334" s="253">
        <v>16.12</v>
      </c>
      <c r="I334" s="254"/>
      <c r="J334" s="250"/>
      <c r="K334" s="250"/>
      <c r="L334" s="255"/>
      <c r="M334" s="256"/>
      <c r="N334" s="257"/>
      <c r="O334" s="257"/>
      <c r="P334" s="257"/>
      <c r="Q334" s="257"/>
      <c r="R334" s="257"/>
      <c r="S334" s="257"/>
      <c r="T334" s="257"/>
      <c r="U334" s="258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59" t="s">
        <v>131</v>
      </c>
      <c r="AU334" s="259" t="s">
        <v>78</v>
      </c>
      <c r="AV334" s="15" t="s">
        <v>137</v>
      </c>
      <c r="AW334" s="15" t="s">
        <v>33</v>
      </c>
      <c r="AX334" s="15" t="s">
        <v>71</v>
      </c>
      <c r="AY334" s="259" t="s">
        <v>120</v>
      </c>
    </row>
    <row r="335" spans="1:51" s="13" customFormat="1" ht="12">
      <c r="A335" s="13"/>
      <c r="B335" s="215"/>
      <c r="C335" s="216"/>
      <c r="D335" s="217" t="s">
        <v>131</v>
      </c>
      <c r="E335" s="218" t="s">
        <v>19</v>
      </c>
      <c r="F335" s="219" t="s">
        <v>530</v>
      </c>
      <c r="G335" s="216"/>
      <c r="H335" s="220">
        <v>15</v>
      </c>
      <c r="I335" s="221"/>
      <c r="J335" s="216"/>
      <c r="K335" s="216"/>
      <c r="L335" s="222"/>
      <c r="M335" s="223"/>
      <c r="N335" s="224"/>
      <c r="O335" s="224"/>
      <c r="P335" s="224"/>
      <c r="Q335" s="224"/>
      <c r="R335" s="224"/>
      <c r="S335" s="224"/>
      <c r="T335" s="224"/>
      <c r="U335" s="225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26" t="s">
        <v>131</v>
      </c>
      <c r="AU335" s="226" t="s">
        <v>78</v>
      </c>
      <c r="AV335" s="13" t="s">
        <v>78</v>
      </c>
      <c r="AW335" s="13" t="s">
        <v>33</v>
      </c>
      <c r="AX335" s="13" t="s">
        <v>71</v>
      </c>
      <c r="AY335" s="226" t="s">
        <v>120</v>
      </c>
    </row>
    <row r="336" spans="1:51" s="15" customFormat="1" ht="12">
      <c r="A336" s="15"/>
      <c r="B336" s="249"/>
      <c r="C336" s="250"/>
      <c r="D336" s="217" t="s">
        <v>131</v>
      </c>
      <c r="E336" s="251" t="s">
        <v>19</v>
      </c>
      <c r="F336" s="252" t="s">
        <v>558</v>
      </c>
      <c r="G336" s="250"/>
      <c r="H336" s="253">
        <v>15</v>
      </c>
      <c r="I336" s="254"/>
      <c r="J336" s="250"/>
      <c r="K336" s="250"/>
      <c r="L336" s="255"/>
      <c r="M336" s="256"/>
      <c r="N336" s="257"/>
      <c r="O336" s="257"/>
      <c r="P336" s="257"/>
      <c r="Q336" s="257"/>
      <c r="R336" s="257"/>
      <c r="S336" s="257"/>
      <c r="T336" s="257"/>
      <c r="U336" s="258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59" t="s">
        <v>131</v>
      </c>
      <c r="AU336" s="259" t="s">
        <v>78</v>
      </c>
      <c r="AV336" s="15" t="s">
        <v>137</v>
      </c>
      <c r="AW336" s="15" t="s">
        <v>33</v>
      </c>
      <c r="AX336" s="15" t="s">
        <v>71</v>
      </c>
      <c r="AY336" s="259" t="s">
        <v>120</v>
      </c>
    </row>
    <row r="337" spans="1:51" s="14" customFormat="1" ht="12">
      <c r="A337" s="14"/>
      <c r="B337" s="237"/>
      <c r="C337" s="238"/>
      <c r="D337" s="217" t="s">
        <v>131</v>
      </c>
      <c r="E337" s="239" t="s">
        <v>19</v>
      </c>
      <c r="F337" s="240" t="s">
        <v>173</v>
      </c>
      <c r="G337" s="238"/>
      <c r="H337" s="241">
        <v>31.12</v>
      </c>
      <c r="I337" s="242"/>
      <c r="J337" s="238"/>
      <c r="K337" s="238"/>
      <c r="L337" s="243"/>
      <c r="M337" s="244"/>
      <c r="N337" s="245"/>
      <c r="O337" s="245"/>
      <c r="P337" s="245"/>
      <c r="Q337" s="245"/>
      <c r="R337" s="245"/>
      <c r="S337" s="245"/>
      <c r="T337" s="245"/>
      <c r="U337" s="246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47" t="s">
        <v>131</v>
      </c>
      <c r="AU337" s="247" t="s">
        <v>78</v>
      </c>
      <c r="AV337" s="14" t="s">
        <v>127</v>
      </c>
      <c r="AW337" s="14" t="s">
        <v>33</v>
      </c>
      <c r="AX337" s="14" t="s">
        <v>76</v>
      </c>
      <c r="AY337" s="247" t="s">
        <v>120</v>
      </c>
    </row>
    <row r="338" spans="1:65" s="2" customFormat="1" ht="21.75" customHeight="1">
      <c r="A338" s="39"/>
      <c r="B338" s="40"/>
      <c r="C338" s="197" t="s">
        <v>559</v>
      </c>
      <c r="D338" s="197" t="s">
        <v>122</v>
      </c>
      <c r="E338" s="198" t="s">
        <v>560</v>
      </c>
      <c r="F338" s="199" t="s">
        <v>561</v>
      </c>
      <c r="G338" s="200" t="s">
        <v>125</v>
      </c>
      <c r="H338" s="201">
        <v>31.12</v>
      </c>
      <c r="I338" s="202"/>
      <c r="J338" s="203">
        <f>ROUND(I338*H338,2)</f>
        <v>0</v>
      </c>
      <c r="K338" s="199" t="s">
        <v>126</v>
      </c>
      <c r="L338" s="45"/>
      <c r="M338" s="204" t="s">
        <v>19</v>
      </c>
      <c r="N338" s="205" t="s">
        <v>42</v>
      </c>
      <c r="O338" s="85"/>
      <c r="P338" s="206">
        <f>O338*H338</f>
        <v>0</v>
      </c>
      <c r="Q338" s="206">
        <v>0</v>
      </c>
      <c r="R338" s="206">
        <f>Q338*H338</f>
        <v>0</v>
      </c>
      <c r="S338" s="206">
        <v>0</v>
      </c>
      <c r="T338" s="206">
        <f>S338*H338</f>
        <v>0</v>
      </c>
      <c r="U338" s="207" t="s">
        <v>19</v>
      </c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08" t="s">
        <v>127</v>
      </c>
      <c r="AT338" s="208" t="s">
        <v>122</v>
      </c>
      <c r="AU338" s="208" t="s">
        <v>78</v>
      </c>
      <c r="AY338" s="18" t="s">
        <v>120</v>
      </c>
      <c r="BE338" s="209">
        <f>IF(N338="základní",J338,0)</f>
        <v>0</v>
      </c>
      <c r="BF338" s="209">
        <f>IF(N338="snížená",J338,0)</f>
        <v>0</v>
      </c>
      <c r="BG338" s="209">
        <f>IF(N338="zákl. přenesená",J338,0)</f>
        <v>0</v>
      </c>
      <c r="BH338" s="209">
        <f>IF(N338="sníž. přenesená",J338,0)</f>
        <v>0</v>
      </c>
      <c r="BI338" s="209">
        <f>IF(N338="nulová",J338,0)</f>
        <v>0</v>
      </c>
      <c r="BJ338" s="18" t="s">
        <v>76</v>
      </c>
      <c r="BK338" s="209">
        <f>ROUND(I338*H338,2)</f>
        <v>0</v>
      </c>
      <c r="BL338" s="18" t="s">
        <v>127</v>
      </c>
      <c r="BM338" s="208" t="s">
        <v>562</v>
      </c>
    </row>
    <row r="339" spans="1:47" s="2" customFormat="1" ht="12">
      <c r="A339" s="39"/>
      <c r="B339" s="40"/>
      <c r="C339" s="41"/>
      <c r="D339" s="210" t="s">
        <v>129</v>
      </c>
      <c r="E339" s="41"/>
      <c r="F339" s="211" t="s">
        <v>563</v>
      </c>
      <c r="G339" s="41"/>
      <c r="H339" s="41"/>
      <c r="I339" s="212"/>
      <c r="J339" s="41"/>
      <c r="K339" s="41"/>
      <c r="L339" s="45"/>
      <c r="M339" s="213"/>
      <c r="N339" s="214"/>
      <c r="O339" s="85"/>
      <c r="P339" s="85"/>
      <c r="Q339" s="85"/>
      <c r="R339" s="85"/>
      <c r="S339" s="85"/>
      <c r="T339" s="85"/>
      <c r="U339" s="86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18" t="s">
        <v>129</v>
      </c>
      <c r="AU339" s="18" t="s">
        <v>78</v>
      </c>
    </row>
    <row r="340" spans="1:63" s="12" customFormat="1" ht="22.8" customHeight="1">
      <c r="A340" s="12"/>
      <c r="B340" s="181"/>
      <c r="C340" s="182"/>
      <c r="D340" s="183" t="s">
        <v>70</v>
      </c>
      <c r="E340" s="195" t="s">
        <v>564</v>
      </c>
      <c r="F340" s="195" t="s">
        <v>565</v>
      </c>
      <c r="G340" s="182"/>
      <c r="H340" s="182"/>
      <c r="I340" s="185"/>
      <c r="J340" s="196">
        <f>BK340</f>
        <v>0</v>
      </c>
      <c r="K340" s="182"/>
      <c r="L340" s="187"/>
      <c r="M340" s="188"/>
      <c r="N340" s="189"/>
      <c r="O340" s="189"/>
      <c r="P340" s="190">
        <f>SUM(P341:P356)</f>
        <v>0</v>
      </c>
      <c r="Q340" s="189"/>
      <c r="R340" s="190">
        <f>SUM(R341:R356)</f>
        <v>0</v>
      </c>
      <c r="S340" s="189"/>
      <c r="T340" s="190">
        <f>SUM(T341:T356)</f>
        <v>0</v>
      </c>
      <c r="U340" s="191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R340" s="192" t="s">
        <v>76</v>
      </c>
      <c r="AT340" s="193" t="s">
        <v>70</v>
      </c>
      <c r="AU340" s="193" t="s">
        <v>76</v>
      </c>
      <c r="AY340" s="192" t="s">
        <v>120</v>
      </c>
      <c r="BK340" s="194">
        <f>SUM(BK341:BK356)</f>
        <v>0</v>
      </c>
    </row>
    <row r="341" spans="1:65" s="2" customFormat="1" ht="24.15" customHeight="1">
      <c r="A341" s="39"/>
      <c r="B341" s="40"/>
      <c r="C341" s="197" t="s">
        <v>566</v>
      </c>
      <c r="D341" s="197" t="s">
        <v>122</v>
      </c>
      <c r="E341" s="198" t="s">
        <v>567</v>
      </c>
      <c r="F341" s="199" t="s">
        <v>568</v>
      </c>
      <c r="G341" s="200" t="s">
        <v>165</v>
      </c>
      <c r="H341" s="201">
        <v>41.295</v>
      </c>
      <c r="I341" s="202"/>
      <c r="J341" s="203">
        <f>ROUND(I341*H341,2)</f>
        <v>0</v>
      </c>
      <c r="K341" s="199" t="s">
        <v>19</v>
      </c>
      <c r="L341" s="45"/>
      <c r="M341" s="204" t="s">
        <v>19</v>
      </c>
      <c r="N341" s="205" t="s">
        <v>42</v>
      </c>
      <c r="O341" s="85"/>
      <c r="P341" s="206">
        <f>O341*H341</f>
        <v>0</v>
      </c>
      <c r="Q341" s="206">
        <v>0</v>
      </c>
      <c r="R341" s="206">
        <f>Q341*H341</f>
        <v>0</v>
      </c>
      <c r="S341" s="206">
        <v>0</v>
      </c>
      <c r="T341" s="206">
        <f>S341*H341</f>
        <v>0</v>
      </c>
      <c r="U341" s="207" t="s">
        <v>19</v>
      </c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08" t="s">
        <v>127</v>
      </c>
      <c r="AT341" s="208" t="s">
        <v>122</v>
      </c>
      <c r="AU341" s="208" t="s">
        <v>78</v>
      </c>
      <c r="AY341" s="18" t="s">
        <v>120</v>
      </c>
      <c r="BE341" s="209">
        <f>IF(N341="základní",J341,0)</f>
        <v>0</v>
      </c>
      <c r="BF341" s="209">
        <f>IF(N341="snížená",J341,0)</f>
        <v>0</v>
      </c>
      <c r="BG341" s="209">
        <f>IF(N341="zákl. přenesená",J341,0)</f>
        <v>0</v>
      </c>
      <c r="BH341" s="209">
        <f>IF(N341="sníž. přenesená",J341,0)</f>
        <v>0</v>
      </c>
      <c r="BI341" s="209">
        <f>IF(N341="nulová",J341,0)</f>
        <v>0</v>
      </c>
      <c r="BJ341" s="18" t="s">
        <v>76</v>
      </c>
      <c r="BK341" s="209">
        <f>ROUND(I341*H341,2)</f>
        <v>0</v>
      </c>
      <c r="BL341" s="18" t="s">
        <v>127</v>
      </c>
      <c r="BM341" s="208" t="s">
        <v>569</v>
      </c>
    </row>
    <row r="342" spans="1:65" s="2" customFormat="1" ht="21.75" customHeight="1">
      <c r="A342" s="39"/>
      <c r="B342" s="40"/>
      <c r="C342" s="197" t="s">
        <v>570</v>
      </c>
      <c r="D342" s="197" t="s">
        <v>122</v>
      </c>
      <c r="E342" s="198" t="s">
        <v>571</v>
      </c>
      <c r="F342" s="199" t="s">
        <v>572</v>
      </c>
      <c r="G342" s="200" t="s">
        <v>165</v>
      </c>
      <c r="H342" s="201">
        <v>41.295</v>
      </c>
      <c r="I342" s="202"/>
      <c r="J342" s="203">
        <f>ROUND(I342*H342,2)</f>
        <v>0</v>
      </c>
      <c r="K342" s="199" t="s">
        <v>126</v>
      </c>
      <c r="L342" s="45"/>
      <c r="M342" s="204" t="s">
        <v>19</v>
      </c>
      <c r="N342" s="205" t="s">
        <v>42</v>
      </c>
      <c r="O342" s="85"/>
      <c r="P342" s="206">
        <f>O342*H342</f>
        <v>0</v>
      </c>
      <c r="Q342" s="206">
        <v>0</v>
      </c>
      <c r="R342" s="206">
        <f>Q342*H342</f>
        <v>0</v>
      </c>
      <c r="S342" s="206">
        <v>0</v>
      </c>
      <c r="T342" s="206">
        <f>S342*H342</f>
        <v>0</v>
      </c>
      <c r="U342" s="207" t="s">
        <v>19</v>
      </c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08" t="s">
        <v>127</v>
      </c>
      <c r="AT342" s="208" t="s">
        <v>122</v>
      </c>
      <c r="AU342" s="208" t="s">
        <v>78</v>
      </c>
      <c r="AY342" s="18" t="s">
        <v>120</v>
      </c>
      <c r="BE342" s="209">
        <f>IF(N342="základní",J342,0)</f>
        <v>0</v>
      </c>
      <c r="BF342" s="209">
        <f>IF(N342="snížená",J342,0)</f>
        <v>0</v>
      </c>
      <c r="BG342" s="209">
        <f>IF(N342="zákl. přenesená",J342,0)</f>
        <v>0</v>
      </c>
      <c r="BH342" s="209">
        <f>IF(N342="sníž. přenesená",J342,0)</f>
        <v>0</v>
      </c>
      <c r="BI342" s="209">
        <f>IF(N342="nulová",J342,0)</f>
        <v>0</v>
      </c>
      <c r="BJ342" s="18" t="s">
        <v>76</v>
      </c>
      <c r="BK342" s="209">
        <f>ROUND(I342*H342,2)</f>
        <v>0</v>
      </c>
      <c r="BL342" s="18" t="s">
        <v>127</v>
      </c>
      <c r="BM342" s="208" t="s">
        <v>573</v>
      </c>
    </row>
    <row r="343" spans="1:47" s="2" customFormat="1" ht="12">
      <c r="A343" s="39"/>
      <c r="B343" s="40"/>
      <c r="C343" s="41"/>
      <c r="D343" s="210" t="s">
        <v>129</v>
      </c>
      <c r="E343" s="41"/>
      <c r="F343" s="211" t="s">
        <v>574</v>
      </c>
      <c r="G343" s="41"/>
      <c r="H343" s="41"/>
      <c r="I343" s="212"/>
      <c r="J343" s="41"/>
      <c r="K343" s="41"/>
      <c r="L343" s="45"/>
      <c r="M343" s="213"/>
      <c r="N343" s="214"/>
      <c r="O343" s="85"/>
      <c r="P343" s="85"/>
      <c r="Q343" s="85"/>
      <c r="R343" s="85"/>
      <c r="S343" s="85"/>
      <c r="T343" s="85"/>
      <c r="U343" s="86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T343" s="18" t="s">
        <v>129</v>
      </c>
      <c r="AU343" s="18" t="s">
        <v>78</v>
      </c>
    </row>
    <row r="344" spans="1:65" s="2" customFormat="1" ht="24.15" customHeight="1">
      <c r="A344" s="39"/>
      <c r="B344" s="40"/>
      <c r="C344" s="197" t="s">
        <v>575</v>
      </c>
      <c r="D344" s="197" t="s">
        <v>122</v>
      </c>
      <c r="E344" s="198" t="s">
        <v>576</v>
      </c>
      <c r="F344" s="199" t="s">
        <v>577</v>
      </c>
      <c r="G344" s="200" t="s">
        <v>165</v>
      </c>
      <c r="H344" s="201">
        <v>1610.505</v>
      </c>
      <c r="I344" s="202"/>
      <c r="J344" s="203">
        <f>ROUND(I344*H344,2)</f>
        <v>0</v>
      </c>
      <c r="K344" s="199" t="s">
        <v>126</v>
      </c>
      <c r="L344" s="45"/>
      <c r="M344" s="204" t="s">
        <v>19</v>
      </c>
      <c r="N344" s="205" t="s">
        <v>42</v>
      </c>
      <c r="O344" s="85"/>
      <c r="P344" s="206">
        <f>O344*H344</f>
        <v>0</v>
      </c>
      <c r="Q344" s="206">
        <v>0</v>
      </c>
      <c r="R344" s="206">
        <f>Q344*H344</f>
        <v>0</v>
      </c>
      <c r="S344" s="206">
        <v>0</v>
      </c>
      <c r="T344" s="206">
        <f>S344*H344</f>
        <v>0</v>
      </c>
      <c r="U344" s="207" t="s">
        <v>19</v>
      </c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08" t="s">
        <v>127</v>
      </c>
      <c r="AT344" s="208" t="s">
        <v>122</v>
      </c>
      <c r="AU344" s="208" t="s">
        <v>78</v>
      </c>
      <c r="AY344" s="18" t="s">
        <v>120</v>
      </c>
      <c r="BE344" s="209">
        <f>IF(N344="základní",J344,0)</f>
        <v>0</v>
      </c>
      <c r="BF344" s="209">
        <f>IF(N344="snížená",J344,0)</f>
        <v>0</v>
      </c>
      <c r="BG344" s="209">
        <f>IF(N344="zákl. přenesená",J344,0)</f>
        <v>0</v>
      </c>
      <c r="BH344" s="209">
        <f>IF(N344="sníž. přenesená",J344,0)</f>
        <v>0</v>
      </c>
      <c r="BI344" s="209">
        <f>IF(N344="nulová",J344,0)</f>
        <v>0</v>
      </c>
      <c r="BJ344" s="18" t="s">
        <v>76</v>
      </c>
      <c r="BK344" s="209">
        <f>ROUND(I344*H344,2)</f>
        <v>0</v>
      </c>
      <c r="BL344" s="18" t="s">
        <v>127</v>
      </c>
      <c r="BM344" s="208" t="s">
        <v>578</v>
      </c>
    </row>
    <row r="345" spans="1:47" s="2" customFormat="1" ht="12">
      <c r="A345" s="39"/>
      <c r="B345" s="40"/>
      <c r="C345" s="41"/>
      <c r="D345" s="210" t="s">
        <v>129</v>
      </c>
      <c r="E345" s="41"/>
      <c r="F345" s="211" t="s">
        <v>579</v>
      </c>
      <c r="G345" s="41"/>
      <c r="H345" s="41"/>
      <c r="I345" s="212"/>
      <c r="J345" s="41"/>
      <c r="K345" s="41"/>
      <c r="L345" s="45"/>
      <c r="M345" s="213"/>
      <c r="N345" s="214"/>
      <c r="O345" s="85"/>
      <c r="P345" s="85"/>
      <c r="Q345" s="85"/>
      <c r="R345" s="85"/>
      <c r="S345" s="85"/>
      <c r="T345" s="85"/>
      <c r="U345" s="86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T345" s="18" t="s">
        <v>129</v>
      </c>
      <c r="AU345" s="18" t="s">
        <v>78</v>
      </c>
    </row>
    <row r="346" spans="1:51" s="13" customFormat="1" ht="12">
      <c r="A346" s="13"/>
      <c r="B346" s="215"/>
      <c r="C346" s="216"/>
      <c r="D346" s="217" t="s">
        <v>131</v>
      </c>
      <c r="E346" s="216"/>
      <c r="F346" s="219" t="s">
        <v>580</v>
      </c>
      <c r="G346" s="216"/>
      <c r="H346" s="220">
        <v>1610.505</v>
      </c>
      <c r="I346" s="221"/>
      <c r="J346" s="216"/>
      <c r="K346" s="216"/>
      <c r="L346" s="222"/>
      <c r="M346" s="223"/>
      <c r="N346" s="224"/>
      <c r="O346" s="224"/>
      <c r="P346" s="224"/>
      <c r="Q346" s="224"/>
      <c r="R346" s="224"/>
      <c r="S346" s="224"/>
      <c r="T346" s="224"/>
      <c r="U346" s="225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26" t="s">
        <v>131</v>
      </c>
      <c r="AU346" s="226" t="s">
        <v>78</v>
      </c>
      <c r="AV346" s="13" t="s">
        <v>78</v>
      </c>
      <c r="AW346" s="13" t="s">
        <v>4</v>
      </c>
      <c r="AX346" s="13" t="s">
        <v>76</v>
      </c>
      <c r="AY346" s="226" t="s">
        <v>120</v>
      </c>
    </row>
    <row r="347" spans="1:65" s="2" customFormat="1" ht="24.15" customHeight="1">
      <c r="A347" s="39"/>
      <c r="B347" s="40"/>
      <c r="C347" s="197" t="s">
        <v>581</v>
      </c>
      <c r="D347" s="197" t="s">
        <v>122</v>
      </c>
      <c r="E347" s="198" t="s">
        <v>582</v>
      </c>
      <c r="F347" s="199" t="s">
        <v>583</v>
      </c>
      <c r="G347" s="200" t="s">
        <v>165</v>
      </c>
      <c r="H347" s="201">
        <v>9.486</v>
      </c>
      <c r="I347" s="202"/>
      <c r="J347" s="203">
        <f>ROUND(I347*H347,2)</f>
        <v>0</v>
      </c>
      <c r="K347" s="199" t="s">
        <v>126</v>
      </c>
      <c r="L347" s="45"/>
      <c r="M347" s="204" t="s">
        <v>19</v>
      </c>
      <c r="N347" s="205" t="s">
        <v>42</v>
      </c>
      <c r="O347" s="85"/>
      <c r="P347" s="206">
        <f>O347*H347</f>
        <v>0</v>
      </c>
      <c r="Q347" s="206">
        <v>0</v>
      </c>
      <c r="R347" s="206">
        <f>Q347*H347</f>
        <v>0</v>
      </c>
      <c r="S347" s="206">
        <v>0</v>
      </c>
      <c r="T347" s="206">
        <f>S347*H347</f>
        <v>0</v>
      </c>
      <c r="U347" s="207" t="s">
        <v>19</v>
      </c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08" t="s">
        <v>127</v>
      </c>
      <c r="AT347" s="208" t="s">
        <v>122</v>
      </c>
      <c r="AU347" s="208" t="s">
        <v>78</v>
      </c>
      <c r="AY347" s="18" t="s">
        <v>120</v>
      </c>
      <c r="BE347" s="209">
        <f>IF(N347="základní",J347,0)</f>
        <v>0</v>
      </c>
      <c r="BF347" s="209">
        <f>IF(N347="snížená",J347,0)</f>
        <v>0</v>
      </c>
      <c r="BG347" s="209">
        <f>IF(N347="zákl. přenesená",J347,0)</f>
        <v>0</v>
      </c>
      <c r="BH347" s="209">
        <f>IF(N347="sníž. přenesená",J347,0)</f>
        <v>0</v>
      </c>
      <c r="BI347" s="209">
        <f>IF(N347="nulová",J347,0)</f>
        <v>0</v>
      </c>
      <c r="BJ347" s="18" t="s">
        <v>76</v>
      </c>
      <c r="BK347" s="209">
        <f>ROUND(I347*H347,2)</f>
        <v>0</v>
      </c>
      <c r="BL347" s="18" t="s">
        <v>127</v>
      </c>
      <c r="BM347" s="208" t="s">
        <v>584</v>
      </c>
    </row>
    <row r="348" spans="1:47" s="2" customFormat="1" ht="12">
      <c r="A348" s="39"/>
      <c r="B348" s="40"/>
      <c r="C348" s="41"/>
      <c r="D348" s="210" t="s">
        <v>129</v>
      </c>
      <c r="E348" s="41"/>
      <c r="F348" s="211" t="s">
        <v>585</v>
      </c>
      <c r="G348" s="41"/>
      <c r="H348" s="41"/>
      <c r="I348" s="212"/>
      <c r="J348" s="41"/>
      <c r="K348" s="41"/>
      <c r="L348" s="45"/>
      <c r="M348" s="213"/>
      <c r="N348" s="214"/>
      <c r="O348" s="85"/>
      <c r="P348" s="85"/>
      <c r="Q348" s="85"/>
      <c r="R348" s="85"/>
      <c r="S348" s="85"/>
      <c r="T348" s="85"/>
      <c r="U348" s="86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T348" s="18" t="s">
        <v>129</v>
      </c>
      <c r="AU348" s="18" t="s">
        <v>78</v>
      </c>
    </row>
    <row r="349" spans="1:51" s="13" customFormat="1" ht="12">
      <c r="A349" s="13"/>
      <c r="B349" s="215"/>
      <c r="C349" s="216"/>
      <c r="D349" s="217" t="s">
        <v>131</v>
      </c>
      <c r="E349" s="218" t="s">
        <v>19</v>
      </c>
      <c r="F349" s="219" t="s">
        <v>586</v>
      </c>
      <c r="G349" s="216"/>
      <c r="H349" s="220">
        <v>9.486</v>
      </c>
      <c r="I349" s="221"/>
      <c r="J349" s="216"/>
      <c r="K349" s="216"/>
      <c r="L349" s="222"/>
      <c r="M349" s="223"/>
      <c r="N349" s="224"/>
      <c r="O349" s="224"/>
      <c r="P349" s="224"/>
      <c r="Q349" s="224"/>
      <c r="R349" s="224"/>
      <c r="S349" s="224"/>
      <c r="T349" s="224"/>
      <c r="U349" s="225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26" t="s">
        <v>131</v>
      </c>
      <c r="AU349" s="226" t="s">
        <v>78</v>
      </c>
      <c r="AV349" s="13" t="s">
        <v>78</v>
      </c>
      <c r="AW349" s="13" t="s">
        <v>33</v>
      </c>
      <c r="AX349" s="13" t="s">
        <v>76</v>
      </c>
      <c r="AY349" s="226" t="s">
        <v>120</v>
      </c>
    </row>
    <row r="350" spans="1:65" s="2" customFormat="1" ht="24.15" customHeight="1">
      <c r="A350" s="39"/>
      <c r="B350" s="40"/>
      <c r="C350" s="197" t="s">
        <v>587</v>
      </c>
      <c r="D350" s="197" t="s">
        <v>122</v>
      </c>
      <c r="E350" s="198" t="s">
        <v>588</v>
      </c>
      <c r="F350" s="199" t="s">
        <v>589</v>
      </c>
      <c r="G350" s="200" t="s">
        <v>165</v>
      </c>
      <c r="H350" s="201">
        <v>8.958</v>
      </c>
      <c r="I350" s="202"/>
      <c r="J350" s="203">
        <f>ROUND(I350*H350,2)</f>
        <v>0</v>
      </c>
      <c r="K350" s="199" t="s">
        <v>126</v>
      </c>
      <c r="L350" s="45"/>
      <c r="M350" s="204" t="s">
        <v>19</v>
      </c>
      <c r="N350" s="205" t="s">
        <v>42</v>
      </c>
      <c r="O350" s="85"/>
      <c r="P350" s="206">
        <f>O350*H350</f>
        <v>0</v>
      </c>
      <c r="Q350" s="206">
        <v>0</v>
      </c>
      <c r="R350" s="206">
        <f>Q350*H350</f>
        <v>0</v>
      </c>
      <c r="S350" s="206">
        <v>0</v>
      </c>
      <c r="T350" s="206">
        <f>S350*H350</f>
        <v>0</v>
      </c>
      <c r="U350" s="207" t="s">
        <v>19</v>
      </c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08" t="s">
        <v>127</v>
      </c>
      <c r="AT350" s="208" t="s">
        <v>122</v>
      </c>
      <c r="AU350" s="208" t="s">
        <v>78</v>
      </c>
      <c r="AY350" s="18" t="s">
        <v>120</v>
      </c>
      <c r="BE350" s="209">
        <f>IF(N350="základní",J350,0)</f>
        <v>0</v>
      </c>
      <c r="BF350" s="209">
        <f>IF(N350="snížená",J350,0)</f>
        <v>0</v>
      </c>
      <c r="BG350" s="209">
        <f>IF(N350="zákl. přenesená",J350,0)</f>
        <v>0</v>
      </c>
      <c r="BH350" s="209">
        <f>IF(N350="sníž. přenesená",J350,0)</f>
        <v>0</v>
      </c>
      <c r="BI350" s="209">
        <f>IF(N350="nulová",J350,0)</f>
        <v>0</v>
      </c>
      <c r="BJ350" s="18" t="s">
        <v>76</v>
      </c>
      <c r="BK350" s="209">
        <f>ROUND(I350*H350,2)</f>
        <v>0</v>
      </c>
      <c r="BL350" s="18" t="s">
        <v>127</v>
      </c>
      <c r="BM350" s="208" t="s">
        <v>590</v>
      </c>
    </row>
    <row r="351" spans="1:47" s="2" customFormat="1" ht="12">
      <c r="A351" s="39"/>
      <c r="B351" s="40"/>
      <c r="C351" s="41"/>
      <c r="D351" s="210" t="s">
        <v>129</v>
      </c>
      <c r="E351" s="41"/>
      <c r="F351" s="211" t="s">
        <v>591</v>
      </c>
      <c r="G351" s="41"/>
      <c r="H351" s="41"/>
      <c r="I351" s="212"/>
      <c r="J351" s="41"/>
      <c r="K351" s="41"/>
      <c r="L351" s="45"/>
      <c r="M351" s="213"/>
      <c r="N351" s="214"/>
      <c r="O351" s="85"/>
      <c r="P351" s="85"/>
      <c r="Q351" s="85"/>
      <c r="R351" s="85"/>
      <c r="S351" s="85"/>
      <c r="T351" s="85"/>
      <c r="U351" s="86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8" t="s">
        <v>129</v>
      </c>
      <c r="AU351" s="18" t="s">
        <v>78</v>
      </c>
    </row>
    <row r="352" spans="1:51" s="13" customFormat="1" ht="12">
      <c r="A352" s="13"/>
      <c r="B352" s="215"/>
      <c r="C352" s="216"/>
      <c r="D352" s="217" t="s">
        <v>131</v>
      </c>
      <c r="E352" s="218" t="s">
        <v>19</v>
      </c>
      <c r="F352" s="219" t="s">
        <v>592</v>
      </c>
      <c r="G352" s="216"/>
      <c r="H352" s="220">
        <v>8.958</v>
      </c>
      <c r="I352" s="221"/>
      <c r="J352" s="216"/>
      <c r="K352" s="216"/>
      <c r="L352" s="222"/>
      <c r="M352" s="223"/>
      <c r="N352" s="224"/>
      <c r="O352" s="224"/>
      <c r="P352" s="224"/>
      <c r="Q352" s="224"/>
      <c r="R352" s="224"/>
      <c r="S352" s="224"/>
      <c r="T352" s="224"/>
      <c r="U352" s="225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26" t="s">
        <v>131</v>
      </c>
      <c r="AU352" s="226" t="s">
        <v>78</v>
      </c>
      <c r="AV352" s="13" t="s">
        <v>78</v>
      </c>
      <c r="AW352" s="13" t="s">
        <v>33</v>
      </c>
      <c r="AX352" s="13" t="s">
        <v>76</v>
      </c>
      <c r="AY352" s="226" t="s">
        <v>120</v>
      </c>
    </row>
    <row r="353" spans="1:65" s="2" customFormat="1" ht="24.15" customHeight="1">
      <c r="A353" s="39"/>
      <c r="B353" s="40"/>
      <c r="C353" s="197" t="s">
        <v>593</v>
      </c>
      <c r="D353" s="197" t="s">
        <v>122</v>
      </c>
      <c r="E353" s="198" t="s">
        <v>594</v>
      </c>
      <c r="F353" s="199" t="s">
        <v>595</v>
      </c>
      <c r="G353" s="200" t="s">
        <v>165</v>
      </c>
      <c r="H353" s="201">
        <v>22.813</v>
      </c>
      <c r="I353" s="202"/>
      <c r="J353" s="203">
        <f>ROUND(I353*H353,2)</f>
        <v>0</v>
      </c>
      <c r="K353" s="199" t="s">
        <v>126</v>
      </c>
      <c r="L353" s="45"/>
      <c r="M353" s="204" t="s">
        <v>19</v>
      </c>
      <c r="N353" s="205" t="s">
        <v>42</v>
      </c>
      <c r="O353" s="85"/>
      <c r="P353" s="206">
        <f>O353*H353</f>
        <v>0</v>
      </c>
      <c r="Q353" s="206">
        <v>0</v>
      </c>
      <c r="R353" s="206">
        <f>Q353*H353</f>
        <v>0</v>
      </c>
      <c r="S353" s="206">
        <v>0</v>
      </c>
      <c r="T353" s="206">
        <f>S353*H353</f>
        <v>0</v>
      </c>
      <c r="U353" s="207" t="s">
        <v>19</v>
      </c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08" t="s">
        <v>127</v>
      </c>
      <c r="AT353" s="208" t="s">
        <v>122</v>
      </c>
      <c r="AU353" s="208" t="s">
        <v>78</v>
      </c>
      <c r="AY353" s="18" t="s">
        <v>120</v>
      </c>
      <c r="BE353" s="209">
        <f>IF(N353="základní",J353,0)</f>
        <v>0</v>
      </c>
      <c r="BF353" s="209">
        <f>IF(N353="snížená",J353,0)</f>
        <v>0</v>
      </c>
      <c r="BG353" s="209">
        <f>IF(N353="zákl. přenesená",J353,0)</f>
        <v>0</v>
      </c>
      <c r="BH353" s="209">
        <f>IF(N353="sníž. přenesená",J353,0)</f>
        <v>0</v>
      </c>
      <c r="BI353" s="209">
        <f>IF(N353="nulová",J353,0)</f>
        <v>0</v>
      </c>
      <c r="BJ353" s="18" t="s">
        <v>76</v>
      </c>
      <c r="BK353" s="209">
        <f>ROUND(I353*H353,2)</f>
        <v>0</v>
      </c>
      <c r="BL353" s="18" t="s">
        <v>127</v>
      </c>
      <c r="BM353" s="208" t="s">
        <v>596</v>
      </c>
    </row>
    <row r="354" spans="1:47" s="2" customFormat="1" ht="12">
      <c r="A354" s="39"/>
      <c r="B354" s="40"/>
      <c r="C354" s="41"/>
      <c r="D354" s="210" t="s">
        <v>129</v>
      </c>
      <c r="E354" s="41"/>
      <c r="F354" s="211" t="s">
        <v>597</v>
      </c>
      <c r="G354" s="41"/>
      <c r="H354" s="41"/>
      <c r="I354" s="212"/>
      <c r="J354" s="41"/>
      <c r="K354" s="41"/>
      <c r="L354" s="45"/>
      <c r="M354" s="213"/>
      <c r="N354" s="214"/>
      <c r="O354" s="85"/>
      <c r="P354" s="85"/>
      <c r="Q354" s="85"/>
      <c r="R354" s="85"/>
      <c r="S354" s="85"/>
      <c r="T354" s="85"/>
      <c r="U354" s="86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T354" s="18" t="s">
        <v>129</v>
      </c>
      <c r="AU354" s="18" t="s">
        <v>78</v>
      </c>
    </row>
    <row r="355" spans="1:51" s="13" customFormat="1" ht="12">
      <c r="A355" s="13"/>
      <c r="B355" s="215"/>
      <c r="C355" s="216"/>
      <c r="D355" s="217" t="s">
        <v>131</v>
      </c>
      <c r="E355" s="218" t="s">
        <v>19</v>
      </c>
      <c r="F355" s="219" t="s">
        <v>598</v>
      </c>
      <c r="G355" s="216"/>
      <c r="H355" s="220">
        <v>22.813</v>
      </c>
      <c r="I355" s="221"/>
      <c r="J355" s="216"/>
      <c r="K355" s="216"/>
      <c r="L355" s="222"/>
      <c r="M355" s="223"/>
      <c r="N355" s="224"/>
      <c r="O355" s="224"/>
      <c r="P355" s="224"/>
      <c r="Q355" s="224"/>
      <c r="R355" s="224"/>
      <c r="S355" s="224"/>
      <c r="T355" s="224"/>
      <c r="U355" s="225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26" t="s">
        <v>131</v>
      </c>
      <c r="AU355" s="226" t="s">
        <v>78</v>
      </c>
      <c r="AV355" s="13" t="s">
        <v>78</v>
      </c>
      <c r="AW355" s="13" t="s">
        <v>33</v>
      </c>
      <c r="AX355" s="13" t="s">
        <v>76</v>
      </c>
      <c r="AY355" s="226" t="s">
        <v>120</v>
      </c>
    </row>
    <row r="356" spans="1:65" s="2" customFormat="1" ht="16.5" customHeight="1">
      <c r="A356" s="39"/>
      <c r="B356" s="40"/>
      <c r="C356" s="197" t="s">
        <v>599</v>
      </c>
      <c r="D356" s="197" t="s">
        <v>122</v>
      </c>
      <c r="E356" s="198" t="s">
        <v>600</v>
      </c>
      <c r="F356" s="199" t="s">
        <v>601</v>
      </c>
      <c r="G356" s="200" t="s">
        <v>165</v>
      </c>
      <c r="H356" s="201">
        <v>41.295</v>
      </c>
      <c r="I356" s="202"/>
      <c r="J356" s="203">
        <f>ROUND(I356*H356,2)</f>
        <v>0</v>
      </c>
      <c r="K356" s="199" t="s">
        <v>19</v>
      </c>
      <c r="L356" s="45"/>
      <c r="M356" s="204" t="s">
        <v>19</v>
      </c>
      <c r="N356" s="205" t="s">
        <v>42</v>
      </c>
      <c r="O356" s="85"/>
      <c r="P356" s="206">
        <f>O356*H356</f>
        <v>0</v>
      </c>
      <c r="Q356" s="206">
        <v>0</v>
      </c>
      <c r="R356" s="206">
        <f>Q356*H356</f>
        <v>0</v>
      </c>
      <c r="S356" s="206">
        <v>0</v>
      </c>
      <c r="T356" s="206">
        <f>S356*H356</f>
        <v>0</v>
      </c>
      <c r="U356" s="207" t="s">
        <v>19</v>
      </c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08" t="s">
        <v>127</v>
      </c>
      <c r="AT356" s="208" t="s">
        <v>122</v>
      </c>
      <c r="AU356" s="208" t="s">
        <v>78</v>
      </c>
      <c r="AY356" s="18" t="s">
        <v>120</v>
      </c>
      <c r="BE356" s="209">
        <f>IF(N356="základní",J356,0)</f>
        <v>0</v>
      </c>
      <c r="BF356" s="209">
        <f>IF(N356="snížená",J356,0)</f>
        <v>0</v>
      </c>
      <c r="BG356" s="209">
        <f>IF(N356="zákl. přenesená",J356,0)</f>
        <v>0</v>
      </c>
      <c r="BH356" s="209">
        <f>IF(N356="sníž. přenesená",J356,0)</f>
        <v>0</v>
      </c>
      <c r="BI356" s="209">
        <f>IF(N356="nulová",J356,0)</f>
        <v>0</v>
      </c>
      <c r="BJ356" s="18" t="s">
        <v>76</v>
      </c>
      <c r="BK356" s="209">
        <f>ROUND(I356*H356,2)</f>
        <v>0</v>
      </c>
      <c r="BL356" s="18" t="s">
        <v>127</v>
      </c>
      <c r="BM356" s="208" t="s">
        <v>602</v>
      </c>
    </row>
    <row r="357" spans="1:63" s="12" customFormat="1" ht="22.8" customHeight="1">
      <c r="A357" s="12"/>
      <c r="B357" s="181"/>
      <c r="C357" s="182"/>
      <c r="D357" s="183" t="s">
        <v>70</v>
      </c>
      <c r="E357" s="195" t="s">
        <v>603</v>
      </c>
      <c r="F357" s="195" t="s">
        <v>604</v>
      </c>
      <c r="G357" s="182"/>
      <c r="H357" s="182"/>
      <c r="I357" s="185"/>
      <c r="J357" s="196">
        <f>BK357</f>
        <v>0</v>
      </c>
      <c r="K357" s="182"/>
      <c r="L357" s="187"/>
      <c r="M357" s="188"/>
      <c r="N357" s="189"/>
      <c r="O357" s="189"/>
      <c r="P357" s="190">
        <f>P358</f>
        <v>0</v>
      </c>
      <c r="Q357" s="189"/>
      <c r="R357" s="190">
        <f>R358</f>
        <v>0</v>
      </c>
      <c r="S357" s="189"/>
      <c r="T357" s="190">
        <f>T358</f>
        <v>0</v>
      </c>
      <c r="U357" s="191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R357" s="192" t="s">
        <v>76</v>
      </c>
      <c r="AT357" s="193" t="s">
        <v>70</v>
      </c>
      <c r="AU357" s="193" t="s">
        <v>76</v>
      </c>
      <c r="AY357" s="192" t="s">
        <v>120</v>
      </c>
      <c r="BK357" s="194">
        <f>BK358</f>
        <v>0</v>
      </c>
    </row>
    <row r="358" spans="1:65" s="2" customFormat="1" ht="33" customHeight="1">
      <c r="A358" s="39"/>
      <c r="B358" s="40"/>
      <c r="C358" s="197" t="s">
        <v>605</v>
      </c>
      <c r="D358" s="197" t="s">
        <v>122</v>
      </c>
      <c r="E358" s="198" t="s">
        <v>606</v>
      </c>
      <c r="F358" s="199" t="s">
        <v>607</v>
      </c>
      <c r="G358" s="200" t="s">
        <v>165</v>
      </c>
      <c r="H358" s="201">
        <v>84.973</v>
      </c>
      <c r="I358" s="202"/>
      <c r="J358" s="203">
        <f>ROUND(I358*H358,2)</f>
        <v>0</v>
      </c>
      <c r="K358" s="199" t="s">
        <v>19</v>
      </c>
      <c r="L358" s="45"/>
      <c r="M358" s="204" t="s">
        <v>19</v>
      </c>
      <c r="N358" s="205" t="s">
        <v>42</v>
      </c>
      <c r="O358" s="85"/>
      <c r="P358" s="206">
        <f>O358*H358</f>
        <v>0</v>
      </c>
      <c r="Q358" s="206">
        <v>0</v>
      </c>
      <c r="R358" s="206">
        <f>Q358*H358</f>
        <v>0</v>
      </c>
      <c r="S358" s="206">
        <v>0</v>
      </c>
      <c r="T358" s="206">
        <f>S358*H358</f>
        <v>0</v>
      </c>
      <c r="U358" s="207" t="s">
        <v>19</v>
      </c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08" t="s">
        <v>127</v>
      </c>
      <c r="AT358" s="208" t="s">
        <v>122</v>
      </c>
      <c r="AU358" s="208" t="s">
        <v>78</v>
      </c>
      <c r="AY358" s="18" t="s">
        <v>120</v>
      </c>
      <c r="BE358" s="209">
        <f>IF(N358="základní",J358,0)</f>
        <v>0</v>
      </c>
      <c r="BF358" s="209">
        <f>IF(N358="snížená",J358,0)</f>
        <v>0</v>
      </c>
      <c r="BG358" s="209">
        <f>IF(N358="zákl. přenesená",J358,0)</f>
        <v>0</v>
      </c>
      <c r="BH358" s="209">
        <f>IF(N358="sníž. přenesená",J358,0)</f>
        <v>0</v>
      </c>
      <c r="BI358" s="209">
        <f>IF(N358="nulová",J358,0)</f>
        <v>0</v>
      </c>
      <c r="BJ358" s="18" t="s">
        <v>76</v>
      </c>
      <c r="BK358" s="209">
        <f>ROUND(I358*H358,2)</f>
        <v>0</v>
      </c>
      <c r="BL358" s="18" t="s">
        <v>127</v>
      </c>
      <c r="BM358" s="208" t="s">
        <v>608</v>
      </c>
    </row>
    <row r="359" spans="1:63" s="12" customFormat="1" ht="25.9" customHeight="1">
      <c r="A359" s="12"/>
      <c r="B359" s="181"/>
      <c r="C359" s="182"/>
      <c r="D359" s="183" t="s">
        <v>70</v>
      </c>
      <c r="E359" s="184" t="s">
        <v>609</v>
      </c>
      <c r="F359" s="184" t="s">
        <v>610</v>
      </c>
      <c r="G359" s="182"/>
      <c r="H359" s="182"/>
      <c r="I359" s="185"/>
      <c r="J359" s="186">
        <f>BK359</f>
        <v>0</v>
      </c>
      <c r="K359" s="182"/>
      <c r="L359" s="187"/>
      <c r="M359" s="188"/>
      <c r="N359" s="189"/>
      <c r="O359" s="189"/>
      <c r="P359" s="190">
        <f>P360+P368+P420+P441+P457+P529</f>
        <v>0</v>
      </c>
      <c r="Q359" s="189"/>
      <c r="R359" s="190">
        <f>R360+R368+R420+R441+R457+R529</f>
        <v>1.3456937800000002</v>
      </c>
      <c r="S359" s="189"/>
      <c r="T359" s="190">
        <f>T360+T368+T420+T441+T457+T529</f>
        <v>0.03848</v>
      </c>
      <c r="U359" s="191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R359" s="192" t="s">
        <v>78</v>
      </c>
      <c r="AT359" s="193" t="s">
        <v>70</v>
      </c>
      <c r="AU359" s="193" t="s">
        <v>71</v>
      </c>
      <c r="AY359" s="192" t="s">
        <v>120</v>
      </c>
      <c r="BK359" s="194">
        <f>BK360+BK368+BK420+BK441+BK457+BK529</f>
        <v>0</v>
      </c>
    </row>
    <row r="360" spans="1:63" s="12" customFormat="1" ht="22.8" customHeight="1">
      <c r="A360" s="12"/>
      <c r="B360" s="181"/>
      <c r="C360" s="182"/>
      <c r="D360" s="183" t="s">
        <v>70</v>
      </c>
      <c r="E360" s="195" t="s">
        <v>611</v>
      </c>
      <c r="F360" s="195" t="s">
        <v>612</v>
      </c>
      <c r="G360" s="182"/>
      <c r="H360" s="182"/>
      <c r="I360" s="185"/>
      <c r="J360" s="196">
        <f>BK360</f>
        <v>0</v>
      </c>
      <c r="K360" s="182"/>
      <c r="L360" s="187"/>
      <c r="M360" s="188"/>
      <c r="N360" s="189"/>
      <c r="O360" s="189"/>
      <c r="P360" s="190">
        <f>SUM(P361:P367)</f>
        <v>0</v>
      </c>
      <c r="Q360" s="189"/>
      <c r="R360" s="190">
        <f>SUM(R361:R367)</f>
        <v>0.00252</v>
      </c>
      <c r="S360" s="189"/>
      <c r="T360" s="190">
        <f>SUM(T361:T367)</f>
        <v>0</v>
      </c>
      <c r="U360" s="191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R360" s="192" t="s">
        <v>78</v>
      </c>
      <c r="AT360" s="193" t="s">
        <v>70</v>
      </c>
      <c r="AU360" s="193" t="s">
        <v>76</v>
      </c>
      <c r="AY360" s="192" t="s">
        <v>120</v>
      </c>
      <c r="BK360" s="194">
        <f>SUM(BK361:BK367)</f>
        <v>0</v>
      </c>
    </row>
    <row r="361" spans="1:65" s="2" customFormat="1" ht="16.5" customHeight="1">
      <c r="A361" s="39"/>
      <c r="B361" s="40"/>
      <c r="C361" s="197" t="s">
        <v>613</v>
      </c>
      <c r="D361" s="197" t="s">
        <v>122</v>
      </c>
      <c r="E361" s="198" t="s">
        <v>614</v>
      </c>
      <c r="F361" s="199" t="s">
        <v>615</v>
      </c>
      <c r="G361" s="200" t="s">
        <v>335</v>
      </c>
      <c r="H361" s="201">
        <v>1.5</v>
      </c>
      <c r="I361" s="202"/>
      <c r="J361" s="203">
        <f>ROUND(I361*H361,2)</f>
        <v>0</v>
      </c>
      <c r="K361" s="199" t="s">
        <v>126</v>
      </c>
      <c r="L361" s="45"/>
      <c r="M361" s="204" t="s">
        <v>19</v>
      </c>
      <c r="N361" s="205" t="s">
        <v>42</v>
      </c>
      <c r="O361" s="85"/>
      <c r="P361" s="206">
        <f>O361*H361</f>
        <v>0</v>
      </c>
      <c r="Q361" s="206">
        <v>0.00168</v>
      </c>
      <c r="R361" s="206">
        <f>Q361*H361</f>
        <v>0.00252</v>
      </c>
      <c r="S361" s="206">
        <v>0</v>
      </c>
      <c r="T361" s="206">
        <f>S361*H361</f>
        <v>0</v>
      </c>
      <c r="U361" s="207" t="s">
        <v>19</v>
      </c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08" t="s">
        <v>219</v>
      </c>
      <c r="AT361" s="208" t="s">
        <v>122</v>
      </c>
      <c r="AU361" s="208" t="s">
        <v>78</v>
      </c>
      <c r="AY361" s="18" t="s">
        <v>120</v>
      </c>
      <c r="BE361" s="209">
        <f>IF(N361="základní",J361,0)</f>
        <v>0</v>
      </c>
      <c r="BF361" s="209">
        <f>IF(N361="snížená",J361,0)</f>
        <v>0</v>
      </c>
      <c r="BG361" s="209">
        <f>IF(N361="zákl. přenesená",J361,0)</f>
        <v>0</v>
      </c>
      <c r="BH361" s="209">
        <f>IF(N361="sníž. přenesená",J361,0)</f>
        <v>0</v>
      </c>
      <c r="BI361" s="209">
        <f>IF(N361="nulová",J361,0)</f>
        <v>0</v>
      </c>
      <c r="BJ361" s="18" t="s">
        <v>76</v>
      </c>
      <c r="BK361" s="209">
        <f>ROUND(I361*H361,2)</f>
        <v>0</v>
      </c>
      <c r="BL361" s="18" t="s">
        <v>219</v>
      </c>
      <c r="BM361" s="208" t="s">
        <v>616</v>
      </c>
    </row>
    <row r="362" spans="1:47" s="2" customFormat="1" ht="12">
      <c r="A362" s="39"/>
      <c r="B362" s="40"/>
      <c r="C362" s="41"/>
      <c r="D362" s="210" t="s">
        <v>129</v>
      </c>
      <c r="E362" s="41"/>
      <c r="F362" s="211" t="s">
        <v>617</v>
      </c>
      <c r="G362" s="41"/>
      <c r="H362" s="41"/>
      <c r="I362" s="212"/>
      <c r="J362" s="41"/>
      <c r="K362" s="41"/>
      <c r="L362" s="45"/>
      <c r="M362" s="213"/>
      <c r="N362" s="214"/>
      <c r="O362" s="85"/>
      <c r="P362" s="85"/>
      <c r="Q362" s="85"/>
      <c r="R362" s="85"/>
      <c r="S362" s="85"/>
      <c r="T362" s="85"/>
      <c r="U362" s="86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T362" s="18" t="s">
        <v>129</v>
      </c>
      <c r="AU362" s="18" t="s">
        <v>78</v>
      </c>
    </row>
    <row r="363" spans="1:51" s="13" customFormat="1" ht="12">
      <c r="A363" s="13"/>
      <c r="B363" s="215"/>
      <c r="C363" s="216"/>
      <c r="D363" s="217" t="s">
        <v>131</v>
      </c>
      <c r="E363" s="218" t="s">
        <v>19</v>
      </c>
      <c r="F363" s="219" t="s">
        <v>618</v>
      </c>
      <c r="G363" s="216"/>
      <c r="H363" s="220">
        <v>1.5</v>
      </c>
      <c r="I363" s="221"/>
      <c r="J363" s="216"/>
      <c r="K363" s="216"/>
      <c r="L363" s="222"/>
      <c r="M363" s="223"/>
      <c r="N363" s="224"/>
      <c r="O363" s="224"/>
      <c r="P363" s="224"/>
      <c r="Q363" s="224"/>
      <c r="R363" s="224"/>
      <c r="S363" s="224"/>
      <c r="T363" s="224"/>
      <c r="U363" s="225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26" t="s">
        <v>131</v>
      </c>
      <c r="AU363" s="226" t="s">
        <v>78</v>
      </c>
      <c r="AV363" s="13" t="s">
        <v>78</v>
      </c>
      <c r="AW363" s="13" t="s">
        <v>33</v>
      </c>
      <c r="AX363" s="13" t="s">
        <v>76</v>
      </c>
      <c r="AY363" s="226" t="s">
        <v>120</v>
      </c>
    </row>
    <row r="364" spans="1:65" s="2" customFormat="1" ht="24.15" customHeight="1">
      <c r="A364" s="39"/>
      <c r="B364" s="40"/>
      <c r="C364" s="197" t="s">
        <v>619</v>
      </c>
      <c r="D364" s="197" t="s">
        <v>122</v>
      </c>
      <c r="E364" s="198" t="s">
        <v>620</v>
      </c>
      <c r="F364" s="199" t="s">
        <v>621</v>
      </c>
      <c r="G364" s="200" t="s">
        <v>165</v>
      </c>
      <c r="H364" s="201">
        <v>0.003</v>
      </c>
      <c r="I364" s="202"/>
      <c r="J364" s="203">
        <f>ROUND(I364*H364,2)</f>
        <v>0</v>
      </c>
      <c r="K364" s="199" t="s">
        <v>126</v>
      </c>
      <c r="L364" s="45"/>
      <c r="M364" s="204" t="s">
        <v>19</v>
      </c>
      <c r="N364" s="205" t="s">
        <v>42</v>
      </c>
      <c r="O364" s="85"/>
      <c r="P364" s="206">
        <f>O364*H364</f>
        <v>0</v>
      </c>
      <c r="Q364" s="206">
        <v>0</v>
      </c>
      <c r="R364" s="206">
        <f>Q364*H364</f>
        <v>0</v>
      </c>
      <c r="S364" s="206">
        <v>0</v>
      </c>
      <c r="T364" s="206">
        <f>S364*H364</f>
        <v>0</v>
      </c>
      <c r="U364" s="207" t="s">
        <v>19</v>
      </c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08" t="s">
        <v>219</v>
      </c>
      <c r="AT364" s="208" t="s">
        <v>122</v>
      </c>
      <c r="AU364" s="208" t="s">
        <v>78</v>
      </c>
      <c r="AY364" s="18" t="s">
        <v>120</v>
      </c>
      <c r="BE364" s="209">
        <f>IF(N364="základní",J364,0)</f>
        <v>0</v>
      </c>
      <c r="BF364" s="209">
        <f>IF(N364="snížená",J364,0)</f>
        <v>0</v>
      </c>
      <c r="BG364" s="209">
        <f>IF(N364="zákl. přenesená",J364,0)</f>
        <v>0</v>
      </c>
      <c r="BH364" s="209">
        <f>IF(N364="sníž. přenesená",J364,0)</f>
        <v>0</v>
      </c>
      <c r="BI364" s="209">
        <f>IF(N364="nulová",J364,0)</f>
        <v>0</v>
      </c>
      <c r="BJ364" s="18" t="s">
        <v>76</v>
      </c>
      <c r="BK364" s="209">
        <f>ROUND(I364*H364,2)</f>
        <v>0</v>
      </c>
      <c r="BL364" s="18" t="s">
        <v>219</v>
      </c>
      <c r="BM364" s="208" t="s">
        <v>622</v>
      </c>
    </row>
    <row r="365" spans="1:47" s="2" customFormat="1" ht="12">
      <c r="A365" s="39"/>
      <c r="B365" s="40"/>
      <c r="C365" s="41"/>
      <c r="D365" s="210" t="s">
        <v>129</v>
      </c>
      <c r="E365" s="41"/>
      <c r="F365" s="211" t="s">
        <v>623</v>
      </c>
      <c r="G365" s="41"/>
      <c r="H365" s="41"/>
      <c r="I365" s="212"/>
      <c r="J365" s="41"/>
      <c r="K365" s="41"/>
      <c r="L365" s="45"/>
      <c r="M365" s="213"/>
      <c r="N365" s="214"/>
      <c r="O365" s="85"/>
      <c r="P365" s="85"/>
      <c r="Q365" s="85"/>
      <c r="R365" s="85"/>
      <c r="S365" s="85"/>
      <c r="T365" s="85"/>
      <c r="U365" s="86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T365" s="18" t="s">
        <v>129</v>
      </c>
      <c r="AU365" s="18" t="s">
        <v>78</v>
      </c>
    </row>
    <row r="366" spans="1:65" s="2" customFormat="1" ht="24.15" customHeight="1">
      <c r="A366" s="39"/>
      <c r="B366" s="40"/>
      <c r="C366" s="197" t="s">
        <v>624</v>
      </c>
      <c r="D366" s="197" t="s">
        <v>122</v>
      </c>
      <c r="E366" s="198" t="s">
        <v>625</v>
      </c>
      <c r="F366" s="199" t="s">
        <v>626</v>
      </c>
      <c r="G366" s="200" t="s">
        <v>165</v>
      </c>
      <c r="H366" s="201">
        <v>0.003</v>
      </c>
      <c r="I366" s="202"/>
      <c r="J366" s="203">
        <f>ROUND(I366*H366,2)</f>
        <v>0</v>
      </c>
      <c r="K366" s="199" t="s">
        <v>126</v>
      </c>
      <c r="L366" s="45"/>
      <c r="M366" s="204" t="s">
        <v>19</v>
      </c>
      <c r="N366" s="205" t="s">
        <v>42</v>
      </c>
      <c r="O366" s="85"/>
      <c r="P366" s="206">
        <f>O366*H366</f>
        <v>0</v>
      </c>
      <c r="Q366" s="206">
        <v>0</v>
      </c>
      <c r="R366" s="206">
        <f>Q366*H366</f>
        <v>0</v>
      </c>
      <c r="S366" s="206">
        <v>0</v>
      </c>
      <c r="T366" s="206">
        <f>S366*H366</f>
        <v>0</v>
      </c>
      <c r="U366" s="207" t="s">
        <v>19</v>
      </c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08" t="s">
        <v>219</v>
      </c>
      <c r="AT366" s="208" t="s">
        <v>122</v>
      </c>
      <c r="AU366" s="208" t="s">
        <v>78</v>
      </c>
      <c r="AY366" s="18" t="s">
        <v>120</v>
      </c>
      <c r="BE366" s="209">
        <f>IF(N366="základní",J366,0)</f>
        <v>0</v>
      </c>
      <c r="BF366" s="209">
        <f>IF(N366="snížená",J366,0)</f>
        <v>0</v>
      </c>
      <c r="BG366" s="209">
        <f>IF(N366="zákl. přenesená",J366,0)</f>
        <v>0</v>
      </c>
      <c r="BH366" s="209">
        <f>IF(N366="sníž. přenesená",J366,0)</f>
        <v>0</v>
      </c>
      <c r="BI366" s="209">
        <f>IF(N366="nulová",J366,0)</f>
        <v>0</v>
      </c>
      <c r="BJ366" s="18" t="s">
        <v>76</v>
      </c>
      <c r="BK366" s="209">
        <f>ROUND(I366*H366,2)</f>
        <v>0</v>
      </c>
      <c r="BL366" s="18" t="s">
        <v>219</v>
      </c>
      <c r="BM366" s="208" t="s">
        <v>627</v>
      </c>
    </row>
    <row r="367" spans="1:47" s="2" customFormat="1" ht="12">
      <c r="A367" s="39"/>
      <c r="B367" s="40"/>
      <c r="C367" s="41"/>
      <c r="D367" s="210" t="s">
        <v>129</v>
      </c>
      <c r="E367" s="41"/>
      <c r="F367" s="211" t="s">
        <v>628</v>
      </c>
      <c r="G367" s="41"/>
      <c r="H367" s="41"/>
      <c r="I367" s="212"/>
      <c r="J367" s="41"/>
      <c r="K367" s="41"/>
      <c r="L367" s="45"/>
      <c r="M367" s="213"/>
      <c r="N367" s="214"/>
      <c r="O367" s="85"/>
      <c r="P367" s="85"/>
      <c r="Q367" s="85"/>
      <c r="R367" s="85"/>
      <c r="S367" s="85"/>
      <c r="T367" s="85"/>
      <c r="U367" s="86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T367" s="18" t="s">
        <v>129</v>
      </c>
      <c r="AU367" s="18" t="s">
        <v>78</v>
      </c>
    </row>
    <row r="368" spans="1:63" s="12" customFormat="1" ht="22.8" customHeight="1">
      <c r="A368" s="12"/>
      <c r="B368" s="181"/>
      <c r="C368" s="182"/>
      <c r="D368" s="183" t="s">
        <v>70</v>
      </c>
      <c r="E368" s="195" t="s">
        <v>629</v>
      </c>
      <c r="F368" s="195" t="s">
        <v>630</v>
      </c>
      <c r="G368" s="182"/>
      <c r="H368" s="182"/>
      <c r="I368" s="185"/>
      <c r="J368" s="196">
        <f>BK368</f>
        <v>0</v>
      </c>
      <c r="K368" s="182"/>
      <c r="L368" s="187"/>
      <c r="M368" s="188"/>
      <c r="N368" s="189"/>
      <c r="O368" s="189"/>
      <c r="P368" s="190">
        <f>SUM(P369:P419)</f>
        <v>0</v>
      </c>
      <c r="Q368" s="189"/>
      <c r="R368" s="190">
        <f>SUM(R369:R419)</f>
        <v>0.08276</v>
      </c>
      <c r="S368" s="189"/>
      <c r="T368" s="190">
        <f>SUM(T369:T419)</f>
        <v>0.01848</v>
      </c>
      <c r="U368" s="191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R368" s="192" t="s">
        <v>78</v>
      </c>
      <c r="AT368" s="193" t="s">
        <v>70</v>
      </c>
      <c r="AU368" s="193" t="s">
        <v>76</v>
      </c>
      <c r="AY368" s="192" t="s">
        <v>120</v>
      </c>
      <c r="BK368" s="194">
        <f>SUM(BK369:BK419)</f>
        <v>0</v>
      </c>
    </row>
    <row r="369" spans="1:65" s="2" customFormat="1" ht="24.15" customHeight="1">
      <c r="A369" s="39"/>
      <c r="B369" s="40"/>
      <c r="C369" s="197" t="s">
        <v>631</v>
      </c>
      <c r="D369" s="197" t="s">
        <v>122</v>
      </c>
      <c r="E369" s="198" t="s">
        <v>632</v>
      </c>
      <c r="F369" s="199" t="s">
        <v>633</v>
      </c>
      <c r="G369" s="200" t="s">
        <v>335</v>
      </c>
      <c r="H369" s="201">
        <v>34</v>
      </c>
      <c r="I369" s="202"/>
      <c r="J369" s="203">
        <f>ROUND(I369*H369,2)</f>
        <v>0</v>
      </c>
      <c r="K369" s="199" t="s">
        <v>126</v>
      </c>
      <c r="L369" s="45"/>
      <c r="M369" s="204" t="s">
        <v>19</v>
      </c>
      <c r="N369" s="205" t="s">
        <v>42</v>
      </c>
      <c r="O369" s="85"/>
      <c r="P369" s="206">
        <f>O369*H369</f>
        <v>0</v>
      </c>
      <c r="Q369" s="206">
        <v>0</v>
      </c>
      <c r="R369" s="206">
        <f>Q369*H369</f>
        <v>0</v>
      </c>
      <c r="S369" s="206">
        <v>0</v>
      </c>
      <c r="T369" s="206">
        <f>S369*H369</f>
        <v>0</v>
      </c>
      <c r="U369" s="207" t="s">
        <v>19</v>
      </c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08" t="s">
        <v>219</v>
      </c>
      <c r="AT369" s="208" t="s">
        <v>122</v>
      </c>
      <c r="AU369" s="208" t="s">
        <v>78</v>
      </c>
      <c r="AY369" s="18" t="s">
        <v>120</v>
      </c>
      <c r="BE369" s="209">
        <f>IF(N369="základní",J369,0)</f>
        <v>0</v>
      </c>
      <c r="BF369" s="209">
        <f>IF(N369="snížená",J369,0)</f>
        <v>0</v>
      </c>
      <c r="BG369" s="209">
        <f>IF(N369="zákl. přenesená",J369,0)</f>
        <v>0</v>
      </c>
      <c r="BH369" s="209">
        <f>IF(N369="sníž. přenesená",J369,0)</f>
        <v>0</v>
      </c>
      <c r="BI369" s="209">
        <f>IF(N369="nulová",J369,0)</f>
        <v>0</v>
      </c>
      <c r="BJ369" s="18" t="s">
        <v>76</v>
      </c>
      <c r="BK369" s="209">
        <f>ROUND(I369*H369,2)</f>
        <v>0</v>
      </c>
      <c r="BL369" s="18" t="s">
        <v>219</v>
      </c>
      <c r="BM369" s="208" t="s">
        <v>634</v>
      </c>
    </row>
    <row r="370" spans="1:47" s="2" customFormat="1" ht="12">
      <c r="A370" s="39"/>
      <c r="B370" s="40"/>
      <c r="C370" s="41"/>
      <c r="D370" s="210" t="s">
        <v>129</v>
      </c>
      <c r="E370" s="41"/>
      <c r="F370" s="211" t="s">
        <v>635</v>
      </c>
      <c r="G370" s="41"/>
      <c r="H370" s="41"/>
      <c r="I370" s="212"/>
      <c r="J370" s="41"/>
      <c r="K370" s="41"/>
      <c r="L370" s="45"/>
      <c r="M370" s="213"/>
      <c r="N370" s="214"/>
      <c r="O370" s="85"/>
      <c r="P370" s="85"/>
      <c r="Q370" s="85"/>
      <c r="R370" s="85"/>
      <c r="S370" s="85"/>
      <c r="T370" s="85"/>
      <c r="U370" s="86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T370" s="18" t="s">
        <v>129</v>
      </c>
      <c r="AU370" s="18" t="s">
        <v>78</v>
      </c>
    </row>
    <row r="371" spans="1:51" s="13" customFormat="1" ht="12">
      <c r="A371" s="13"/>
      <c r="B371" s="215"/>
      <c r="C371" s="216"/>
      <c r="D371" s="217" t="s">
        <v>131</v>
      </c>
      <c r="E371" s="218" t="s">
        <v>19</v>
      </c>
      <c r="F371" s="219" t="s">
        <v>636</v>
      </c>
      <c r="G371" s="216"/>
      <c r="H371" s="220">
        <v>34</v>
      </c>
      <c r="I371" s="221"/>
      <c r="J371" s="216"/>
      <c r="K371" s="216"/>
      <c r="L371" s="222"/>
      <c r="M371" s="223"/>
      <c r="N371" s="224"/>
      <c r="O371" s="224"/>
      <c r="P371" s="224"/>
      <c r="Q371" s="224"/>
      <c r="R371" s="224"/>
      <c r="S371" s="224"/>
      <c r="T371" s="224"/>
      <c r="U371" s="225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26" t="s">
        <v>131</v>
      </c>
      <c r="AU371" s="226" t="s">
        <v>78</v>
      </c>
      <c r="AV371" s="13" t="s">
        <v>78</v>
      </c>
      <c r="AW371" s="13" t="s">
        <v>33</v>
      </c>
      <c r="AX371" s="13" t="s">
        <v>76</v>
      </c>
      <c r="AY371" s="226" t="s">
        <v>120</v>
      </c>
    </row>
    <row r="372" spans="1:65" s="2" customFormat="1" ht="16.5" customHeight="1">
      <c r="A372" s="39"/>
      <c r="B372" s="40"/>
      <c r="C372" s="227" t="s">
        <v>637</v>
      </c>
      <c r="D372" s="227" t="s">
        <v>162</v>
      </c>
      <c r="E372" s="228" t="s">
        <v>638</v>
      </c>
      <c r="F372" s="229" t="s">
        <v>639</v>
      </c>
      <c r="G372" s="230" t="s">
        <v>640</v>
      </c>
      <c r="H372" s="231">
        <v>37.4</v>
      </c>
      <c r="I372" s="232"/>
      <c r="J372" s="233">
        <f>ROUND(I372*H372,2)</f>
        <v>0</v>
      </c>
      <c r="K372" s="229" t="s">
        <v>126</v>
      </c>
      <c r="L372" s="234"/>
      <c r="M372" s="235" t="s">
        <v>19</v>
      </c>
      <c r="N372" s="236" t="s">
        <v>42</v>
      </c>
      <c r="O372" s="85"/>
      <c r="P372" s="206">
        <f>O372*H372</f>
        <v>0</v>
      </c>
      <c r="Q372" s="206">
        <v>0.001</v>
      </c>
      <c r="R372" s="206">
        <f>Q372*H372</f>
        <v>0.0374</v>
      </c>
      <c r="S372" s="206">
        <v>0</v>
      </c>
      <c r="T372" s="206">
        <f>S372*H372</f>
        <v>0</v>
      </c>
      <c r="U372" s="207" t="s">
        <v>19</v>
      </c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08" t="s">
        <v>315</v>
      </c>
      <c r="AT372" s="208" t="s">
        <v>162</v>
      </c>
      <c r="AU372" s="208" t="s">
        <v>78</v>
      </c>
      <c r="AY372" s="18" t="s">
        <v>120</v>
      </c>
      <c r="BE372" s="209">
        <f>IF(N372="základní",J372,0)</f>
        <v>0</v>
      </c>
      <c r="BF372" s="209">
        <f>IF(N372="snížená",J372,0)</f>
        <v>0</v>
      </c>
      <c r="BG372" s="209">
        <f>IF(N372="zákl. přenesená",J372,0)</f>
        <v>0</v>
      </c>
      <c r="BH372" s="209">
        <f>IF(N372="sníž. přenesená",J372,0)</f>
        <v>0</v>
      </c>
      <c r="BI372" s="209">
        <f>IF(N372="nulová",J372,0)</f>
        <v>0</v>
      </c>
      <c r="BJ372" s="18" t="s">
        <v>76</v>
      </c>
      <c r="BK372" s="209">
        <f>ROUND(I372*H372,2)</f>
        <v>0</v>
      </c>
      <c r="BL372" s="18" t="s">
        <v>219</v>
      </c>
      <c r="BM372" s="208" t="s">
        <v>641</v>
      </c>
    </row>
    <row r="373" spans="1:51" s="13" customFormat="1" ht="12">
      <c r="A373" s="13"/>
      <c r="B373" s="215"/>
      <c r="C373" s="216"/>
      <c r="D373" s="217" t="s">
        <v>131</v>
      </c>
      <c r="E373" s="216"/>
      <c r="F373" s="219" t="s">
        <v>642</v>
      </c>
      <c r="G373" s="216"/>
      <c r="H373" s="220">
        <v>37.4</v>
      </c>
      <c r="I373" s="221"/>
      <c r="J373" s="216"/>
      <c r="K373" s="216"/>
      <c r="L373" s="222"/>
      <c r="M373" s="223"/>
      <c r="N373" s="224"/>
      <c r="O373" s="224"/>
      <c r="P373" s="224"/>
      <c r="Q373" s="224"/>
      <c r="R373" s="224"/>
      <c r="S373" s="224"/>
      <c r="T373" s="224"/>
      <c r="U373" s="225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26" t="s">
        <v>131</v>
      </c>
      <c r="AU373" s="226" t="s">
        <v>78</v>
      </c>
      <c r="AV373" s="13" t="s">
        <v>78</v>
      </c>
      <c r="AW373" s="13" t="s">
        <v>4</v>
      </c>
      <c r="AX373" s="13" t="s">
        <v>76</v>
      </c>
      <c r="AY373" s="226" t="s">
        <v>120</v>
      </c>
    </row>
    <row r="374" spans="1:65" s="2" customFormat="1" ht="24.15" customHeight="1">
      <c r="A374" s="39"/>
      <c r="B374" s="40"/>
      <c r="C374" s="197" t="s">
        <v>643</v>
      </c>
      <c r="D374" s="197" t="s">
        <v>122</v>
      </c>
      <c r="E374" s="198" t="s">
        <v>644</v>
      </c>
      <c r="F374" s="199" t="s">
        <v>645</v>
      </c>
      <c r="G374" s="200" t="s">
        <v>335</v>
      </c>
      <c r="H374" s="201">
        <v>6</v>
      </c>
      <c r="I374" s="202"/>
      <c r="J374" s="203">
        <f>ROUND(I374*H374,2)</f>
        <v>0</v>
      </c>
      <c r="K374" s="199" t="s">
        <v>126</v>
      </c>
      <c r="L374" s="45"/>
      <c r="M374" s="204" t="s">
        <v>19</v>
      </c>
      <c r="N374" s="205" t="s">
        <v>42</v>
      </c>
      <c r="O374" s="85"/>
      <c r="P374" s="206">
        <f>O374*H374</f>
        <v>0</v>
      </c>
      <c r="Q374" s="206">
        <v>0</v>
      </c>
      <c r="R374" s="206">
        <f>Q374*H374</f>
        <v>0</v>
      </c>
      <c r="S374" s="206">
        <v>0</v>
      </c>
      <c r="T374" s="206">
        <f>S374*H374</f>
        <v>0</v>
      </c>
      <c r="U374" s="207" t="s">
        <v>19</v>
      </c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08" t="s">
        <v>219</v>
      </c>
      <c r="AT374" s="208" t="s">
        <v>122</v>
      </c>
      <c r="AU374" s="208" t="s">
        <v>78</v>
      </c>
      <c r="AY374" s="18" t="s">
        <v>120</v>
      </c>
      <c r="BE374" s="209">
        <f>IF(N374="základní",J374,0)</f>
        <v>0</v>
      </c>
      <c r="BF374" s="209">
        <f>IF(N374="snížená",J374,0)</f>
        <v>0</v>
      </c>
      <c r="BG374" s="209">
        <f>IF(N374="zákl. přenesená",J374,0)</f>
        <v>0</v>
      </c>
      <c r="BH374" s="209">
        <f>IF(N374="sníž. přenesená",J374,0)</f>
        <v>0</v>
      </c>
      <c r="BI374" s="209">
        <f>IF(N374="nulová",J374,0)</f>
        <v>0</v>
      </c>
      <c r="BJ374" s="18" t="s">
        <v>76</v>
      </c>
      <c r="BK374" s="209">
        <f>ROUND(I374*H374,2)</f>
        <v>0</v>
      </c>
      <c r="BL374" s="18" t="s">
        <v>219</v>
      </c>
      <c r="BM374" s="208" t="s">
        <v>646</v>
      </c>
    </row>
    <row r="375" spans="1:47" s="2" customFormat="1" ht="12">
      <c r="A375" s="39"/>
      <c r="B375" s="40"/>
      <c r="C375" s="41"/>
      <c r="D375" s="210" t="s">
        <v>129</v>
      </c>
      <c r="E375" s="41"/>
      <c r="F375" s="211" t="s">
        <v>647</v>
      </c>
      <c r="G375" s="41"/>
      <c r="H375" s="41"/>
      <c r="I375" s="212"/>
      <c r="J375" s="41"/>
      <c r="K375" s="41"/>
      <c r="L375" s="45"/>
      <c r="M375" s="213"/>
      <c r="N375" s="214"/>
      <c r="O375" s="85"/>
      <c r="P375" s="85"/>
      <c r="Q375" s="85"/>
      <c r="R375" s="85"/>
      <c r="S375" s="85"/>
      <c r="T375" s="85"/>
      <c r="U375" s="86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T375" s="18" t="s">
        <v>129</v>
      </c>
      <c r="AU375" s="18" t="s">
        <v>78</v>
      </c>
    </row>
    <row r="376" spans="1:51" s="13" customFormat="1" ht="12">
      <c r="A376" s="13"/>
      <c r="B376" s="215"/>
      <c r="C376" s="216"/>
      <c r="D376" s="217" t="s">
        <v>131</v>
      </c>
      <c r="E376" s="218" t="s">
        <v>19</v>
      </c>
      <c r="F376" s="219" t="s">
        <v>648</v>
      </c>
      <c r="G376" s="216"/>
      <c r="H376" s="220">
        <v>6</v>
      </c>
      <c r="I376" s="221"/>
      <c r="J376" s="216"/>
      <c r="K376" s="216"/>
      <c r="L376" s="222"/>
      <c r="M376" s="223"/>
      <c r="N376" s="224"/>
      <c r="O376" s="224"/>
      <c r="P376" s="224"/>
      <c r="Q376" s="224"/>
      <c r="R376" s="224"/>
      <c r="S376" s="224"/>
      <c r="T376" s="224"/>
      <c r="U376" s="225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26" t="s">
        <v>131</v>
      </c>
      <c r="AU376" s="226" t="s">
        <v>78</v>
      </c>
      <c r="AV376" s="13" t="s">
        <v>78</v>
      </c>
      <c r="AW376" s="13" t="s">
        <v>33</v>
      </c>
      <c r="AX376" s="13" t="s">
        <v>76</v>
      </c>
      <c r="AY376" s="226" t="s">
        <v>120</v>
      </c>
    </row>
    <row r="377" spans="1:65" s="2" customFormat="1" ht="16.5" customHeight="1">
      <c r="A377" s="39"/>
      <c r="B377" s="40"/>
      <c r="C377" s="227" t="s">
        <v>649</v>
      </c>
      <c r="D377" s="227" t="s">
        <v>162</v>
      </c>
      <c r="E377" s="228" t="s">
        <v>650</v>
      </c>
      <c r="F377" s="229" t="s">
        <v>651</v>
      </c>
      <c r="G377" s="230" t="s">
        <v>640</v>
      </c>
      <c r="H377" s="231">
        <v>3.9</v>
      </c>
      <c r="I377" s="232"/>
      <c r="J377" s="233">
        <f>ROUND(I377*H377,2)</f>
        <v>0</v>
      </c>
      <c r="K377" s="229" t="s">
        <v>126</v>
      </c>
      <c r="L377" s="234"/>
      <c r="M377" s="235" t="s">
        <v>19</v>
      </c>
      <c r="N377" s="236" t="s">
        <v>42</v>
      </c>
      <c r="O377" s="85"/>
      <c r="P377" s="206">
        <f>O377*H377</f>
        <v>0</v>
      </c>
      <c r="Q377" s="206">
        <v>0.001</v>
      </c>
      <c r="R377" s="206">
        <f>Q377*H377</f>
        <v>0.0039</v>
      </c>
      <c r="S377" s="206">
        <v>0</v>
      </c>
      <c r="T377" s="206">
        <f>S377*H377</f>
        <v>0</v>
      </c>
      <c r="U377" s="207" t="s">
        <v>19</v>
      </c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08" t="s">
        <v>315</v>
      </c>
      <c r="AT377" s="208" t="s">
        <v>162</v>
      </c>
      <c r="AU377" s="208" t="s">
        <v>78</v>
      </c>
      <c r="AY377" s="18" t="s">
        <v>120</v>
      </c>
      <c r="BE377" s="209">
        <f>IF(N377="základní",J377,0)</f>
        <v>0</v>
      </c>
      <c r="BF377" s="209">
        <f>IF(N377="snížená",J377,0)</f>
        <v>0</v>
      </c>
      <c r="BG377" s="209">
        <f>IF(N377="zákl. přenesená",J377,0)</f>
        <v>0</v>
      </c>
      <c r="BH377" s="209">
        <f>IF(N377="sníž. přenesená",J377,0)</f>
        <v>0</v>
      </c>
      <c r="BI377" s="209">
        <f>IF(N377="nulová",J377,0)</f>
        <v>0</v>
      </c>
      <c r="BJ377" s="18" t="s">
        <v>76</v>
      </c>
      <c r="BK377" s="209">
        <f>ROUND(I377*H377,2)</f>
        <v>0</v>
      </c>
      <c r="BL377" s="18" t="s">
        <v>219</v>
      </c>
      <c r="BM377" s="208" t="s">
        <v>652</v>
      </c>
    </row>
    <row r="378" spans="1:51" s="13" customFormat="1" ht="12">
      <c r="A378" s="13"/>
      <c r="B378" s="215"/>
      <c r="C378" s="216"/>
      <c r="D378" s="217" t="s">
        <v>131</v>
      </c>
      <c r="E378" s="216"/>
      <c r="F378" s="219" t="s">
        <v>653</v>
      </c>
      <c r="G378" s="216"/>
      <c r="H378" s="220">
        <v>3.9</v>
      </c>
      <c r="I378" s="221"/>
      <c r="J378" s="216"/>
      <c r="K378" s="216"/>
      <c r="L378" s="222"/>
      <c r="M378" s="223"/>
      <c r="N378" s="224"/>
      <c r="O378" s="224"/>
      <c r="P378" s="224"/>
      <c r="Q378" s="224"/>
      <c r="R378" s="224"/>
      <c r="S378" s="224"/>
      <c r="T378" s="224"/>
      <c r="U378" s="225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26" t="s">
        <v>131</v>
      </c>
      <c r="AU378" s="226" t="s">
        <v>78</v>
      </c>
      <c r="AV378" s="13" t="s">
        <v>78</v>
      </c>
      <c r="AW378" s="13" t="s">
        <v>4</v>
      </c>
      <c r="AX378" s="13" t="s">
        <v>76</v>
      </c>
      <c r="AY378" s="226" t="s">
        <v>120</v>
      </c>
    </row>
    <row r="379" spans="1:65" s="2" customFormat="1" ht="16.5" customHeight="1">
      <c r="A379" s="39"/>
      <c r="B379" s="40"/>
      <c r="C379" s="197" t="s">
        <v>654</v>
      </c>
      <c r="D379" s="197" t="s">
        <v>122</v>
      </c>
      <c r="E379" s="198" t="s">
        <v>655</v>
      </c>
      <c r="F379" s="199" t="s">
        <v>656</v>
      </c>
      <c r="G379" s="200" t="s">
        <v>335</v>
      </c>
      <c r="H379" s="201">
        <v>24</v>
      </c>
      <c r="I379" s="202"/>
      <c r="J379" s="203">
        <f>ROUND(I379*H379,2)</f>
        <v>0</v>
      </c>
      <c r="K379" s="199" t="s">
        <v>126</v>
      </c>
      <c r="L379" s="45"/>
      <c r="M379" s="204" t="s">
        <v>19</v>
      </c>
      <c r="N379" s="205" t="s">
        <v>42</v>
      </c>
      <c r="O379" s="85"/>
      <c r="P379" s="206">
        <f>O379*H379</f>
        <v>0</v>
      </c>
      <c r="Q379" s="206">
        <v>0</v>
      </c>
      <c r="R379" s="206">
        <f>Q379*H379</f>
        <v>0</v>
      </c>
      <c r="S379" s="206">
        <v>0</v>
      </c>
      <c r="T379" s="206">
        <f>S379*H379</f>
        <v>0</v>
      </c>
      <c r="U379" s="207" t="s">
        <v>19</v>
      </c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08" t="s">
        <v>219</v>
      </c>
      <c r="AT379" s="208" t="s">
        <v>122</v>
      </c>
      <c r="AU379" s="208" t="s">
        <v>78</v>
      </c>
      <c r="AY379" s="18" t="s">
        <v>120</v>
      </c>
      <c r="BE379" s="209">
        <f>IF(N379="základní",J379,0)</f>
        <v>0</v>
      </c>
      <c r="BF379" s="209">
        <f>IF(N379="snížená",J379,0)</f>
        <v>0</v>
      </c>
      <c r="BG379" s="209">
        <f>IF(N379="zákl. přenesená",J379,0)</f>
        <v>0</v>
      </c>
      <c r="BH379" s="209">
        <f>IF(N379="sníž. přenesená",J379,0)</f>
        <v>0</v>
      </c>
      <c r="BI379" s="209">
        <f>IF(N379="nulová",J379,0)</f>
        <v>0</v>
      </c>
      <c r="BJ379" s="18" t="s">
        <v>76</v>
      </c>
      <c r="BK379" s="209">
        <f>ROUND(I379*H379,2)</f>
        <v>0</v>
      </c>
      <c r="BL379" s="18" t="s">
        <v>219</v>
      </c>
      <c r="BM379" s="208" t="s">
        <v>657</v>
      </c>
    </row>
    <row r="380" spans="1:47" s="2" customFormat="1" ht="12">
      <c r="A380" s="39"/>
      <c r="B380" s="40"/>
      <c r="C380" s="41"/>
      <c r="D380" s="210" t="s">
        <v>129</v>
      </c>
      <c r="E380" s="41"/>
      <c r="F380" s="211" t="s">
        <v>658</v>
      </c>
      <c r="G380" s="41"/>
      <c r="H380" s="41"/>
      <c r="I380" s="212"/>
      <c r="J380" s="41"/>
      <c r="K380" s="41"/>
      <c r="L380" s="45"/>
      <c r="M380" s="213"/>
      <c r="N380" s="214"/>
      <c r="O380" s="85"/>
      <c r="P380" s="85"/>
      <c r="Q380" s="85"/>
      <c r="R380" s="85"/>
      <c r="S380" s="85"/>
      <c r="T380" s="85"/>
      <c r="U380" s="86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T380" s="18" t="s">
        <v>129</v>
      </c>
      <c r="AU380" s="18" t="s">
        <v>78</v>
      </c>
    </row>
    <row r="381" spans="1:51" s="13" customFormat="1" ht="12">
      <c r="A381" s="13"/>
      <c r="B381" s="215"/>
      <c r="C381" s="216"/>
      <c r="D381" s="217" t="s">
        <v>131</v>
      </c>
      <c r="E381" s="218" t="s">
        <v>19</v>
      </c>
      <c r="F381" s="219" t="s">
        <v>659</v>
      </c>
      <c r="G381" s="216"/>
      <c r="H381" s="220">
        <v>16</v>
      </c>
      <c r="I381" s="221"/>
      <c r="J381" s="216"/>
      <c r="K381" s="216"/>
      <c r="L381" s="222"/>
      <c r="M381" s="223"/>
      <c r="N381" s="224"/>
      <c r="O381" s="224"/>
      <c r="P381" s="224"/>
      <c r="Q381" s="224"/>
      <c r="R381" s="224"/>
      <c r="S381" s="224"/>
      <c r="T381" s="224"/>
      <c r="U381" s="225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26" t="s">
        <v>131</v>
      </c>
      <c r="AU381" s="226" t="s">
        <v>78</v>
      </c>
      <c r="AV381" s="13" t="s">
        <v>78</v>
      </c>
      <c r="AW381" s="13" t="s">
        <v>33</v>
      </c>
      <c r="AX381" s="13" t="s">
        <v>71</v>
      </c>
      <c r="AY381" s="226" t="s">
        <v>120</v>
      </c>
    </row>
    <row r="382" spans="1:51" s="13" customFormat="1" ht="12">
      <c r="A382" s="13"/>
      <c r="B382" s="215"/>
      <c r="C382" s="216"/>
      <c r="D382" s="217" t="s">
        <v>131</v>
      </c>
      <c r="E382" s="218" t="s">
        <v>19</v>
      </c>
      <c r="F382" s="219" t="s">
        <v>660</v>
      </c>
      <c r="G382" s="216"/>
      <c r="H382" s="220">
        <v>8</v>
      </c>
      <c r="I382" s="221"/>
      <c r="J382" s="216"/>
      <c r="K382" s="216"/>
      <c r="L382" s="222"/>
      <c r="M382" s="223"/>
      <c r="N382" s="224"/>
      <c r="O382" s="224"/>
      <c r="P382" s="224"/>
      <c r="Q382" s="224"/>
      <c r="R382" s="224"/>
      <c r="S382" s="224"/>
      <c r="T382" s="224"/>
      <c r="U382" s="225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26" t="s">
        <v>131</v>
      </c>
      <c r="AU382" s="226" t="s">
        <v>78</v>
      </c>
      <c r="AV382" s="13" t="s">
        <v>78</v>
      </c>
      <c r="AW382" s="13" t="s">
        <v>33</v>
      </c>
      <c r="AX382" s="13" t="s">
        <v>71</v>
      </c>
      <c r="AY382" s="226" t="s">
        <v>120</v>
      </c>
    </row>
    <row r="383" spans="1:51" s="14" customFormat="1" ht="12">
      <c r="A383" s="14"/>
      <c r="B383" s="237"/>
      <c r="C383" s="238"/>
      <c r="D383" s="217" t="s">
        <v>131</v>
      </c>
      <c r="E383" s="239" t="s">
        <v>19</v>
      </c>
      <c r="F383" s="240" t="s">
        <v>661</v>
      </c>
      <c r="G383" s="238"/>
      <c r="H383" s="241">
        <v>24</v>
      </c>
      <c r="I383" s="242"/>
      <c r="J383" s="238"/>
      <c r="K383" s="238"/>
      <c r="L383" s="243"/>
      <c r="M383" s="244"/>
      <c r="N383" s="245"/>
      <c r="O383" s="245"/>
      <c r="P383" s="245"/>
      <c r="Q383" s="245"/>
      <c r="R383" s="245"/>
      <c r="S383" s="245"/>
      <c r="T383" s="245"/>
      <c r="U383" s="246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47" t="s">
        <v>131</v>
      </c>
      <c r="AU383" s="247" t="s">
        <v>78</v>
      </c>
      <c r="AV383" s="14" t="s">
        <v>127</v>
      </c>
      <c r="AW383" s="14" t="s">
        <v>33</v>
      </c>
      <c r="AX383" s="14" t="s">
        <v>76</v>
      </c>
      <c r="AY383" s="247" t="s">
        <v>120</v>
      </c>
    </row>
    <row r="384" spans="1:65" s="2" customFormat="1" ht="16.5" customHeight="1">
      <c r="A384" s="39"/>
      <c r="B384" s="40"/>
      <c r="C384" s="227" t="s">
        <v>662</v>
      </c>
      <c r="D384" s="227" t="s">
        <v>162</v>
      </c>
      <c r="E384" s="228" t="s">
        <v>650</v>
      </c>
      <c r="F384" s="229" t="s">
        <v>651</v>
      </c>
      <c r="G384" s="230" t="s">
        <v>640</v>
      </c>
      <c r="H384" s="231">
        <v>15.6</v>
      </c>
      <c r="I384" s="232"/>
      <c r="J384" s="233">
        <f>ROUND(I384*H384,2)</f>
        <v>0</v>
      </c>
      <c r="K384" s="229" t="s">
        <v>126</v>
      </c>
      <c r="L384" s="234"/>
      <c r="M384" s="235" t="s">
        <v>19</v>
      </c>
      <c r="N384" s="236" t="s">
        <v>42</v>
      </c>
      <c r="O384" s="85"/>
      <c r="P384" s="206">
        <f>O384*H384</f>
        <v>0</v>
      </c>
      <c r="Q384" s="206">
        <v>0.001</v>
      </c>
      <c r="R384" s="206">
        <f>Q384*H384</f>
        <v>0.0156</v>
      </c>
      <c r="S384" s="206">
        <v>0</v>
      </c>
      <c r="T384" s="206">
        <f>S384*H384</f>
        <v>0</v>
      </c>
      <c r="U384" s="207" t="s">
        <v>19</v>
      </c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08" t="s">
        <v>315</v>
      </c>
      <c r="AT384" s="208" t="s">
        <v>162</v>
      </c>
      <c r="AU384" s="208" t="s">
        <v>78</v>
      </c>
      <c r="AY384" s="18" t="s">
        <v>120</v>
      </c>
      <c r="BE384" s="209">
        <f>IF(N384="základní",J384,0)</f>
        <v>0</v>
      </c>
      <c r="BF384" s="209">
        <f>IF(N384="snížená",J384,0)</f>
        <v>0</v>
      </c>
      <c r="BG384" s="209">
        <f>IF(N384="zákl. přenesená",J384,0)</f>
        <v>0</v>
      </c>
      <c r="BH384" s="209">
        <f>IF(N384="sníž. přenesená",J384,0)</f>
        <v>0</v>
      </c>
      <c r="BI384" s="209">
        <f>IF(N384="nulová",J384,0)</f>
        <v>0</v>
      </c>
      <c r="BJ384" s="18" t="s">
        <v>76</v>
      </c>
      <c r="BK384" s="209">
        <f>ROUND(I384*H384,2)</f>
        <v>0</v>
      </c>
      <c r="BL384" s="18" t="s">
        <v>219</v>
      </c>
      <c r="BM384" s="208" t="s">
        <v>663</v>
      </c>
    </row>
    <row r="385" spans="1:51" s="13" customFormat="1" ht="12">
      <c r="A385" s="13"/>
      <c r="B385" s="215"/>
      <c r="C385" s="216"/>
      <c r="D385" s="217" t="s">
        <v>131</v>
      </c>
      <c r="E385" s="216"/>
      <c r="F385" s="219" t="s">
        <v>664</v>
      </c>
      <c r="G385" s="216"/>
      <c r="H385" s="220">
        <v>15.6</v>
      </c>
      <c r="I385" s="221"/>
      <c r="J385" s="216"/>
      <c r="K385" s="216"/>
      <c r="L385" s="222"/>
      <c r="M385" s="223"/>
      <c r="N385" s="224"/>
      <c r="O385" s="224"/>
      <c r="P385" s="224"/>
      <c r="Q385" s="224"/>
      <c r="R385" s="224"/>
      <c r="S385" s="224"/>
      <c r="T385" s="224"/>
      <c r="U385" s="225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26" t="s">
        <v>131</v>
      </c>
      <c r="AU385" s="226" t="s">
        <v>78</v>
      </c>
      <c r="AV385" s="13" t="s">
        <v>78</v>
      </c>
      <c r="AW385" s="13" t="s">
        <v>4</v>
      </c>
      <c r="AX385" s="13" t="s">
        <v>76</v>
      </c>
      <c r="AY385" s="226" t="s">
        <v>120</v>
      </c>
    </row>
    <row r="386" spans="1:65" s="2" customFormat="1" ht="16.5" customHeight="1">
      <c r="A386" s="39"/>
      <c r="B386" s="40"/>
      <c r="C386" s="197" t="s">
        <v>665</v>
      </c>
      <c r="D386" s="197" t="s">
        <v>122</v>
      </c>
      <c r="E386" s="198" t="s">
        <v>666</v>
      </c>
      <c r="F386" s="199" t="s">
        <v>667</v>
      </c>
      <c r="G386" s="200" t="s">
        <v>190</v>
      </c>
      <c r="H386" s="201">
        <v>10</v>
      </c>
      <c r="I386" s="202"/>
      <c r="J386" s="203">
        <f>ROUND(I386*H386,2)</f>
        <v>0</v>
      </c>
      <c r="K386" s="199" t="s">
        <v>126</v>
      </c>
      <c r="L386" s="45"/>
      <c r="M386" s="204" t="s">
        <v>19</v>
      </c>
      <c r="N386" s="205" t="s">
        <v>42</v>
      </c>
      <c r="O386" s="85"/>
      <c r="P386" s="206">
        <f>O386*H386</f>
        <v>0</v>
      </c>
      <c r="Q386" s="206">
        <v>0</v>
      </c>
      <c r="R386" s="206">
        <f>Q386*H386</f>
        <v>0</v>
      </c>
      <c r="S386" s="206">
        <v>0</v>
      </c>
      <c r="T386" s="206">
        <f>S386*H386</f>
        <v>0</v>
      </c>
      <c r="U386" s="207" t="s">
        <v>19</v>
      </c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08" t="s">
        <v>219</v>
      </c>
      <c r="AT386" s="208" t="s">
        <v>122</v>
      </c>
      <c r="AU386" s="208" t="s">
        <v>78</v>
      </c>
      <c r="AY386" s="18" t="s">
        <v>120</v>
      </c>
      <c r="BE386" s="209">
        <f>IF(N386="základní",J386,0)</f>
        <v>0</v>
      </c>
      <c r="BF386" s="209">
        <f>IF(N386="snížená",J386,0)</f>
        <v>0</v>
      </c>
      <c r="BG386" s="209">
        <f>IF(N386="zákl. přenesená",J386,0)</f>
        <v>0</v>
      </c>
      <c r="BH386" s="209">
        <f>IF(N386="sníž. přenesená",J386,0)</f>
        <v>0</v>
      </c>
      <c r="BI386" s="209">
        <f>IF(N386="nulová",J386,0)</f>
        <v>0</v>
      </c>
      <c r="BJ386" s="18" t="s">
        <v>76</v>
      </c>
      <c r="BK386" s="209">
        <f>ROUND(I386*H386,2)</f>
        <v>0</v>
      </c>
      <c r="BL386" s="18" t="s">
        <v>219</v>
      </c>
      <c r="BM386" s="208" t="s">
        <v>668</v>
      </c>
    </row>
    <row r="387" spans="1:47" s="2" customFormat="1" ht="12">
      <c r="A387" s="39"/>
      <c r="B387" s="40"/>
      <c r="C387" s="41"/>
      <c r="D387" s="210" t="s">
        <v>129</v>
      </c>
      <c r="E387" s="41"/>
      <c r="F387" s="211" t="s">
        <v>669</v>
      </c>
      <c r="G387" s="41"/>
      <c r="H387" s="41"/>
      <c r="I387" s="212"/>
      <c r="J387" s="41"/>
      <c r="K387" s="41"/>
      <c r="L387" s="45"/>
      <c r="M387" s="213"/>
      <c r="N387" s="214"/>
      <c r="O387" s="85"/>
      <c r="P387" s="85"/>
      <c r="Q387" s="85"/>
      <c r="R387" s="85"/>
      <c r="S387" s="85"/>
      <c r="T387" s="85"/>
      <c r="U387" s="86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T387" s="18" t="s">
        <v>129</v>
      </c>
      <c r="AU387" s="18" t="s">
        <v>78</v>
      </c>
    </row>
    <row r="388" spans="1:51" s="13" customFormat="1" ht="12">
      <c r="A388" s="13"/>
      <c r="B388" s="215"/>
      <c r="C388" s="216"/>
      <c r="D388" s="217" t="s">
        <v>131</v>
      </c>
      <c r="E388" s="218" t="s">
        <v>19</v>
      </c>
      <c r="F388" s="219" t="s">
        <v>670</v>
      </c>
      <c r="G388" s="216"/>
      <c r="H388" s="220">
        <v>10</v>
      </c>
      <c r="I388" s="221"/>
      <c r="J388" s="216"/>
      <c r="K388" s="216"/>
      <c r="L388" s="222"/>
      <c r="M388" s="223"/>
      <c r="N388" s="224"/>
      <c r="O388" s="224"/>
      <c r="P388" s="224"/>
      <c r="Q388" s="224"/>
      <c r="R388" s="224"/>
      <c r="S388" s="224"/>
      <c r="T388" s="224"/>
      <c r="U388" s="225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26" t="s">
        <v>131</v>
      </c>
      <c r="AU388" s="226" t="s">
        <v>78</v>
      </c>
      <c r="AV388" s="13" t="s">
        <v>78</v>
      </c>
      <c r="AW388" s="13" t="s">
        <v>33</v>
      </c>
      <c r="AX388" s="13" t="s">
        <v>76</v>
      </c>
      <c r="AY388" s="226" t="s">
        <v>120</v>
      </c>
    </row>
    <row r="389" spans="1:65" s="2" customFormat="1" ht="16.5" customHeight="1">
      <c r="A389" s="39"/>
      <c r="B389" s="40"/>
      <c r="C389" s="227" t="s">
        <v>671</v>
      </c>
      <c r="D389" s="227" t="s">
        <v>162</v>
      </c>
      <c r="E389" s="228" t="s">
        <v>672</v>
      </c>
      <c r="F389" s="229" t="s">
        <v>673</v>
      </c>
      <c r="G389" s="230" t="s">
        <v>190</v>
      </c>
      <c r="H389" s="231">
        <v>10</v>
      </c>
      <c r="I389" s="232"/>
      <c r="J389" s="233">
        <f>ROUND(I389*H389,2)</f>
        <v>0</v>
      </c>
      <c r="K389" s="229" t="s">
        <v>126</v>
      </c>
      <c r="L389" s="234"/>
      <c r="M389" s="235" t="s">
        <v>19</v>
      </c>
      <c r="N389" s="236" t="s">
        <v>42</v>
      </c>
      <c r="O389" s="85"/>
      <c r="P389" s="206">
        <f>O389*H389</f>
        <v>0</v>
      </c>
      <c r="Q389" s="206">
        <v>0.00023</v>
      </c>
      <c r="R389" s="206">
        <f>Q389*H389</f>
        <v>0.0023</v>
      </c>
      <c r="S389" s="206">
        <v>0</v>
      </c>
      <c r="T389" s="206">
        <f>S389*H389</f>
        <v>0</v>
      </c>
      <c r="U389" s="207" t="s">
        <v>19</v>
      </c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08" t="s">
        <v>315</v>
      </c>
      <c r="AT389" s="208" t="s">
        <v>162</v>
      </c>
      <c r="AU389" s="208" t="s">
        <v>78</v>
      </c>
      <c r="AY389" s="18" t="s">
        <v>120</v>
      </c>
      <c r="BE389" s="209">
        <f>IF(N389="základní",J389,0)</f>
        <v>0</v>
      </c>
      <c r="BF389" s="209">
        <f>IF(N389="snížená",J389,0)</f>
        <v>0</v>
      </c>
      <c r="BG389" s="209">
        <f>IF(N389="zákl. přenesená",J389,0)</f>
        <v>0</v>
      </c>
      <c r="BH389" s="209">
        <f>IF(N389="sníž. přenesená",J389,0)</f>
        <v>0</v>
      </c>
      <c r="BI389" s="209">
        <f>IF(N389="nulová",J389,0)</f>
        <v>0</v>
      </c>
      <c r="BJ389" s="18" t="s">
        <v>76</v>
      </c>
      <c r="BK389" s="209">
        <f>ROUND(I389*H389,2)</f>
        <v>0</v>
      </c>
      <c r="BL389" s="18" t="s">
        <v>219</v>
      </c>
      <c r="BM389" s="208" t="s">
        <v>674</v>
      </c>
    </row>
    <row r="390" spans="1:65" s="2" customFormat="1" ht="16.5" customHeight="1">
      <c r="A390" s="39"/>
      <c r="B390" s="40"/>
      <c r="C390" s="197" t="s">
        <v>675</v>
      </c>
      <c r="D390" s="197" t="s">
        <v>122</v>
      </c>
      <c r="E390" s="198" t="s">
        <v>676</v>
      </c>
      <c r="F390" s="199" t="s">
        <v>677</v>
      </c>
      <c r="G390" s="200" t="s">
        <v>190</v>
      </c>
      <c r="H390" s="201">
        <v>8</v>
      </c>
      <c r="I390" s="202"/>
      <c r="J390" s="203">
        <f>ROUND(I390*H390,2)</f>
        <v>0</v>
      </c>
      <c r="K390" s="199" t="s">
        <v>126</v>
      </c>
      <c r="L390" s="45"/>
      <c r="M390" s="204" t="s">
        <v>19</v>
      </c>
      <c r="N390" s="205" t="s">
        <v>42</v>
      </c>
      <c r="O390" s="85"/>
      <c r="P390" s="206">
        <f>O390*H390</f>
        <v>0</v>
      </c>
      <c r="Q390" s="206">
        <v>0</v>
      </c>
      <c r="R390" s="206">
        <f>Q390*H390</f>
        <v>0</v>
      </c>
      <c r="S390" s="206">
        <v>0</v>
      </c>
      <c r="T390" s="206">
        <f>S390*H390</f>
        <v>0</v>
      </c>
      <c r="U390" s="207" t="s">
        <v>19</v>
      </c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08" t="s">
        <v>219</v>
      </c>
      <c r="AT390" s="208" t="s">
        <v>122</v>
      </c>
      <c r="AU390" s="208" t="s">
        <v>78</v>
      </c>
      <c r="AY390" s="18" t="s">
        <v>120</v>
      </c>
      <c r="BE390" s="209">
        <f>IF(N390="základní",J390,0)</f>
        <v>0</v>
      </c>
      <c r="BF390" s="209">
        <f>IF(N390="snížená",J390,0)</f>
        <v>0</v>
      </c>
      <c r="BG390" s="209">
        <f>IF(N390="zákl. přenesená",J390,0)</f>
        <v>0</v>
      </c>
      <c r="BH390" s="209">
        <f>IF(N390="sníž. přenesená",J390,0)</f>
        <v>0</v>
      </c>
      <c r="BI390" s="209">
        <f>IF(N390="nulová",J390,0)</f>
        <v>0</v>
      </c>
      <c r="BJ390" s="18" t="s">
        <v>76</v>
      </c>
      <c r="BK390" s="209">
        <f>ROUND(I390*H390,2)</f>
        <v>0</v>
      </c>
      <c r="BL390" s="18" t="s">
        <v>219</v>
      </c>
      <c r="BM390" s="208" t="s">
        <v>678</v>
      </c>
    </row>
    <row r="391" spans="1:47" s="2" customFormat="1" ht="12">
      <c r="A391" s="39"/>
      <c r="B391" s="40"/>
      <c r="C391" s="41"/>
      <c r="D391" s="210" t="s">
        <v>129</v>
      </c>
      <c r="E391" s="41"/>
      <c r="F391" s="211" t="s">
        <v>679</v>
      </c>
      <c r="G391" s="41"/>
      <c r="H391" s="41"/>
      <c r="I391" s="212"/>
      <c r="J391" s="41"/>
      <c r="K391" s="41"/>
      <c r="L391" s="45"/>
      <c r="M391" s="213"/>
      <c r="N391" s="214"/>
      <c r="O391" s="85"/>
      <c r="P391" s="85"/>
      <c r="Q391" s="85"/>
      <c r="R391" s="85"/>
      <c r="S391" s="85"/>
      <c r="T391" s="85"/>
      <c r="U391" s="86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T391" s="18" t="s">
        <v>129</v>
      </c>
      <c r="AU391" s="18" t="s">
        <v>78</v>
      </c>
    </row>
    <row r="392" spans="1:65" s="2" customFormat="1" ht="16.5" customHeight="1">
      <c r="A392" s="39"/>
      <c r="B392" s="40"/>
      <c r="C392" s="227" t="s">
        <v>680</v>
      </c>
      <c r="D392" s="227" t="s">
        <v>162</v>
      </c>
      <c r="E392" s="228" t="s">
        <v>681</v>
      </c>
      <c r="F392" s="229" t="s">
        <v>682</v>
      </c>
      <c r="G392" s="230" t="s">
        <v>190</v>
      </c>
      <c r="H392" s="231">
        <v>4</v>
      </c>
      <c r="I392" s="232"/>
      <c r="J392" s="233">
        <f>ROUND(I392*H392,2)</f>
        <v>0</v>
      </c>
      <c r="K392" s="229" t="s">
        <v>126</v>
      </c>
      <c r="L392" s="234"/>
      <c r="M392" s="235" t="s">
        <v>19</v>
      </c>
      <c r="N392" s="236" t="s">
        <v>42</v>
      </c>
      <c r="O392" s="85"/>
      <c r="P392" s="206">
        <f>O392*H392</f>
        <v>0</v>
      </c>
      <c r="Q392" s="206">
        <v>0.00026</v>
      </c>
      <c r="R392" s="206">
        <f>Q392*H392</f>
        <v>0.00104</v>
      </c>
      <c r="S392" s="206">
        <v>0</v>
      </c>
      <c r="T392" s="206">
        <f>S392*H392</f>
        <v>0</v>
      </c>
      <c r="U392" s="207" t="s">
        <v>19</v>
      </c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08" t="s">
        <v>315</v>
      </c>
      <c r="AT392" s="208" t="s">
        <v>162</v>
      </c>
      <c r="AU392" s="208" t="s">
        <v>78</v>
      </c>
      <c r="AY392" s="18" t="s">
        <v>120</v>
      </c>
      <c r="BE392" s="209">
        <f>IF(N392="základní",J392,0)</f>
        <v>0</v>
      </c>
      <c r="BF392" s="209">
        <f>IF(N392="snížená",J392,0)</f>
        <v>0</v>
      </c>
      <c r="BG392" s="209">
        <f>IF(N392="zákl. přenesená",J392,0)</f>
        <v>0</v>
      </c>
      <c r="BH392" s="209">
        <f>IF(N392="sníž. přenesená",J392,0)</f>
        <v>0</v>
      </c>
      <c r="BI392" s="209">
        <f>IF(N392="nulová",J392,0)</f>
        <v>0</v>
      </c>
      <c r="BJ392" s="18" t="s">
        <v>76</v>
      </c>
      <c r="BK392" s="209">
        <f>ROUND(I392*H392,2)</f>
        <v>0</v>
      </c>
      <c r="BL392" s="18" t="s">
        <v>219</v>
      </c>
      <c r="BM392" s="208" t="s">
        <v>683</v>
      </c>
    </row>
    <row r="393" spans="1:65" s="2" customFormat="1" ht="16.5" customHeight="1">
      <c r="A393" s="39"/>
      <c r="B393" s="40"/>
      <c r="C393" s="227" t="s">
        <v>684</v>
      </c>
      <c r="D393" s="227" t="s">
        <v>162</v>
      </c>
      <c r="E393" s="228" t="s">
        <v>685</v>
      </c>
      <c r="F393" s="229" t="s">
        <v>686</v>
      </c>
      <c r="G393" s="230" t="s">
        <v>190</v>
      </c>
      <c r="H393" s="231">
        <v>2</v>
      </c>
      <c r="I393" s="232"/>
      <c r="J393" s="233">
        <f>ROUND(I393*H393,2)</f>
        <v>0</v>
      </c>
      <c r="K393" s="229" t="s">
        <v>126</v>
      </c>
      <c r="L393" s="234"/>
      <c r="M393" s="235" t="s">
        <v>19</v>
      </c>
      <c r="N393" s="236" t="s">
        <v>42</v>
      </c>
      <c r="O393" s="85"/>
      <c r="P393" s="206">
        <f>O393*H393</f>
        <v>0</v>
      </c>
      <c r="Q393" s="206">
        <v>0.0007</v>
      </c>
      <c r="R393" s="206">
        <f>Q393*H393</f>
        <v>0.0014</v>
      </c>
      <c r="S393" s="206">
        <v>0</v>
      </c>
      <c r="T393" s="206">
        <f>S393*H393</f>
        <v>0</v>
      </c>
      <c r="U393" s="207" t="s">
        <v>19</v>
      </c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08" t="s">
        <v>315</v>
      </c>
      <c r="AT393" s="208" t="s">
        <v>162</v>
      </c>
      <c r="AU393" s="208" t="s">
        <v>78</v>
      </c>
      <c r="AY393" s="18" t="s">
        <v>120</v>
      </c>
      <c r="BE393" s="209">
        <f>IF(N393="základní",J393,0)</f>
        <v>0</v>
      </c>
      <c r="BF393" s="209">
        <f>IF(N393="snížená",J393,0)</f>
        <v>0</v>
      </c>
      <c r="BG393" s="209">
        <f>IF(N393="zákl. přenesená",J393,0)</f>
        <v>0</v>
      </c>
      <c r="BH393" s="209">
        <f>IF(N393="sníž. přenesená",J393,0)</f>
        <v>0</v>
      </c>
      <c r="BI393" s="209">
        <f>IF(N393="nulová",J393,0)</f>
        <v>0</v>
      </c>
      <c r="BJ393" s="18" t="s">
        <v>76</v>
      </c>
      <c r="BK393" s="209">
        <f>ROUND(I393*H393,2)</f>
        <v>0</v>
      </c>
      <c r="BL393" s="18" t="s">
        <v>219</v>
      </c>
      <c r="BM393" s="208" t="s">
        <v>687</v>
      </c>
    </row>
    <row r="394" spans="1:65" s="2" customFormat="1" ht="16.5" customHeight="1">
      <c r="A394" s="39"/>
      <c r="B394" s="40"/>
      <c r="C394" s="227" t="s">
        <v>688</v>
      </c>
      <c r="D394" s="227" t="s">
        <v>162</v>
      </c>
      <c r="E394" s="228" t="s">
        <v>689</v>
      </c>
      <c r="F394" s="229" t="s">
        <v>690</v>
      </c>
      <c r="G394" s="230" t="s">
        <v>190</v>
      </c>
      <c r="H394" s="231">
        <v>2</v>
      </c>
      <c r="I394" s="232"/>
      <c r="J394" s="233">
        <f>ROUND(I394*H394,2)</f>
        <v>0</v>
      </c>
      <c r="K394" s="229" t="s">
        <v>126</v>
      </c>
      <c r="L394" s="234"/>
      <c r="M394" s="235" t="s">
        <v>19</v>
      </c>
      <c r="N394" s="236" t="s">
        <v>42</v>
      </c>
      <c r="O394" s="85"/>
      <c r="P394" s="206">
        <f>O394*H394</f>
        <v>0</v>
      </c>
      <c r="Q394" s="206">
        <v>0.00016</v>
      </c>
      <c r="R394" s="206">
        <f>Q394*H394</f>
        <v>0.00032</v>
      </c>
      <c r="S394" s="206">
        <v>0</v>
      </c>
      <c r="T394" s="206">
        <f>S394*H394</f>
        <v>0</v>
      </c>
      <c r="U394" s="207" t="s">
        <v>19</v>
      </c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08" t="s">
        <v>315</v>
      </c>
      <c r="AT394" s="208" t="s">
        <v>162</v>
      </c>
      <c r="AU394" s="208" t="s">
        <v>78</v>
      </c>
      <c r="AY394" s="18" t="s">
        <v>120</v>
      </c>
      <c r="BE394" s="209">
        <f>IF(N394="základní",J394,0)</f>
        <v>0</v>
      </c>
      <c r="BF394" s="209">
        <f>IF(N394="snížená",J394,0)</f>
        <v>0</v>
      </c>
      <c r="BG394" s="209">
        <f>IF(N394="zákl. přenesená",J394,0)</f>
        <v>0</v>
      </c>
      <c r="BH394" s="209">
        <f>IF(N394="sníž. přenesená",J394,0)</f>
        <v>0</v>
      </c>
      <c r="BI394" s="209">
        <f>IF(N394="nulová",J394,0)</f>
        <v>0</v>
      </c>
      <c r="BJ394" s="18" t="s">
        <v>76</v>
      </c>
      <c r="BK394" s="209">
        <f>ROUND(I394*H394,2)</f>
        <v>0</v>
      </c>
      <c r="BL394" s="18" t="s">
        <v>219</v>
      </c>
      <c r="BM394" s="208" t="s">
        <v>691</v>
      </c>
    </row>
    <row r="395" spans="1:65" s="2" customFormat="1" ht="16.5" customHeight="1">
      <c r="A395" s="39"/>
      <c r="B395" s="40"/>
      <c r="C395" s="197" t="s">
        <v>692</v>
      </c>
      <c r="D395" s="197" t="s">
        <v>122</v>
      </c>
      <c r="E395" s="198" t="s">
        <v>693</v>
      </c>
      <c r="F395" s="199" t="s">
        <v>694</v>
      </c>
      <c r="G395" s="200" t="s">
        <v>190</v>
      </c>
      <c r="H395" s="201">
        <v>2</v>
      </c>
      <c r="I395" s="202"/>
      <c r="J395" s="203">
        <f>ROUND(I395*H395,2)</f>
        <v>0</v>
      </c>
      <c r="K395" s="199" t="s">
        <v>126</v>
      </c>
      <c r="L395" s="45"/>
      <c r="M395" s="204" t="s">
        <v>19</v>
      </c>
      <c r="N395" s="205" t="s">
        <v>42</v>
      </c>
      <c r="O395" s="85"/>
      <c r="P395" s="206">
        <f>O395*H395</f>
        <v>0</v>
      </c>
      <c r="Q395" s="206">
        <v>0</v>
      </c>
      <c r="R395" s="206">
        <f>Q395*H395</f>
        <v>0</v>
      </c>
      <c r="S395" s="206">
        <v>0</v>
      </c>
      <c r="T395" s="206">
        <f>S395*H395</f>
        <v>0</v>
      </c>
      <c r="U395" s="207" t="s">
        <v>19</v>
      </c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08" t="s">
        <v>219</v>
      </c>
      <c r="AT395" s="208" t="s">
        <v>122</v>
      </c>
      <c r="AU395" s="208" t="s">
        <v>78</v>
      </c>
      <c r="AY395" s="18" t="s">
        <v>120</v>
      </c>
      <c r="BE395" s="209">
        <f>IF(N395="základní",J395,0)</f>
        <v>0</v>
      </c>
      <c r="BF395" s="209">
        <f>IF(N395="snížená",J395,0)</f>
        <v>0</v>
      </c>
      <c r="BG395" s="209">
        <f>IF(N395="zákl. přenesená",J395,0)</f>
        <v>0</v>
      </c>
      <c r="BH395" s="209">
        <f>IF(N395="sníž. přenesená",J395,0)</f>
        <v>0</v>
      </c>
      <c r="BI395" s="209">
        <f>IF(N395="nulová",J395,0)</f>
        <v>0</v>
      </c>
      <c r="BJ395" s="18" t="s">
        <v>76</v>
      </c>
      <c r="BK395" s="209">
        <f>ROUND(I395*H395,2)</f>
        <v>0</v>
      </c>
      <c r="BL395" s="18" t="s">
        <v>219</v>
      </c>
      <c r="BM395" s="208" t="s">
        <v>695</v>
      </c>
    </row>
    <row r="396" spans="1:47" s="2" customFormat="1" ht="12">
      <c r="A396" s="39"/>
      <c r="B396" s="40"/>
      <c r="C396" s="41"/>
      <c r="D396" s="210" t="s">
        <v>129</v>
      </c>
      <c r="E396" s="41"/>
      <c r="F396" s="211" t="s">
        <v>696</v>
      </c>
      <c r="G396" s="41"/>
      <c r="H396" s="41"/>
      <c r="I396" s="212"/>
      <c r="J396" s="41"/>
      <c r="K396" s="41"/>
      <c r="L396" s="45"/>
      <c r="M396" s="213"/>
      <c r="N396" s="214"/>
      <c r="O396" s="85"/>
      <c r="P396" s="85"/>
      <c r="Q396" s="85"/>
      <c r="R396" s="85"/>
      <c r="S396" s="85"/>
      <c r="T396" s="85"/>
      <c r="U396" s="86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T396" s="18" t="s">
        <v>129</v>
      </c>
      <c r="AU396" s="18" t="s">
        <v>78</v>
      </c>
    </row>
    <row r="397" spans="1:65" s="2" customFormat="1" ht="16.5" customHeight="1">
      <c r="A397" s="39"/>
      <c r="B397" s="40"/>
      <c r="C397" s="227" t="s">
        <v>697</v>
      </c>
      <c r="D397" s="227" t="s">
        <v>162</v>
      </c>
      <c r="E397" s="228" t="s">
        <v>698</v>
      </c>
      <c r="F397" s="229" t="s">
        <v>699</v>
      </c>
      <c r="G397" s="230" t="s">
        <v>190</v>
      </c>
      <c r="H397" s="231">
        <v>2</v>
      </c>
      <c r="I397" s="232"/>
      <c r="J397" s="233">
        <f>ROUND(I397*H397,2)</f>
        <v>0</v>
      </c>
      <c r="K397" s="229" t="s">
        <v>126</v>
      </c>
      <c r="L397" s="234"/>
      <c r="M397" s="235" t="s">
        <v>19</v>
      </c>
      <c r="N397" s="236" t="s">
        <v>42</v>
      </c>
      <c r="O397" s="85"/>
      <c r="P397" s="206">
        <f>O397*H397</f>
        <v>0</v>
      </c>
      <c r="Q397" s="206">
        <v>0.0042</v>
      </c>
      <c r="R397" s="206">
        <f>Q397*H397</f>
        <v>0.0084</v>
      </c>
      <c r="S397" s="206">
        <v>0</v>
      </c>
      <c r="T397" s="206">
        <f>S397*H397</f>
        <v>0</v>
      </c>
      <c r="U397" s="207" t="s">
        <v>19</v>
      </c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08" t="s">
        <v>315</v>
      </c>
      <c r="AT397" s="208" t="s">
        <v>162</v>
      </c>
      <c r="AU397" s="208" t="s">
        <v>78</v>
      </c>
      <c r="AY397" s="18" t="s">
        <v>120</v>
      </c>
      <c r="BE397" s="209">
        <f>IF(N397="základní",J397,0)</f>
        <v>0</v>
      </c>
      <c r="BF397" s="209">
        <f>IF(N397="snížená",J397,0)</f>
        <v>0</v>
      </c>
      <c r="BG397" s="209">
        <f>IF(N397="zákl. přenesená",J397,0)</f>
        <v>0</v>
      </c>
      <c r="BH397" s="209">
        <f>IF(N397="sníž. přenesená",J397,0)</f>
        <v>0</v>
      </c>
      <c r="BI397" s="209">
        <f>IF(N397="nulová",J397,0)</f>
        <v>0</v>
      </c>
      <c r="BJ397" s="18" t="s">
        <v>76</v>
      </c>
      <c r="BK397" s="209">
        <f>ROUND(I397*H397,2)</f>
        <v>0</v>
      </c>
      <c r="BL397" s="18" t="s">
        <v>219</v>
      </c>
      <c r="BM397" s="208" t="s">
        <v>700</v>
      </c>
    </row>
    <row r="398" spans="1:65" s="2" customFormat="1" ht="16.5" customHeight="1">
      <c r="A398" s="39"/>
      <c r="B398" s="40"/>
      <c r="C398" s="197" t="s">
        <v>701</v>
      </c>
      <c r="D398" s="197" t="s">
        <v>122</v>
      </c>
      <c r="E398" s="198" t="s">
        <v>702</v>
      </c>
      <c r="F398" s="199" t="s">
        <v>703</v>
      </c>
      <c r="G398" s="200" t="s">
        <v>190</v>
      </c>
      <c r="H398" s="201">
        <v>2</v>
      </c>
      <c r="I398" s="202"/>
      <c r="J398" s="203">
        <f>ROUND(I398*H398,2)</f>
        <v>0</v>
      </c>
      <c r="K398" s="199" t="s">
        <v>126</v>
      </c>
      <c r="L398" s="45"/>
      <c r="M398" s="204" t="s">
        <v>19</v>
      </c>
      <c r="N398" s="205" t="s">
        <v>42</v>
      </c>
      <c r="O398" s="85"/>
      <c r="P398" s="206">
        <f>O398*H398</f>
        <v>0</v>
      </c>
      <c r="Q398" s="206">
        <v>0</v>
      </c>
      <c r="R398" s="206">
        <f>Q398*H398</f>
        <v>0</v>
      </c>
      <c r="S398" s="206">
        <v>0</v>
      </c>
      <c r="T398" s="206">
        <f>S398*H398</f>
        <v>0</v>
      </c>
      <c r="U398" s="207" t="s">
        <v>19</v>
      </c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08" t="s">
        <v>219</v>
      </c>
      <c r="AT398" s="208" t="s">
        <v>122</v>
      </c>
      <c r="AU398" s="208" t="s">
        <v>78</v>
      </c>
      <c r="AY398" s="18" t="s">
        <v>120</v>
      </c>
      <c r="BE398" s="209">
        <f>IF(N398="základní",J398,0)</f>
        <v>0</v>
      </c>
      <c r="BF398" s="209">
        <f>IF(N398="snížená",J398,0)</f>
        <v>0</v>
      </c>
      <c r="BG398" s="209">
        <f>IF(N398="zákl. přenesená",J398,0)</f>
        <v>0</v>
      </c>
      <c r="BH398" s="209">
        <f>IF(N398="sníž. přenesená",J398,0)</f>
        <v>0</v>
      </c>
      <c r="BI398" s="209">
        <f>IF(N398="nulová",J398,0)</f>
        <v>0</v>
      </c>
      <c r="BJ398" s="18" t="s">
        <v>76</v>
      </c>
      <c r="BK398" s="209">
        <f>ROUND(I398*H398,2)</f>
        <v>0</v>
      </c>
      <c r="BL398" s="18" t="s">
        <v>219</v>
      </c>
      <c r="BM398" s="208" t="s">
        <v>704</v>
      </c>
    </row>
    <row r="399" spans="1:47" s="2" customFormat="1" ht="12">
      <c r="A399" s="39"/>
      <c r="B399" s="40"/>
      <c r="C399" s="41"/>
      <c r="D399" s="210" t="s">
        <v>129</v>
      </c>
      <c r="E399" s="41"/>
      <c r="F399" s="211" t="s">
        <v>705</v>
      </c>
      <c r="G399" s="41"/>
      <c r="H399" s="41"/>
      <c r="I399" s="212"/>
      <c r="J399" s="41"/>
      <c r="K399" s="41"/>
      <c r="L399" s="45"/>
      <c r="M399" s="213"/>
      <c r="N399" s="214"/>
      <c r="O399" s="85"/>
      <c r="P399" s="85"/>
      <c r="Q399" s="85"/>
      <c r="R399" s="85"/>
      <c r="S399" s="85"/>
      <c r="T399" s="85"/>
      <c r="U399" s="86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T399" s="18" t="s">
        <v>129</v>
      </c>
      <c r="AU399" s="18" t="s">
        <v>78</v>
      </c>
    </row>
    <row r="400" spans="1:65" s="2" customFormat="1" ht="16.5" customHeight="1">
      <c r="A400" s="39"/>
      <c r="B400" s="40"/>
      <c r="C400" s="227" t="s">
        <v>706</v>
      </c>
      <c r="D400" s="227" t="s">
        <v>162</v>
      </c>
      <c r="E400" s="228" t="s">
        <v>707</v>
      </c>
      <c r="F400" s="229" t="s">
        <v>708</v>
      </c>
      <c r="G400" s="230" t="s">
        <v>190</v>
      </c>
      <c r="H400" s="231">
        <v>2</v>
      </c>
      <c r="I400" s="232"/>
      <c r="J400" s="233">
        <f>ROUND(I400*H400,2)</f>
        <v>0</v>
      </c>
      <c r="K400" s="229" t="s">
        <v>126</v>
      </c>
      <c r="L400" s="234"/>
      <c r="M400" s="235" t="s">
        <v>19</v>
      </c>
      <c r="N400" s="236" t="s">
        <v>42</v>
      </c>
      <c r="O400" s="85"/>
      <c r="P400" s="206">
        <f>O400*H400</f>
        <v>0</v>
      </c>
      <c r="Q400" s="206">
        <v>0.0002</v>
      </c>
      <c r="R400" s="206">
        <f>Q400*H400</f>
        <v>0.0004</v>
      </c>
      <c r="S400" s="206">
        <v>0</v>
      </c>
      <c r="T400" s="206">
        <f>S400*H400</f>
        <v>0</v>
      </c>
      <c r="U400" s="207" t="s">
        <v>19</v>
      </c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08" t="s">
        <v>315</v>
      </c>
      <c r="AT400" s="208" t="s">
        <v>162</v>
      </c>
      <c r="AU400" s="208" t="s">
        <v>78</v>
      </c>
      <c r="AY400" s="18" t="s">
        <v>120</v>
      </c>
      <c r="BE400" s="209">
        <f>IF(N400="základní",J400,0)</f>
        <v>0</v>
      </c>
      <c r="BF400" s="209">
        <f>IF(N400="snížená",J400,0)</f>
        <v>0</v>
      </c>
      <c r="BG400" s="209">
        <f>IF(N400="zákl. přenesená",J400,0)</f>
        <v>0</v>
      </c>
      <c r="BH400" s="209">
        <f>IF(N400="sníž. přenesená",J400,0)</f>
        <v>0</v>
      </c>
      <c r="BI400" s="209">
        <f>IF(N400="nulová",J400,0)</f>
        <v>0</v>
      </c>
      <c r="BJ400" s="18" t="s">
        <v>76</v>
      </c>
      <c r="BK400" s="209">
        <f>ROUND(I400*H400,2)</f>
        <v>0</v>
      </c>
      <c r="BL400" s="18" t="s">
        <v>219</v>
      </c>
      <c r="BM400" s="208" t="s">
        <v>709</v>
      </c>
    </row>
    <row r="401" spans="1:65" s="2" customFormat="1" ht="16.5" customHeight="1">
      <c r="A401" s="39"/>
      <c r="B401" s="40"/>
      <c r="C401" s="197" t="s">
        <v>710</v>
      </c>
      <c r="D401" s="197" t="s">
        <v>122</v>
      </c>
      <c r="E401" s="198" t="s">
        <v>711</v>
      </c>
      <c r="F401" s="199" t="s">
        <v>712</v>
      </c>
      <c r="G401" s="200" t="s">
        <v>190</v>
      </c>
      <c r="H401" s="201">
        <v>2</v>
      </c>
      <c r="I401" s="202"/>
      <c r="J401" s="203">
        <f>ROUND(I401*H401,2)</f>
        <v>0</v>
      </c>
      <c r="K401" s="199" t="s">
        <v>126</v>
      </c>
      <c r="L401" s="45"/>
      <c r="M401" s="204" t="s">
        <v>19</v>
      </c>
      <c r="N401" s="205" t="s">
        <v>42</v>
      </c>
      <c r="O401" s="85"/>
      <c r="P401" s="206">
        <f>O401*H401</f>
        <v>0</v>
      </c>
      <c r="Q401" s="206">
        <v>0</v>
      </c>
      <c r="R401" s="206">
        <f>Q401*H401</f>
        <v>0</v>
      </c>
      <c r="S401" s="206">
        <v>0</v>
      </c>
      <c r="T401" s="206">
        <f>S401*H401</f>
        <v>0</v>
      </c>
      <c r="U401" s="207" t="s">
        <v>19</v>
      </c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08" t="s">
        <v>219</v>
      </c>
      <c r="AT401" s="208" t="s">
        <v>122</v>
      </c>
      <c r="AU401" s="208" t="s">
        <v>78</v>
      </c>
      <c r="AY401" s="18" t="s">
        <v>120</v>
      </c>
      <c r="BE401" s="209">
        <f>IF(N401="základní",J401,0)</f>
        <v>0</v>
      </c>
      <c r="BF401" s="209">
        <f>IF(N401="snížená",J401,0)</f>
        <v>0</v>
      </c>
      <c r="BG401" s="209">
        <f>IF(N401="zákl. přenesená",J401,0)</f>
        <v>0</v>
      </c>
      <c r="BH401" s="209">
        <f>IF(N401="sníž. přenesená",J401,0)</f>
        <v>0</v>
      </c>
      <c r="BI401" s="209">
        <f>IF(N401="nulová",J401,0)</f>
        <v>0</v>
      </c>
      <c r="BJ401" s="18" t="s">
        <v>76</v>
      </c>
      <c r="BK401" s="209">
        <f>ROUND(I401*H401,2)</f>
        <v>0</v>
      </c>
      <c r="BL401" s="18" t="s">
        <v>219</v>
      </c>
      <c r="BM401" s="208" t="s">
        <v>713</v>
      </c>
    </row>
    <row r="402" spans="1:47" s="2" customFormat="1" ht="12">
      <c r="A402" s="39"/>
      <c r="B402" s="40"/>
      <c r="C402" s="41"/>
      <c r="D402" s="210" t="s">
        <v>129</v>
      </c>
      <c r="E402" s="41"/>
      <c r="F402" s="211" t="s">
        <v>714</v>
      </c>
      <c r="G402" s="41"/>
      <c r="H402" s="41"/>
      <c r="I402" s="212"/>
      <c r="J402" s="41"/>
      <c r="K402" s="41"/>
      <c r="L402" s="45"/>
      <c r="M402" s="213"/>
      <c r="N402" s="214"/>
      <c r="O402" s="85"/>
      <c r="P402" s="85"/>
      <c r="Q402" s="85"/>
      <c r="R402" s="85"/>
      <c r="S402" s="85"/>
      <c r="T402" s="85"/>
      <c r="U402" s="86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T402" s="18" t="s">
        <v>129</v>
      </c>
      <c r="AU402" s="18" t="s">
        <v>78</v>
      </c>
    </row>
    <row r="403" spans="1:65" s="2" customFormat="1" ht="16.5" customHeight="1">
      <c r="A403" s="39"/>
      <c r="B403" s="40"/>
      <c r="C403" s="227" t="s">
        <v>715</v>
      </c>
      <c r="D403" s="227" t="s">
        <v>162</v>
      </c>
      <c r="E403" s="228" t="s">
        <v>716</v>
      </c>
      <c r="F403" s="229" t="s">
        <v>717</v>
      </c>
      <c r="G403" s="230" t="s">
        <v>190</v>
      </c>
      <c r="H403" s="231">
        <v>2</v>
      </c>
      <c r="I403" s="232"/>
      <c r="J403" s="233">
        <f>ROUND(I403*H403,2)</f>
        <v>0</v>
      </c>
      <c r="K403" s="229" t="s">
        <v>126</v>
      </c>
      <c r="L403" s="234"/>
      <c r="M403" s="235" t="s">
        <v>19</v>
      </c>
      <c r="N403" s="236" t="s">
        <v>42</v>
      </c>
      <c r="O403" s="85"/>
      <c r="P403" s="206">
        <f>O403*H403</f>
        <v>0</v>
      </c>
      <c r="Q403" s="206">
        <v>0</v>
      </c>
      <c r="R403" s="206">
        <f>Q403*H403</f>
        <v>0</v>
      </c>
      <c r="S403" s="206">
        <v>0</v>
      </c>
      <c r="T403" s="206">
        <f>S403*H403</f>
        <v>0</v>
      </c>
      <c r="U403" s="207" t="s">
        <v>19</v>
      </c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08" t="s">
        <v>315</v>
      </c>
      <c r="AT403" s="208" t="s">
        <v>162</v>
      </c>
      <c r="AU403" s="208" t="s">
        <v>78</v>
      </c>
      <c r="AY403" s="18" t="s">
        <v>120</v>
      </c>
      <c r="BE403" s="209">
        <f>IF(N403="základní",J403,0)</f>
        <v>0</v>
      </c>
      <c r="BF403" s="209">
        <f>IF(N403="snížená",J403,0)</f>
        <v>0</v>
      </c>
      <c r="BG403" s="209">
        <f>IF(N403="zákl. přenesená",J403,0)</f>
        <v>0</v>
      </c>
      <c r="BH403" s="209">
        <f>IF(N403="sníž. přenesená",J403,0)</f>
        <v>0</v>
      </c>
      <c r="BI403" s="209">
        <f>IF(N403="nulová",J403,0)</f>
        <v>0</v>
      </c>
      <c r="BJ403" s="18" t="s">
        <v>76</v>
      </c>
      <c r="BK403" s="209">
        <f>ROUND(I403*H403,2)</f>
        <v>0</v>
      </c>
      <c r="BL403" s="18" t="s">
        <v>219</v>
      </c>
      <c r="BM403" s="208" t="s">
        <v>718</v>
      </c>
    </row>
    <row r="404" spans="1:65" s="2" customFormat="1" ht="24.15" customHeight="1">
      <c r="A404" s="39"/>
      <c r="B404" s="40"/>
      <c r="C404" s="197" t="s">
        <v>719</v>
      </c>
      <c r="D404" s="197" t="s">
        <v>122</v>
      </c>
      <c r="E404" s="198" t="s">
        <v>720</v>
      </c>
      <c r="F404" s="199" t="s">
        <v>721</v>
      </c>
      <c r="G404" s="200" t="s">
        <v>335</v>
      </c>
      <c r="H404" s="201">
        <v>24</v>
      </c>
      <c r="I404" s="202"/>
      <c r="J404" s="203">
        <f>ROUND(I404*H404,2)</f>
        <v>0</v>
      </c>
      <c r="K404" s="199" t="s">
        <v>126</v>
      </c>
      <c r="L404" s="45"/>
      <c r="M404" s="204" t="s">
        <v>19</v>
      </c>
      <c r="N404" s="205" t="s">
        <v>42</v>
      </c>
      <c r="O404" s="85"/>
      <c r="P404" s="206">
        <f>O404*H404</f>
        <v>0</v>
      </c>
      <c r="Q404" s="206">
        <v>0</v>
      </c>
      <c r="R404" s="206">
        <f>Q404*H404</f>
        <v>0</v>
      </c>
      <c r="S404" s="206">
        <v>0.00062</v>
      </c>
      <c r="T404" s="206">
        <f>S404*H404</f>
        <v>0.01488</v>
      </c>
      <c r="U404" s="207" t="s">
        <v>19</v>
      </c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08" t="s">
        <v>219</v>
      </c>
      <c r="AT404" s="208" t="s">
        <v>122</v>
      </c>
      <c r="AU404" s="208" t="s">
        <v>78</v>
      </c>
      <c r="AY404" s="18" t="s">
        <v>120</v>
      </c>
      <c r="BE404" s="209">
        <f>IF(N404="základní",J404,0)</f>
        <v>0</v>
      </c>
      <c r="BF404" s="209">
        <f>IF(N404="snížená",J404,0)</f>
        <v>0</v>
      </c>
      <c r="BG404" s="209">
        <f>IF(N404="zákl. přenesená",J404,0)</f>
        <v>0</v>
      </c>
      <c r="BH404" s="209">
        <f>IF(N404="sníž. přenesená",J404,0)</f>
        <v>0</v>
      </c>
      <c r="BI404" s="209">
        <f>IF(N404="nulová",J404,0)</f>
        <v>0</v>
      </c>
      <c r="BJ404" s="18" t="s">
        <v>76</v>
      </c>
      <c r="BK404" s="209">
        <f>ROUND(I404*H404,2)</f>
        <v>0</v>
      </c>
      <c r="BL404" s="18" t="s">
        <v>219</v>
      </c>
      <c r="BM404" s="208" t="s">
        <v>722</v>
      </c>
    </row>
    <row r="405" spans="1:47" s="2" customFormat="1" ht="12">
      <c r="A405" s="39"/>
      <c r="B405" s="40"/>
      <c r="C405" s="41"/>
      <c r="D405" s="210" t="s">
        <v>129</v>
      </c>
      <c r="E405" s="41"/>
      <c r="F405" s="211" t="s">
        <v>723</v>
      </c>
      <c r="G405" s="41"/>
      <c r="H405" s="41"/>
      <c r="I405" s="212"/>
      <c r="J405" s="41"/>
      <c r="K405" s="41"/>
      <c r="L405" s="45"/>
      <c r="M405" s="213"/>
      <c r="N405" s="214"/>
      <c r="O405" s="85"/>
      <c r="P405" s="85"/>
      <c r="Q405" s="85"/>
      <c r="R405" s="85"/>
      <c r="S405" s="85"/>
      <c r="T405" s="85"/>
      <c r="U405" s="86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T405" s="18" t="s">
        <v>129</v>
      </c>
      <c r="AU405" s="18" t="s">
        <v>78</v>
      </c>
    </row>
    <row r="406" spans="1:51" s="13" customFormat="1" ht="12">
      <c r="A406" s="13"/>
      <c r="B406" s="215"/>
      <c r="C406" s="216"/>
      <c r="D406" s="217" t="s">
        <v>131</v>
      </c>
      <c r="E406" s="218" t="s">
        <v>19</v>
      </c>
      <c r="F406" s="219" t="s">
        <v>659</v>
      </c>
      <c r="G406" s="216"/>
      <c r="H406" s="220">
        <v>16</v>
      </c>
      <c r="I406" s="221"/>
      <c r="J406" s="216"/>
      <c r="K406" s="216"/>
      <c r="L406" s="222"/>
      <c r="M406" s="223"/>
      <c r="N406" s="224"/>
      <c r="O406" s="224"/>
      <c r="P406" s="224"/>
      <c r="Q406" s="224"/>
      <c r="R406" s="224"/>
      <c r="S406" s="224"/>
      <c r="T406" s="224"/>
      <c r="U406" s="225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26" t="s">
        <v>131</v>
      </c>
      <c r="AU406" s="226" t="s">
        <v>78</v>
      </c>
      <c r="AV406" s="13" t="s">
        <v>78</v>
      </c>
      <c r="AW406" s="13" t="s">
        <v>33</v>
      </c>
      <c r="AX406" s="13" t="s">
        <v>71</v>
      </c>
      <c r="AY406" s="226" t="s">
        <v>120</v>
      </c>
    </row>
    <row r="407" spans="1:51" s="13" customFormat="1" ht="12">
      <c r="A407" s="13"/>
      <c r="B407" s="215"/>
      <c r="C407" s="216"/>
      <c r="D407" s="217" t="s">
        <v>131</v>
      </c>
      <c r="E407" s="218" t="s">
        <v>19</v>
      </c>
      <c r="F407" s="219" t="s">
        <v>660</v>
      </c>
      <c r="G407" s="216"/>
      <c r="H407" s="220">
        <v>8</v>
      </c>
      <c r="I407" s="221"/>
      <c r="J407" s="216"/>
      <c r="K407" s="216"/>
      <c r="L407" s="222"/>
      <c r="M407" s="223"/>
      <c r="N407" s="224"/>
      <c r="O407" s="224"/>
      <c r="P407" s="224"/>
      <c r="Q407" s="224"/>
      <c r="R407" s="224"/>
      <c r="S407" s="224"/>
      <c r="T407" s="224"/>
      <c r="U407" s="225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26" t="s">
        <v>131</v>
      </c>
      <c r="AU407" s="226" t="s">
        <v>78</v>
      </c>
      <c r="AV407" s="13" t="s">
        <v>78</v>
      </c>
      <c r="AW407" s="13" t="s">
        <v>33</v>
      </c>
      <c r="AX407" s="13" t="s">
        <v>71</v>
      </c>
      <c r="AY407" s="226" t="s">
        <v>120</v>
      </c>
    </row>
    <row r="408" spans="1:51" s="14" customFormat="1" ht="12">
      <c r="A408" s="14"/>
      <c r="B408" s="237"/>
      <c r="C408" s="238"/>
      <c r="D408" s="217" t="s">
        <v>131</v>
      </c>
      <c r="E408" s="239" t="s">
        <v>19</v>
      </c>
      <c r="F408" s="240" t="s">
        <v>724</v>
      </c>
      <c r="G408" s="238"/>
      <c r="H408" s="241">
        <v>24</v>
      </c>
      <c r="I408" s="242"/>
      <c r="J408" s="238"/>
      <c r="K408" s="238"/>
      <c r="L408" s="243"/>
      <c r="M408" s="244"/>
      <c r="N408" s="245"/>
      <c r="O408" s="245"/>
      <c r="P408" s="245"/>
      <c r="Q408" s="245"/>
      <c r="R408" s="245"/>
      <c r="S408" s="245"/>
      <c r="T408" s="245"/>
      <c r="U408" s="246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47" t="s">
        <v>131</v>
      </c>
      <c r="AU408" s="247" t="s">
        <v>78</v>
      </c>
      <c r="AV408" s="14" t="s">
        <v>127</v>
      </c>
      <c r="AW408" s="14" t="s">
        <v>33</v>
      </c>
      <c r="AX408" s="14" t="s">
        <v>76</v>
      </c>
      <c r="AY408" s="247" t="s">
        <v>120</v>
      </c>
    </row>
    <row r="409" spans="1:65" s="2" customFormat="1" ht="16.5" customHeight="1">
      <c r="A409" s="39"/>
      <c r="B409" s="40"/>
      <c r="C409" s="197" t="s">
        <v>725</v>
      </c>
      <c r="D409" s="197" t="s">
        <v>122</v>
      </c>
      <c r="E409" s="198" t="s">
        <v>726</v>
      </c>
      <c r="F409" s="199" t="s">
        <v>727</v>
      </c>
      <c r="G409" s="200" t="s">
        <v>190</v>
      </c>
      <c r="H409" s="201">
        <v>8</v>
      </c>
      <c r="I409" s="202"/>
      <c r="J409" s="203">
        <f>ROUND(I409*H409,2)</f>
        <v>0</v>
      </c>
      <c r="K409" s="199" t="s">
        <v>126</v>
      </c>
      <c r="L409" s="45"/>
      <c r="M409" s="204" t="s">
        <v>19</v>
      </c>
      <c r="N409" s="205" t="s">
        <v>42</v>
      </c>
      <c r="O409" s="85"/>
      <c r="P409" s="206">
        <f>O409*H409</f>
        <v>0</v>
      </c>
      <c r="Q409" s="206">
        <v>0</v>
      </c>
      <c r="R409" s="206">
        <f>Q409*H409</f>
        <v>0</v>
      </c>
      <c r="S409" s="206">
        <v>0.00045</v>
      </c>
      <c r="T409" s="206">
        <f>S409*H409</f>
        <v>0.0036</v>
      </c>
      <c r="U409" s="207" t="s">
        <v>19</v>
      </c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08" t="s">
        <v>219</v>
      </c>
      <c r="AT409" s="208" t="s">
        <v>122</v>
      </c>
      <c r="AU409" s="208" t="s">
        <v>78</v>
      </c>
      <c r="AY409" s="18" t="s">
        <v>120</v>
      </c>
      <c r="BE409" s="209">
        <f>IF(N409="základní",J409,0)</f>
        <v>0</v>
      </c>
      <c r="BF409" s="209">
        <f>IF(N409="snížená",J409,0)</f>
        <v>0</v>
      </c>
      <c r="BG409" s="209">
        <f>IF(N409="zákl. přenesená",J409,0)</f>
        <v>0</v>
      </c>
      <c r="BH409" s="209">
        <f>IF(N409="sníž. přenesená",J409,0)</f>
        <v>0</v>
      </c>
      <c r="BI409" s="209">
        <f>IF(N409="nulová",J409,0)</f>
        <v>0</v>
      </c>
      <c r="BJ409" s="18" t="s">
        <v>76</v>
      </c>
      <c r="BK409" s="209">
        <f>ROUND(I409*H409,2)</f>
        <v>0</v>
      </c>
      <c r="BL409" s="18" t="s">
        <v>219</v>
      </c>
      <c r="BM409" s="208" t="s">
        <v>728</v>
      </c>
    </row>
    <row r="410" spans="1:47" s="2" customFormat="1" ht="12">
      <c r="A410" s="39"/>
      <c r="B410" s="40"/>
      <c r="C410" s="41"/>
      <c r="D410" s="210" t="s">
        <v>129</v>
      </c>
      <c r="E410" s="41"/>
      <c r="F410" s="211" t="s">
        <v>729</v>
      </c>
      <c r="G410" s="41"/>
      <c r="H410" s="41"/>
      <c r="I410" s="212"/>
      <c r="J410" s="41"/>
      <c r="K410" s="41"/>
      <c r="L410" s="45"/>
      <c r="M410" s="213"/>
      <c r="N410" s="214"/>
      <c r="O410" s="85"/>
      <c r="P410" s="85"/>
      <c r="Q410" s="85"/>
      <c r="R410" s="85"/>
      <c r="S410" s="85"/>
      <c r="T410" s="85"/>
      <c r="U410" s="86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T410" s="18" t="s">
        <v>129</v>
      </c>
      <c r="AU410" s="18" t="s">
        <v>78</v>
      </c>
    </row>
    <row r="411" spans="1:65" s="2" customFormat="1" ht="16.5" customHeight="1">
      <c r="A411" s="39"/>
      <c r="B411" s="40"/>
      <c r="C411" s="197" t="s">
        <v>730</v>
      </c>
      <c r="D411" s="197" t="s">
        <v>122</v>
      </c>
      <c r="E411" s="198" t="s">
        <v>731</v>
      </c>
      <c r="F411" s="199" t="s">
        <v>732</v>
      </c>
      <c r="G411" s="200" t="s">
        <v>190</v>
      </c>
      <c r="H411" s="201">
        <v>4</v>
      </c>
      <c r="I411" s="202"/>
      <c r="J411" s="203">
        <f>ROUND(I411*H411,2)</f>
        <v>0</v>
      </c>
      <c r="K411" s="199" t="s">
        <v>126</v>
      </c>
      <c r="L411" s="45"/>
      <c r="M411" s="204" t="s">
        <v>19</v>
      </c>
      <c r="N411" s="205" t="s">
        <v>42</v>
      </c>
      <c r="O411" s="85"/>
      <c r="P411" s="206">
        <f>O411*H411</f>
        <v>0</v>
      </c>
      <c r="Q411" s="206">
        <v>0</v>
      </c>
      <c r="R411" s="206">
        <f>Q411*H411</f>
        <v>0</v>
      </c>
      <c r="S411" s="206">
        <v>0</v>
      </c>
      <c r="T411" s="206">
        <f>S411*H411</f>
        <v>0</v>
      </c>
      <c r="U411" s="207" t="s">
        <v>19</v>
      </c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08" t="s">
        <v>219</v>
      </c>
      <c r="AT411" s="208" t="s">
        <v>122</v>
      </c>
      <c r="AU411" s="208" t="s">
        <v>78</v>
      </c>
      <c r="AY411" s="18" t="s">
        <v>120</v>
      </c>
      <c r="BE411" s="209">
        <f>IF(N411="základní",J411,0)</f>
        <v>0</v>
      </c>
      <c r="BF411" s="209">
        <f>IF(N411="snížená",J411,0)</f>
        <v>0</v>
      </c>
      <c r="BG411" s="209">
        <f>IF(N411="zákl. přenesená",J411,0)</f>
        <v>0</v>
      </c>
      <c r="BH411" s="209">
        <f>IF(N411="sníž. přenesená",J411,0)</f>
        <v>0</v>
      </c>
      <c r="BI411" s="209">
        <f>IF(N411="nulová",J411,0)</f>
        <v>0</v>
      </c>
      <c r="BJ411" s="18" t="s">
        <v>76</v>
      </c>
      <c r="BK411" s="209">
        <f>ROUND(I411*H411,2)</f>
        <v>0</v>
      </c>
      <c r="BL411" s="18" t="s">
        <v>219</v>
      </c>
      <c r="BM411" s="208" t="s">
        <v>733</v>
      </c>
    </row>
    <row r="412" spans="1:47" s="2" customFormat="1" ht="12">
      <c r="A412" s="39"/>
      <c r="B412" s="40"/>
      <c r="C412" s="41"/>
      <c r="D412" s="210" t="s">
        <v>129</v>
      </c>
      <c r="E412" s="41"/>
      <c r="F412" s="211" t="s">
        <v>734</v>
      </c>
      <c r="G412" s="41"/>
      <c r="H412" s="41"/>
      <c r="I412" s="212"/>
      <c r="J412" s="41"/>
      <c r="K412" s="41"/>
      <c r="L412" s="45"/>
      <c r="M412" s="213"/>
      <c r="N412" s="214"/>
      <c r="O412" s="85"/>
      <c r="P412" s="85"/>
      <c r="Q412" s="85"/>
      <c r="R412" s="85"/>
      <c r="S412" s="85"/>
      <c r="T412" s="85"/>
      <c r="U412" s="86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T412" s="18" t="s">
        <v>129</v>
      </c>
      <c r="AU412" s="18" t="s">
        <v>78</v>
      </c>
    </row>
    <row r="413" spans="1:65" s="2" customFormat="1" ht="16.5" customHeight="1">
      <c r="A413" s="39"/>
      <c r="B413" s="40"/>
      <c r="C413" s="227" t="s">
        <v>735</v>
      </c>
      <c r="D413" s="227" t="s">
        <v>162</v>
      </c>
      <c r="E413" s="228" t="s">
        <v>736</v>
      </c>
      <c r="F413" s="229" t="s">
        <v>737</v>
      </c>
      <c r="G413" s="230" t="s">
        <v>190</v>
      </c>
      <c r="H413" s="231">
        <v>4</v>
      </c>
      <c r="I413" s="232"/>
      <c r="J413" s="233">
        <f>ROUND(I413*H413,2)</f>
        <v>0</v>
      </c>
      <c r="K413" s="229" t="s">
        <v>126</v>
      </c>
      <c r="L413" s="234"/>
      <c r="M413" s="235" t="s">
        <v>19</v>
      </c>
      <c r="N413" s="236" t="s">
        <v>42</v>
      </c>
      <c r="O413" s="85"/>
      <c r="P413" s="206">
        <f>O413*H413</f>
        <v>0</v>
      </c>
      <c r="Q413" s="206">
        <v>0.003</v>
      </c>
      <c r="R413" s="206">
        <f>Q413*H413</f>
        <v>0.012</v>
      </c>
      <c r="S413" s="206">
        <v>0</v>
      </c>
      <c r="T413" s="206">
        <f>S413*H413</f>
        <v>0</v>
      </c>
      <c r="U413" s="207" t="s">
        <v>19</v>
      </c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08" t="s">
        <v>315</v>
      </c>
      <c r="AT413" s="208" t="s">
        <v>162</v>
      </c>
      <c r="AU413" s="208" t="s">
        <v>78</v>
      </c>
      <c r="AY413" s="18" t="s">
        <v>120</v>
      </c>
      <c r="BE413" s="209">
        <f>IF(N413="základní",J413,0)</f>
        <v>0</v>
      </c>
      <c r="BF413" s="209">
        <f>IF(N413="snížená",J413,0)</f>
        <v>0</v>
      </c>
      <c r="BG413" s="209">
        <f>IF(N413="zákl. přenesená",J413,0)</f>
        <v>0</v>
      </c>
      <c r="BH413" s="209">
        <f>IF(N413="sníž. přenesená",J413,0)</f>
        <v>0</v>
      </c>
      <c r="BI413" s="209">
        <f>IF(N413="nulová",J413,0)</f>
        <v>0</v>
      </c>
      <c r="BJ413" s="18" t="s">
        <v>76</v>
      </c>
      <c r="BK413" s="209">
        <f>ROUND(I413*H413,2)</f>
        <v>0</v>
      </c>
      <c r="BL413" s="18" t="s">
        <v>219</v>
      </c>
      <c r="BM413" s="208" t="s">
        <v>738</v>
      </c>
    </row>
    <row r="414" spans="1:65" s="2" customFormat="1" ht="16.5" customHeight="1">
      <c r="A414" s="39"/>
      <c r="B414" s="40"/>
      <c r="C414" s="197" t="s">
        <v>739</v>
      </c>
      <c r="D414" s="197" t="s">
        <v>122</v>
      </c>
      <c r="E414" s="198" t="s">
        <v>740</v>
      </c>
      <c r="F414" s="199" t="s">
        <v>741</v>
      </c>
      <c r="G414" s="200" t="s">
        <v>190</v>
      </c>
      <c r="H414" s="201">
        <v>1</v>
      </c>
      <c r="I414" s="202"/>
      <c r="J414" s="203">
        <f>ROUND(I414*H414,2)</f>
        <v>0</v>
      </c>
      <c r="K414" s="199" t="s">
        <v>126</v>
      </c>
      <c r="L414" s="45"/>
      <c r="M414" s="204" t="s">
        <v>19</v>
      </c>
      <c r="N414" s="205" t="s">
        <v>42</v>
      </c>
      <c r="O414" s="85"/>
      <c r="P414" s="206">
        <f>O414*H414</f>
        <v>0</v>
      </c>
      <c r="Q414" s="206">
        <v>0</v>
      </c>
      <c r="R414" s="206">
        <f>Q414*H414</f>
        <v>0</v>
      </c>
      <c r="S414" s="206">
        <v>0</v>
      </c>
      <c r="T414" s="206">
        <f>S414*H414</f>
        <v>0</v>
      </c>
      <c r="U414" s="207" t="s">
        <v>19</v>
      </c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08" t="s">
        <v>219</v>
      </c>
      <c r="AT414" s="208" t="s">
        <v>122</v>
      </c>
      <c r="AU414" s="208" t="s">
        <v>78</v>
      </c>
      <c r="AY414" s="18" t="s">
        <v>120</v>
      </c>
      <c r="BE414" s="209">
        <f>IF(N414="základní",J414,0)</f>
        <v>0</v>
      </c>
      <c r="BF414" s="209">
        <f>IF(N414="snížená",J414,0)</f>
        <v>0</v>
      </c>
      <c r="BG414" s="209">
        <f>IF(N414="zákl. přenesená",J414,0)</f>
        <v>0</v>
      </c>
      <c r="BH414" s="209">
        <f>IF(N414="sníž. přenesená",J414,0)</f>
        <v>0</v>
      </c>
      <c r="BI414" s="209">
        <f>IF(N414="nulová",J414,0)</f>
        <v>0</v>
      </c>
      <c r="BJ414" s="18" t="s">
        <v>76</v>
      </c>
      <c r="BK414" s="209">
        <f>ROUND(I414*H414,2)</f>
        <v>0</v>
      </c>
      <c r="BL414" s="18" t="s">
        <v>219</v>
      </c>
      <c r="BM414" s="208" t="s">
        <v>742</v>
      </c>
    </row>
    <row r="415" spans="1:47" s="2" customFormat="1" ht="12">
      <c r="A415" s="39"/>
      <c r="B415" s="40"/>
      <c r="C415" s="41"/>
      <c r="D415" s="210" t="s">
        <v>129</v>
      </c>
      <c r="E415" s="41"/>
      <c r="F415" s="211" t="s">
        <v>743</v>
      </c>
      <c r="G415" s="41"/>
      <c r="H415" s="41"/>
      <c r="I415" s="212"/>
      <c r="J415" s="41"/>
      <c r="K415" s="41"/>
      <c r="L415" s="45"/>
      <c r="M415" s="213"/>
      <c r="N415" s="214"/>
      <c r="O415" s="85"/>
      <c r="P415" s="85"/>
      <c r="Q415" s="85"/>
      <c r="R415" s="85"/>
      <c r="S415" s="85"/>
      <c r="T415" s="85"/>
      <c r="U415" s="86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T415" s="18" t="s">
        <v>129</v>
      </c>
      <c r="AU415" s="18" t="s">
        <v>78</v>
      </c>
    </row>
    <row r="416" spans="1:65" s="2" customFormat="1" ht="24.15" customHeight="1">
      <c r="A416" s="39"/>
      <c r="B416" s="40"/>
      <c r="C416" s="197" t="s">
        <v>744</v>
      </c>
      <c r="D416" s="197" t="s">
        <v>122</v>
      </c>
      <c r="E416" s="198" t="s">
        <v>745</v>
      </c>
      <c r="F416" s="199" t="s">
        <v>746</v>
      </c>
      <c r="G416" s="200" t="s">
        <v>165</v>
      </c>
      <c r="H416" s="201">
        <v>0.083</v>
      </c>
      <c r="I416" s="202"/>
      <c r="J416" s="203">
        <f>ROUND(I416*H416,2)</f>
        <v>0</v>
      </c>
      <c r="K416" s="199" t="s">
        <v>126</v>
      </c>
      <c r="L416" s="45"/>
      <c r="M416" s="204" t="s">
        <v>19</v>
      </c>
      <c r="N416" s="205" t="s">
        <v>42</v>
      </c>
      <c r="O416" s="85"/>
      <c r="P416" s="206">
        <f>O416*H416</f>
        <v>0</v>
      </c>
      <c r="Q416" s="206">
        <v>0</v>
      </c>
      <c r="R416" s="206">
        <f>Q416*H416</f>
        <v>0</v>
      </c>
      <c r="S416" s="206">
        <v>0</v>
      </c>
      <c r="T416" s="206">
        <f>S416*H416</f>
        <v>0</v>
      </c>
      <c r="U416" s="207" t="s">
        <v>19</v>
      </c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08" t="s">
        <v>219</v>
      </c>
      <c r="AT416" s="208" t="s">
        <v>122</v>
      </c>
      <c r="AU416" s="208" t="s">
        <v>78</v>
      </c>
      <c r="AY416" s="18" t="s">
        <v>120</v>
      </c>
      <c r="BE416" s="209">
        <f>IF(N416="základní",J416,0)</f>
        <v>0</v>
      </c>
      <c r="BF416" s="209">
        <f>IF(N416="snížená",J416,0)</f>
        <v>0</v>
      </c>
      <c r="BG416" s="209">
        <f>IF(N416="zákl. přenesená",J416,0)</f>
        <v>0</v>
      </c>
      <c r="BH416" s="209">
        <f>IF(N416="sníž. přenesená",J416,0)</f>
        <v>0</v>
      </c>
      <c r="BI416" s="209">
        <f>IF(N416="nulová",J416,0)</f>
        <v>0</v>
      </c>
      <c r="BJ416" s="18" t="s">
        <v>76</v>
      </c>
      <c r="BK416" s="209">
        <f>ROUND(I416*H416,2)</f>
        <v>0</v>
      </c>
      <c r="BL416" s="18" t="s">
        <v>219</v>
      </c>
      <c r="BM416" s="208" t="s">
        <v>747</v>
      </c>
    </row>
    <row r="417" spans="1:47" s="2" customFormat="1" ht="12">
      <c r="A417" s="39"/>
      <c r="B417" s="40"/>
      <c r="C417" s="41"/>
      <c r="D417" s="210" t="s">
        <v>129</v>
      </c>
      <c r="E417" s="41"/>
      <c r="F417" s="211" t="s">
        <v>748</v>
      </c>
      <c r="G417" s="41"/>
      <c r="H417" s="41"/>
      <c r="I417" s="212"/>
      <c r="J417" s="41"/>
      <c r="K417" s="41"/>
      <c r="L417" s="45"/>
      <c r="M417" s="213"/>
      <c r="N417" s="214"/>
      <c r="O417" s="85"/>
      <c r="P417" s="85"/>
      <c r="Q417" s="85"/>
      <c r="R417" s="85"/>
      <c r="S417" s="85"/>
      <c r="T417" s="85"/>
      <c r="U417" s="86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T417" s="18" t="s">
        <v>129</v>
      </c>
      <c r="AU417" s="18" t="s">
        <v>78</v>
      </c>
    </row>
    <row r="418" spans="1:65" s="2" customFormat="1" ht="24.15" customHeight="1">
      <c r="A418" s="39"/>
      <c r="B418" s="40"/>
      <c r="C418" s="197" t="s">
        <v>749</v>
      </c>
      <c r="D418" s="197" t="s">
        <v>122</v>
      </c>
      <c r="E418" s="198" t="s">
        <v>750</v>
      </c>
      <c r="F418" s="199" t="s">
        <v>751</v>
      </c>
      <c r="G418" s="200" t="s">
        <v>165</v>
      </c>
      <c r="H418" s="201">
        <v>0.083</v>
      </c>
      <c r="I418" s="202"/>
      <c r="J418" s="203">
        <f>ROUND(I418*H418,2)</f>
        <v>0</v>
      </c>
      <c r="K418" s="199" t="s">
        <v>126</v>
      </c>
      <c r="L418" s="45"/>
      <c r="M418" s="204" t="s">
        <v>19</v>
      </c>
      <c r="N418" s="205" t="s">
        <v>42</v>
      </c>
      <c r="O418" s="85"/>
      <c r="P418" s="206">
        <f>O418*H418</f>
        <v>0</v>
      </c>
      <c r="Q418" s="206">
        <v>0</v>
      </c>
      <c r="R418" s="206">
        <f>Q418*H418</f>
        <v>0</v>
      </c>
      <c r="S418" s="206">
        <v>0</v>
      </c>
      <c r="T418" s="206">
        <f>S418*H418</f>
        <v>0</v>
      </c>
      <c r="U418" s="207" t="s">
        <v>19</v>
      </c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08" t="s">
        <v>219</v>
      </c>
      <c r="AT418" s="208" t="s">
        <v>122</v>
      </c>
      <c r="AU418" s="208" t="s">
        <v>78</v>
      </c>
      <c r="AY418" s="18" t="s">
        <v>120</v>
      </c>
      <c r="BE418" s="209">
        <f>IF(N418="základní",J418,0)</f>
        <v>0</v>
      </c>
      <c r="BF418" s="209">
        <f>IF(N418="snížená",J418,0)</f>
        <v>0</v>
      </c>
      <c r="BG418" s="209">
        <f>IF(N418="zákl. přenesená",J418,0)</f>
        <v>0</v>
      </c>
      <c r="BH418" s="209">
        <f>IF(N418="sníž. přenesená",J418,0)</f>
        <v>0</v>
      </c>
      <c r="BI418" s="209">
        <f>IF(N418="nulová",J418,0)</f>
        <v>0</v>
      </c>
      <c r="BJ418" s="18" t="s">
        <v>76</v>
      </c>
      <c r="BK418" s="209">
        <f>ROUND(I418*H418,2)</f>
        <v>0</v>
      </c>
      <c r="BL418" s="18" t="s">
        <v>219</v>
      </c>
      <c r="BM418" s="208" t="s">
        <v>752</v>
      </c>
    </row>
    <row r="419" spans="1:47" s="2" customFormat="1" ht="12">
      <c r="A419" s="39"/>
      <c r="B419" s="40"/>
      <c r="C419" s="41"/>
      <c r="D419" s="210" t="s">
        <v>129</v>
      </c>
      <c r="E419" s="41"/>
      <c r="F419" s="211" t="s">
        <v>753</v>
      </c>
      <c r="G419" s="41"/>
      <c r="H419" s="41"/>
      <c r="I419" s="212"/>
      <c r="J419" s="41"/>
      <c r="K419" s="41"/>
      <c r="L419" s="45"/>
      <c r="M419" s="213"/>
      <c r="N419" s="214"/>
      <c r="O419" s="85"/>
      <c r="P419" s="85"/>
      <c r="Q419" s="85"/>
      <c r="R419" s="85"/>
      <c r="S419" s="85"/>
      <c r="T419" s="85"/>
      <c r="U419" s="86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T419" s="18" t="s">
        <v>129</v>
      </c>
      <c r="AU419" s="18" t="s">
        <v>78</v>
      </c>
    </row>
    <row r="420" spans="1:63" s="12" customFormat="1" ht="22.8" customHeight="1">
      <c r="A420" s="12"/>
      <c r="B420" s="181"/>
      <c r="C420" s="182"/>
      <c r="D420" s="183" t="s">
        <v>70</v>
      </c>
      <c r="E420" s="195" t="s">
        <v>754</v>
      </c>
      <c r="F420" s="195" t="s">
        <v>755</v>
      </c>
      <c r="G420" s="182"/>
      <c r="H420" s="182"/>
      <c r="I420" s="185"/>
      <c r="J420" s="196">
        <f>BK420</f>
        <v>0</v>
      </c>
      <c r="K420" s="182"/>
      <c r="L420" s="187"/>
      <c r="M420" s="188"/>
      <c r="N420" s="189"/>
      <c r="O420" s="189"/>
      <c r="P420" s="190">
        <f>SUM(P421:P440)</f>
        <v>0</v>
      </c>
      <c r="Q420" s="189"/>
      <c r="R420" s="190">
        <f>SUM(R421:R440)</f>
        <v>0.20512962000000004</v>
      </c>
      <c r="S420" s="189"/>
      <c r="T420" s="190">
        <f>SUM(T421:T440)</f>
        <v>0</v>
      </c>
      <c r="U420" s="191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R420" s="192" t="s">
        <v>78</v>
      </c>
      <c r="AT420" s="193" t="s">
        <v>70</v>
      </c>
      <c r="AU420" s="193" t="s">
        <v>76</v>
      </c>
      <c r="AY420" s="192" t="s">
        <v>120</v>
      </c>
      <c r="BK420" s="194">
        <f>SUM(BK421:BK440)</f>
        <v>0</v>
      </c>
    </row>
    <row r="421" spans="1:65" s="2" customFormat="1" ht="24.15" customHeight="1">
      <c r="A421" s="39"/>
      <c r="B421" s="40"/>
      <c r="C421" s="197" t="s">
        <v>756</v>
      </c>
      <c r="D421" s="197" t="s">
        <v>122</v>
      </c>
      <c r="E421" s="198" t="s">
        <v>757</v>
      </c>
      <c r="F421" s="199" t="s">
        <v>758</v>
      </c>
      <c r="G421" s="200" t="s">
        <v>125</v>
      </c>
      <c r="H421" s="201">
        <v>2.56</v>
      </c>
      <c r="I421" s="202"/>
      <c r="J421" s="203">
        <f>ROUND(I421*H421,2)</f>
        <v>0</v>
      </c>
      <c r="K421" s="199" t="s">
        <v>126</v>
      </c>
      <c r="L421" s="45"/>
      <c r="M421" s="204" t="s">
        <v>19</v>
      </c>
      <c r="N421" s="205" t="s">
        <v>42</v>
      </c>
      <c r="O421" s="85"/>
      <c r="P421" s="206">
        <f>O421*H421</f>
        <v>0</v>
      </c>
      <c r="Q421" s="206">
        <v>0</v>
      </c>
      <c r="R421" s="206">
        <f>Q421*H421</f>
        <v>0</v>
      </c>
      <c r="S421" s="206">
        <v>0</v>
      </c>
      <c r="T421" s="206">
        <f>S421*H421</f>
        <v>0</v>
      </c>
      <c r="U421" s="207" t="s">
        <v>19</v>
      </c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08" t="s">
        <v>219</v>
      </c>
      <c r="AT421" s="208" t="s">
        <v>122</v>
      </c>
      <c r="AU421" s="208" t="s">
        <v>78</v>
      </c>
      <c r="AY421" s="18" t="s">
        <v>120</v>
      </c>
      <c r="BE421" s="209">
        <f>IF(N421="základní",J421,0)</f>
        <v>0</v>
      </c>
      <c r="BF421" s="209">
        <f>IF(N421="snížená",J421,0)</f>
        <v>0</v>
      </c>
      <c r="BG421" s="209">
        <f>IF(N421="zákl. přenesená",J421,0)</f>
        <v>0</v>
      </c>
      <c r="BH421" s="209">
        <f>IF(N421="sníž. přenesená",J421,0)</f>
        <v>0</v>
      </c>
      <c r="BI421" s="209">
        <f>IF(N421="nulová",J421,0)</f>
        <v>0</v>
      </c>
      <c r="BJ421" s="18" t="s">
        <v>76</v>
      </c>
      <c r="BK421" s="209">
        <f>ROUND(I421*H421,2)</f>
        <v>0</v>
      </c>
      <c r="BL421" s="18" t="s">
        <v>219</v>
      </c>
      <c r="BM421" s="208" t="s">
        <v>759</v>
      </c>
    </row>
    <row r="422" spans="1:47" s="2" customFormat="1" ht="12">
      <c r="A422" s="39"/>
      <c r="B422" s="40"/>
      <c r="C422" s="41"/>
      <c r="D422" s="210" t="s">
        <v>129</v>
      </c>
      <c r="E422" s="41"/>
      <c r="F422" s="211" t="s">
        <v>760</v>
      </c>
      <c r="G422" s="41"/>
      <c r="H422" s="41"/>
      <c r="I422" s="212"/>
      <c r="J422" s="41"/>
      <c r="K422" s="41"/>
      <c r="L422" s="45"/>
      <c r="M422" s="213"/>
      <c r="N422" s="214"/>
      <c r="O422" s="85"/>
      <c r="P422" s="85"/>
      <c r="Q422" s="85"/>
      <c r="R422" s="85"/>
      <c r="S422" s="85"/>
      <c r="T422" s="85"/>
      <c r="U422" s="86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T422" s="18" t="s">
        <v>129</v>
      </c>
      <c r="AU422" s="18" t="s">
        <v>78</v>
      </c>
    </row>
    <row r="423" spans="1:51" s="13" customFormat="1" ht="12">
      <c r="A423" s="13"/>
      <c r="B423" s="215"/>
      <c r="C423" s="216"/>
      <c r="D423" s="217" t="s">
        <v>131</v>
      </c>
      <c r="E423" s="218" t="s">
        <v>19</v>
      </c>
      <c r="F423" s="219" t="s">
        <v>761</v>
      </c>
      <c r="G423" s="216"/>
      <c r="H423" s="220">
        <v>2.56</v>
      </c>
      <c r="I423" s="221"/>
      <c r="J423" s="216"/>
      <c r="K423" s="216"/>
      <c r="L423" s="222"/>
      <c r="M423" s="223"/>
      <c r="N423" s="224"/>
      <c r="O423" s="224"/>
      <c r="P423" s="224"/>
      <c r="Q423" s="224"/>
      <c r="R423" s="224"/>
      <c r="S423" s="224"/>
      <c r="T423" s="224"/>
      <c r="U423" s="225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26" t="s">
        <v>131</v>
      </c>
      <c r="AU423" s="226" t="s">
        <v>78</v>
      </c>
      <c r="AV423" s="13" t="s">
        <v>78</v>
      </c>
      <c r="AW423" s="13" t="s">
        <v>33</v>
      </c>
      <c r="AX423" s="13" t="s">
        <v>76</v>
      </c>
      <c r="AY423" s="226" t="s">
        <v>120</v>
      </c>
    </row>
    <row r="424" spans="1:65" s="2" customFormat="1" ht="16.5" customHeight="1">
      <c r="A424" s="39"/>
      <c r="B424" s="40"/>
      <c r="C424" s="227" t="s">
        <v>762</v>
      </c>
      <c r="D424" s="227" t="s">
        <v>162</v>
      </c>
      <c r="E424" s="228" t="s">
        <v>763</v>
      </c>
      <c r="F424" s="229" t="s">
        <v>764</v>
      </c>
      <c r="G424" s="230" t="s">
        <v>145</v>
      </c>
      <c r="H424" s="231">
        <v>0.169</v>
      </c>
      <c r="I424" s="232"/>
      <c r="J424" s="233">
        <f>ROUND(I424*H424,2)</f>
        <v>0</v>
      </c>
      <c r="K424" s="229" t="s">
        <v>126</v>
      </c>
      <c r="L424" s="234"/>
      <c r="M424" s="235" t="s">
        <v>19</v>
      </c>
      <c r="N424" s="236" t="s">
        <v>42</v>
      </c>
      <c r="O424" s="85"/>
      <c r="P424" s="206">
        <f>O424*H424</f>
        <v>0</v>
      </c>
      <c r="Q424" s="206">
        <v>0.55</v>
      </c>
      <c r="R424" s="206">
        <f>Q424*H424</f>
        <v>0.09295000000000002</v>
      </c>
      <c r="S424" s="206">
        <v>0</v>
      </c>
      <c r="T424" s="206">
        <f>S424*H424</f>
        <v>0</v>
      </c>
      <c r="U424" s="207" t="s">
        <v>19</v>
      </c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08" t="s">
        <v>315</v>
      </c>
      <c r="AT424" s="208" t="s">
        <v>162</v>
      </c>
      <c r="AU424" s="208" t="s">
        <v>78</v>
      </c>
      <c r="AY424" s="18" t="s">
        <v>120</v>
      </c>
      <c r="BE424" s="209">
        <f>IF(N424="základní",J424,0)</f>
        <v>0</v>
      </c>
      <c r="BF424" s="209">
        <f>IF(N424="snížená",J424,0)</f>
        <v>0</v>
      </c>
      <c r="BG424" s="209">
        <f>IF(N424="zákl. přenesená",J424,0)</f>
        <v>0</v>
      </c>
      <c r="BH424" s="209">
        <f>IF(N424="sníž. přenesená",J424,0)</f>
        <v>0</v>
      </c>
      <c r="BI424" s="209">
        <f>IF(N424="nulová",J424,0)</f>
        <v>0</v>
      </c>
      <c r="BJ424" s="18" t="s">
        <v>76</v>
      </c>
      <c r="BK424" s="209">
        <f>ROUND(I424*H424,2)</f>
        <v>0</v>
      </c>
      <c r="BL424" s="18" t="s">
        <v>219</v>
      </c>
      <c r="BM424" s="208" t="s">
        <v>765</v>
      </c>
    </row>
    <row r="425" spans="1:51" s="13" customFormat="1" ht="12">
      <c r="A425" s="13"/>
      <c r="B425" s="215"/>
      <c r="C425" s="216"/>
      <c r="D425" s="217" t="s">
        <v>131</v>
      </c>
      <c r="E425" s="218" t="s">
        <v>19</v>
      </c>
      <c r="F425" s="219" t="s">
        <v>766</v>
      </c>
      <c r="G425" s="216"/>
      <c r="H425" s="220">
        <v>0.154</v>
      </c>
      <c r="I425" s="221"/>
      <c r="J425" s="216"/>
      <c r="K425" s="216"/>
      <c r="L425" s="222"/>
      <c r="M425" s="223"/>
      <c r="N425" s="224"/>
      <c r="O425" s="224"/>
      <c r="P425" s="224"/>
      <c r="Q425" s="224"/>
      <c r="R425" s="224"/>
      <c r="S425" s="224"/>
      <c r="T425" s="224"/>
      <c r="U425" s="225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26" t="s">
        <v>131</v>
      </c>
      <c r="AU425" s="226" t="s">
        <v>78</v>
      </c>
      <c r="AV425" s="13" t="s">
        <v>78</v>
      </c>
      <c r="AW425" s="13" t="s">
        <v>33</v>
      </c>
      <c r="AX425" s="13" t="s">
        <v>76</v>
      </c>
      <c r="AY425" s="226" t="s">
        <v>120</v>
      </c>
    </row>
    <row r="426" spans="1:51" s="13" customFormat="1" ht="12">
      <c r="A426" s="13"/>
      <c r="B426" s="215"/>
      <c r="C426" s="216"/>
      <c r="D426" s="217" t="s">
        <v>131</v>
      </c>
      <c r="E426" s="216"/>
      <c r="F426" s="219" t="s">
        <v>767</v>
      </c>
      <c r="G426" s="216"/>
      <c r="H426" s="220">
        <v>0.169</v>
      </c>
      <c r="I426" s="221"/>
      <c r="J426" s="216"/>
      <c r="K426" s="216"/>
      <c r="L426" s="222"/>
      <c r="M426" s="223"/>
      <c r="N426" s="224"/>
      <c r="O426" s="224"/>
      <c r="P426" s="224"/>
      <c r="Q426" s="224"/>
      <c r="R426" s="224"/>
      <c r="S426" s="224"/>
      <c r="T426" s="224"/>
      <c r="U426" s="225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26" t="s">
        <v>131</v>
      </c>
      <c r="AU426" s="226" t="s">
        <v>78</v>
      </c>
      <c r="AV426" s="13" t="s">
        <v>78</v>
      </c>
      <c r="AW426" s="13" t="s">
        <v>4</v>
      </c>
      <c r="AX426" s="13" t="s">
        <v>76</v>
      </c>
      <c r="AY426" s="226" t="s">
        <v>120</v>
      </c>
    </row>
    <row r="427" spans="1:65" s="2" customFormat="1" ht="16.5" customHeight="1">
      <c r="A427" s="39"/>
      <c r="B427" s="40"/>
      <c r="C427" s="197" t="s">
        <v>768</v>
      </c>
      <c r="D427" s="197" t="s">
        <v>122</v>
      </c>
      <c r="E427" s="198" t="s">
        <v>769</v>
      </c>
      <c r="F427" s="199" t="s">
        <v>770</v>
      </c>
      <c r="G427" s="200" t="s">
        <v>125</v>
      </c>
      <c r="H427" s="201">
        <v>2.56</v>
      </c>
      <c r="I427" s="202"/>
      <c r="J427" s="203">
        <f>ROUND(I427*H427,2)</f>
        <v>0</v>
      </c>
      <c r="K427" s="199" t="s">
        <v>126</v>
      </c>
      <c r="L427" s="45"/>
      <c r="M427" s="204" t="s">
        <v>19</v>
      </c>
      <c r="N427" s="205" t="s">
        <v>42</v>
      </c>
      <c r="O427" s="85"/>
      <c r="P427" s="206">
        <f>O427*H427</f>
        <v>0</v>
      </c>
      <c r="Q427" s="206">
        <v>0.0002</v>
      </c>
      <c r="R427" s="206">
        <f>Q427*H427</f>
        <v>0.0005120000000000001</v>
      </c>
      <c r="S427" s="206">
        <v>0</v>
      </c>
      <c r="T427" s="206">
        <f>S427*H427</f>
        <v>0</v>
      </c>
      <c r="U427" s="207" t="s">
        <v>19</v>
      </c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08" t="s">
        <v>219</v>
      </c>
      <c r="AT427" s="208" t="s">
        <v>122</v>
      </c>
      <c r="AU427" s="208" t="s">
        <v>78</v>
      </c>
      <c r="AY427" s="18" t="s">
        <v>120</v>
      </c>
      <c r="BE427" s="209">
        <f>IF(N427="základní",J427,0)</f>
        <v>0</v>
      </c>
      <c r="BF427" s="209">
        <f>IF(N427="snížená",J427,0)</f>
        <v>0</v>
      </c>
      <c r="BG427" s="209">
        <f>IF(N427="zákl. přenesená",J427,0)</f>
        <v>0</v>
      </c>
      <c r="BH427" s="209">
        <f>IF(N427="sníž. přenesená",J427,0)</f>
        <v>0</v>
      </c>
      <c r="BI427" s="209">
        <f>IF(N427="nulová",J427,0)</f>
        <v>0</v>
      </c>
      <c r="BJ427" s="18" t="s">
        <v>76</v>
      </c>
      <c r="BK427" s="209">
        <f>ROUND(I427*H427,2)</f>
        <v>0</v>
      </c>
      <c r="BL427" s="18" t="s">
        <v>219</v>
      </c>
      <c r="BM427" s="208" t="s">
        <v>771</v>
      </c>
    </row>
    <row r="428" spans="1:47" s="2" customFormat="1" ht="12">
      <c r="A428" s="39"/>
      <c r="B428" s="40"/>
      <c r="C428" s="41"/>
      <c r="D428" s="210" t="s">
        <v>129</v>
      </c>
      <c r="E428" s="41"/>
      <c r="F428" s="211" t="s">
        <v>772</v>
      </c>
      <c r="G428" s="41"/>
      <c r="H428" s="41"/>
      <c r="I428" s="212"/>
      <c r="J428" s="41"/>
      <c r="K428" s="41"/>
      <c r="L428" s="45"/>
      <c r="M428" s="213"/>
      <c r="N428" s="214"/>
      <c r="O428" s="85"/>
      <c r="P428" s="85"/>
      <c r="Q428" s="85"/>
      <c r="R428" s="85"/>
      <c r="S428" s="85"/>
      <c r="T428" s="85"/>
      <c r="U428" s="86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T428" s="18" t="s">
        <v>129</v>
      </c>
      <c r="AU428" s="18" t="s">
        <v>78</v>
      </c>
    </row>
    <row r="429" spans="1:65" s="2" customFormat="1" ht="24.15" customHeight="1">
      <c r="A429" s="39"/>
      <c r="B429" s="40"/>
      <c r="C429" s="197" t="s">
        <v>773</v>
      </c>
      <c r="D429" s="197" t="s">
        <v>122</v>
      </c>
      <c r="E429" s="198" t="s">
        <v>774</v>
      </c>
      <c r="F429" s="199" t="s">
        <v>775</v>
      </c>
      <c r="G429" s="200" t="s">
        <v>335</v>
      </c>
      <c r="H429" s="201">
        <v>6.4</v>
      </c>
      <c r="I429" s="202"/>
      <c r="J429" s="203">
        <f>ROUND(I429*H429,2)</f>
        <v>0</v>
      </c>
      <c r="K429" s="199" t="s">
        <v>126</v>
      </c>
      <c r="L429" s="45"/>
      <c r="M429" s="204" t="s">
        <v>19</v>
      </c>
      <c r="N429" s="205" t="s">
        <v>42</v>
      </c>
      <c r="O429" s="85"/>
      <c r="P429" s="206">
        <f>O429*H429</f>
        <v>0</v>
      </c>
      <c r="Q429" s="206">
        <v>0</v>
      </c>
      <c r="R429" s="206">
        <f>Q429*H429</f>
        <v>0</v>
      </c>
      <c r="S429" s="206">
        <v>0</v>
      </c>
      <c r="T429" s="206">
        <f>S429*H429</f>
        <v>0</v>
      </c>
      <c r="U429" s="207" t="s">
        <v>19</v>
      </c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08" t="s">
        <v>219</v>
      </c>
      <c r="AT429" s="208" t="s">
        <v>122</v>
      </c>
      <c r="AU429" s="208" t="s">
        <v>78</v>
      </c>
      <c r="AY429" s="18" t="s">
        <v>120</v>
      </c>
      <c r="BE429" s="209">
        <f>IF(N429="základní",J429,0)</f>
        <v>0</v>
      </c>
      <c r="BF429" s="209">
        <f>IF(N429="snížená",J429,0)</f>
        <v>0</v>
      </c>
      <c r="BG429" s="209">
        <f>IF(N429="zákl. přenesená",J429,0)</f>
        <v>0</v>
      </c>
      <c r="BH429" s="209">
        <f>IF(N429="sníž. přenesená",J429,0)</f>
        <v>0</v>
      </c>
      <c r="BI429" s="209">
        <f>IF(N429="nulová",J429,0)</f>
        <v>0</v>
      </c>
      <c r="BJ429" s="18" t="s">
        <v>76</v>
      </c>
      <c r="BK429" s="209">
        <f>ROUND(I429*H429,2)</f>
        <v>0</v>
      </c>
      <c r="BL429" s="18" t="s">
        <v>219</v>
      </c>
      <c r="BM429" s="208" t="s">
        <v>776</v>
      </c>
    </row>
    <row r="430" spans="1:47" s="2" customFormat="1" ht="12">
      <c r="A430" s="39"/>
      <c r="B430" s="40"/>
      <c r="C430" s="41"/>
      <c r="D430" s="210" t="s">
        <v>129</v>
      </c>
      <c r="E430" s="41"/>
      <c r="F430" s="211" t="s">
        <v>777</v>
      </c>
      <c r="G430" s="41"/>
      <c r="H430" s="41"/>
      <c r="I430" s="212"/>
      <c r="J430" s="41"/>
      <c r="K430" s="41"/>
      <c r="L430" s="45"/>
      <c r="M430" s="213"/>
      <c r="N430" s="214"/>
      <c r="O430" s="85"/>
      <c r="P430" s="85"/>
      <c r="Q430" s="85"/>
      <c r="R430" s="85"/>
      <c r="S430" s="85"/>
      <c r="T430" s="85"/>
      <c r="U430" s="86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T430" s="18" t="s">
        <v>129</v>
      </c>
      <c r="AU430" s="18" t="s">
        <v>78</v>
      </c>
    </row>
    <row r="431" spans="1:51" s="13" customFormat="1" ht="12">
      <c r="A431" s="13"/>
      <c r="B431" s="215"/>
      <c r="C431" s="216"/>
      <c r="D431" s="217" t="s">
        <v>131</v>
      </c>
      <c r="E431" s="218" t="s">
        <v>19</v>
      </c>
      <c r="F431" s="219" t="s">
        <v>778</v>
      </c>
      <c r="G431" s="216"/>
      <c r="H431" s="220">
        <v>6.4</v>
      </c>
      <c r="I431" s="221"/>
      <c r="J431" s="216"/>
      <c r="K431" s="216"/>
      <c r="L431" s="222"/>
      <c r="M431" s="223"/>
      <c r="N431" s="224"/>
      <c r="O431" s="224"/>
      <c r="P431" s="224"/>
      <c r="Q431" s="224"/>
      <c r="R431" s="224"/>
      <c r="S431" s="224"/>
      <c r="T431" s="224"/>
      <c r="U431" s="225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26" t="s">
        <v>131</v>
      </c>
      <c r="AU431" s="226" t="s">
        <v>78</v>
      </c>
      <c r="AV431" s="13" t="s">
        <v>78</v>
      </c>
      <c r="AW431" s="13" t="s">
        <v>33</v>
      </c>
      <c r="AX431" s="13" t="s">
        <v>76</v>
      </c>
      <c r="AY431" s="226" t="s">
        <v>120</v>
      </c>
    </row>
    <row r="432" spans="1:65" s="2" customFormat="1" ht="16.5" customHeight="1">
      <c r="A432" s="39"/>
      <c r="B432" s="40"/>
      <c r="C432" s="227" t="s">
        <v>779</v>
      </c>
      <c r="D432" s="227" t="s">
        <v>162</v>
      </c>
      <c r="E432" s="228" t="s">
        <v>780</v>
      </c>
      <c r="F432" s="229" t="s">
        <v>781</v>
      </c>
      <c r="G432" s="230" t="s">
        <v>145</v>
      </c>
      <c r="H432" s="231">
        <v>0.202</v>
      </c>
      <c r="I432" s="232"/>
      <c r="J432" s="233">
        <f>ROUND(I432*H432,2)</f>
        <v>0</v>
      </c>
      <c r="K432" s="229" t="s">
        <v>126</v>
      </c>
      <c r="L432" s="234"/>
      <c r="M432" s="235" t="s">
        <v>19</v>
      </c>
      <c r="N432" s="236" t="s">
        <v>42</v>
      </c>
      <c r="O432" s="85"/>
      <c r="P432" s="206">
        <f>O432*H432</f>
        <v>0</v>
      </c>
      <c r="Q432" s="206">
        <v>0.55</v>
      </c>
      <c r="R432" s="206">
        <f>Q432*H432</f>
        <v>0.11110000000000002</v>
      </c>
      <c r="S432" s="206">
        <v>0</v>
      </c>
      <c r="T432" s="206">
        <f>S432*H432</f>
        <v>0</v>
      </c>
      <c r="U432" s="207" t="s">
        <v>19</v>
      </c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08" t="s">
        <v>315</v>
      </c>
      <c r="AT432" s="208" t="s">
        <v>162</v>
      </c>
      <c r="AU432" s="208" t="s">
        <v>78</v>
      </c>
      <c r="AY432" s="18" t="s">
        <v>120</v>
      </c>
      <c r="BE432" s="209">
        <f>IF(N432="základní",J432,0)</f>
        <v>0</v>
      </c>
      <c r="BF432" s="209">
        <f>IF(N432="snížená",J432,0)</f>
        <v>0</v>
      </c>
      <c r="BG432" s="209">
        <f>IF(N432="zákl. přenesená",J432,0)</f>
        <v>0</v>
      </c>
      <c r="BH432" s="209">
        <f>IF(N432="sníž. přenesená",J432,0)</f>
        <v>0</v>
      </c>
      <c r="BI432" s="209">
        <f>IF(N432="nulová",J432,0)</f>
        <v>0</v>
      </c>
      <c r="BJ432" s="18" t="s">
        <v>76</v>
      </c>
      <c r="BK432" s="209">
        <f>ROUND(I432*H432,2)</f>
        <v>0</v>
      </c>
      <c r="BL432" s="18" t="s">
        <v>219</v>
      </c>
      <c r="BM432" s="208" t="s">
        <v>782</v>
      </c>
    </row>
    <row r="433" spans="1:51" s="13" customFormat="1" ht="12">
      <c r="A433" s="13"/>
      <c r="B433" s="215"/>
      <c r="C433" s="216"/>
      <c r="D433" s="217" t="s">
        <v>131</v>
      </c>
      <c r="E433" s="218" t="s">
        <v>19</v>
      </c>
      <c r="F433" s="219" t="s">
        <v>783</v>
      </c>
      <c r="G433" s="216"/>
      <c r="H433" s="220">
        <v>0.184</v>
      </c>
      <c r="I433" s="221"/>
      <c r="J433" s="216"/>
      <c r="K433" s="216"/>
      <c r="L433" s="222"/>
      <c r="M433" s="223"/>
      <c r="N433" s="224"/>
      <c r="O433" s="224"/>
      <c r="P433" s="224"/>
      <c r="Q433" s="224"/>
      <c r="R433" s="224"/>
      <c r="S433" s="224"/>
      <c r="T433" s="224"/>
      <c r="U433" s="225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26" t="s">
        <v>131</v>
      </c>
      <c r="AU433" s="226" t="s">
        <v>78</v>
      </c>
      <c r="AV433" s="13" t="s">
        <v>78</v>
      </c>
      <c r="AW433" s="13" t="s">
        <v>33</v>
      </c>
      <c r="AX433" s="13" t="s">
        <v>76</v>
      </c>
      <c r="AY433" s="226" t="s">
        <v>120</v>
      </c>
    </row>
    <row r="434" spans="1:51" s="13" customFormat="1" ht="12">
      <c r="A434" s="13"/>
      <c r="B434" s="215"/>
      <c r="C434" s="216"/>
      <c r="D434" s="217" t="s">
        <v>131</v>
      </c>
      <c r="E434" s="216"/>
      <c r="F434" s="219" t="s">
        <v>784</v>
      </c>
      <c r="G434" s="216"/>
      <c r="H434" s="220">
        <v>0.202</v>
      </c>
      <c r="I434" s="221"/>
      <c r="J434" s="216"/>
      <c r="K434" s="216"/>
      <c r="L434" s="222"/>
      <c r="M434" s="223"/>
      <c r="N434" s="224"/>
      <c r="O434" s="224"/>
      <c r="P434" s="224"/>
      <c r="Q434" s="224"/>
      <c r="R434" s="224"/>
      <c r="S434" s="224"/>
      <c r="T434" s="224"/>
      <c r="U434" s="225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26" t="s">
        <v>131</v>
      </c>
      <c r="AU434" s="226" t="s">
        <v>78</v>
      </c>
      <c r="AV434" s="13" t="s">
        <v>78</v>
      </c>
      <c r="AW434" s="13" t="s">
        <v>4</v>
      </c>
      <c r="AX434" s="13" t="s">
        <v>76</v>
      </c>
      <c r="AY434" s="226" t="s">
        <v>120</v>
      </c>
    </row>
    <row r="435" spans="1:65" s="2" customFormat="1" ht="16.5" customHeight="1">
      <c r="A435" s="39"/>
      <c r="B435" s="40"/>
      <c r="C435" s="197" t="s">
        <v>785</v>
      </c>
      <c r="D435" s="197" t="s">
        <v>122</v>
      </c>
      <c r="E435" s="198" t="s">
        <v>786</v>
      </c>
      <c r="F435" s="199" t="s">
        <v>787</v>
      </c>
      <c r="G435" s="200" t="s">
        <v>145</v>
      </c>
      <c r="H435" s="201">
        <v>0.202</v>
      </c>
      <c r="I435" s="202"/>
      <c r="J435" s="203">
        <f>ROUND(I435*H435,2)</f>
        <v>0</v>
      </c>
      <c r="K435" s="199" t="s">
        <v>126</v>
      </c>
      <c r="L435" s="45"/>
      <c r="M435" s="204" t="s">
        <v>19</v>
      </c>
      <c r="N435" s="205" t="s">
        <v>42</v>
      </c>
      <c r="O435" s="85"/>
      <c r="P435" s="206">
        <f>O435*H435</f>
        <v>0</v>
      </c>
      <c r="Q435" s="206">
        <v>0.00281</v>
      </c>
      <c r="R435" s="206">
        <f>Q435*H435</f>
        <v>0.00056762</v>
      </c>
      <c r="S435" s="206">
        <v>0</v>
      </c>
      <c r="T435" s="206">
        <f>S435*H435</f>
        <v>0</v>
      </c>
      <c r="U435" s="207" t="s">
        <v>19</v>
      </c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08" t="s">
        <v>219</v>
      </c>
      <c r="AT435" s="208" t="s">
        <v>122</v>
      </c>
      <c r="AU435" s="208" t="s">
        <v>78</v>
      </c>
      <c r="AY435" s="18" t="s">
        <v>120</v>
      </c>
      <c r="BE435" s="209">
        <f>IF(N435="základní",J435,0)</f>
        <v>0</v>
      </c>
      <c r="BF435" s="209">
        <f>IF(N435="snížená",J435,0)</f>
        <v>0</v>
      </c>
      <c r="BG435" s="209">
        <f>IF(N435="zákl. přenesená",J435,0)</f>
        <v>0</v>
      </c>
      <c r="BH435" s="209">
        <f>IF(N435="sníž. přenesená",J435,0)</f>
        <v>0</v>
      </c>
      <c r="BI435" s="209">
        <f>IF(N435="nulová",J435,0)</f>
        <v>0</v>
      </c>
      <c r="BJ435" s="18" t="s">
        <v>76</v>
      </c>
      <c r="BK435" s="209">
        <f>ROUND(I435*H435,2)</f>
        <v>0</v>
      </c>
      <c r="BL435" s="18" t="s">
        <v>219</v>
      </c>
      <c r="BM435" s="208" t="s">
        <v>788</v>
      </c>
    </row>
    <row r="436" spans="1:47" s="2" customFormat="1" ht="12">
      <c r="A436" s="39"/>
      <c r="B436" s="40"/>
      <c r="C436" s="41"/>
      <c r="D436" s="210" t="s">
        <v>129</v>
      </c>
      <c r="E436" s="41"/>
      <c r="F436" s="211" t="s">
        <v>789</v>
      </c>
      <c r="G436" s="41"/>
      <c r="H436" s="41"/>
      <c r="I436" s="212"/>
      <c r="J436" s="41"/>
      <c r="K436" s="41"/>
      <c r="L436" s="45"/>
      <c r="M436" s="213"/>
      <c r="N436" s="214"/>
      <c r="O436" s="85"/>
      <c r="P436" s="85"/>
      <c r="Q436" s="85"/>
      <c r="R436" s="85"/>
      <c r="S436" s="85"/>
      <c r="T436" s="85"/>
      <c r="U436" s="86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T436" s="18" t="s">
        <v>129</v>
      </c>
      <c r="AU436" s="18" t="s">
        <v>78</v>
      </c>
    </row>
    <row r="437" spans="1:65" s="2" customFormat="1" ht="24.15" customHeight="1">
      <c r="A437" s="39"/>
      <c r="B437" s="40"/>
      <c r="C437" s="197" t="s">
        <v>790</v>
      </c>
      <c r="D437" s="197" t="s">
        <v>122</v>
      </c>
      <c r="E437" s="198" t="s">
        <v>791</v>
      </c>
      <c r="F437" s="199" t="s">
        <v>792</v>
      </c>
      <c r="G437" s="200" t="s">
        <v>165</v>
      </c>
      <c r="H437" s="201">
        <v>0.205</v>
      </c>
      <c r="I437" s="202"/>
      <c r="J437" s="203">
        <f>ROUND(I437*H437,2)</f>
        <v>0</v>
      </c>
      <c r="K437" s="199" t="s">
        <v>126</v>
      </c>
      <c r="L437" s="45"/>
      <c r="M437" s="204" t="s">
        <v>19</v>
      </c>
      <c r="N437" s="205" t="s">
        <v>42</v>
      </c>
      <c r="O437" s="85"/>
      <c r="P437" s="206">
        <f>O437*H437</f>
        <v>0</v>
      </c>
      <c r="Q437" s="206">
        <v>0</v>
      </c>
      <c r="R437" s="206">
        <f>Q437*H437</f>
        <v>0</v>
      </c>
      <c r="S437" s="206">
        <v>0</v>
      </c>
      <c r="T437" s="206">
        <f>S437*H437</f>
        <v>0</v>
      </c>
      <c r="U437" s="207" t="s">
        <v>19</v>
      </c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08" t="s">
        <v>219</v>
      </c>
      <c r="AT437" s="208" t="s">
        <v>122</v>
      </c>
      <c r="AU437" s="208" t="s">
        <v>78</v>
      </c>
      <c r="AY437" s="18" t="s">
        <v>120</v>
      </c>
      <c r="BE437" s="209">
        <f>IF(N437="základní",J437,0)</f>
        <v>0</v>
      </c>
      <c r="BF437" s="209">
        <f>IF(N437="snížená",J437,0)</f>
        <v>0</v>
      </c>
      <c r="BG437" s="209">
        <f>IF(N437="zákl. přenesená",J437,0)</f>
        <v>0</v>
      </c>
      <c r="BH437" s="209">
        <f>IF(N437="sníž. přenesená",J437,0)</f>
        <v>0</v>
      </c>
      <c r="BI437" s="209">
        <f>IF(N437="nulová",J437,0)</f>
        <v>0</v>
      </c>
      <c r="BJ437" s="18" t="s">
        <v>76</v>
      </c>
      <c r="BK437" s="209">
        <f>ROUND(I437*H437,2)</f>
        <v>0</v>
      </c>
      <c r="BL437" s="18" t="s">
        <v>219</v>
      </c>
      <c r="BM437" s="208" t="s">
        <v>793</v>
      </c>
    </row>
    <row r="438" spans="1:47" s="2" customFormat="1" ht="12">
      <c r="A438" s="39"/>
      <c r="B438" s="40"/>
      <c r="C438" s="41"/>
      <c r="D438" s="210" t="s">
        <v>129</v>
      </c>
      <c r="E438" s="41"/>
      <c r="F438" s="211" t="s">
        <v>794</v>
      </c>
      <c r="G438" s="41"/>
      <c r="H438" s="41"/>
      <c r="I438" s="212"/>
      <c r="J438" s="41"/>
      <c r="K438" s="41"/>
      <c r="L438" s="45"/>
      <c r="M438" s="213"/>
      <c r="N438" s="214"/>
      <c r="O438" s="85"/>
      <c r="P438" s="85"/>
      <c r="Q438" s="85"/>
      <c r="R438" s="85"/>
      <c r="S438" s="85"/>
      <c r="T438" s="85"/>
      <c r="U438" s="86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T438" s="18" t="s">
        <v>129</v>
      </c>
      <c r="AU438" s="18" t="s">
        <v>78</v>
      </c>
    </row>
    <row r="439" spans="1:65" s="2" customFormat="1" ht="24.15" customHeight="1">
      <c r="A439" s="39"/>
      <c r="B439" s="40"/>
      <c r="C439" s="197" t="s">
        <v>795</v>
      </c>
      <c r="D439" s="197" t="s">
        <v>122</v>
      </c>
      <c r="E439" s="198" t="s">
        <v>796</v>
      </c>
      <c r="F439" s="199" t="s">
        <v>797</v>
      </c>
      <c r="G439" s="200" t="s">
        <v>165</v>
      </c>
      <c r="H439" s="201">
        <v>0.205</v>
      </c>
      <c r="I439" s="202"/>
      <c r="J439" s="203">
        <f>ROUND(I439*H439,2)</f>
        <v>0</v>
      </c>
      <c r="K439" s="199" t="s">
        <v>126</v>
      </c>
      <c r="L439" s="45"/>
      <c r="M439" s="204" t="s">
        <v>19</v>
      </c>
      <c r="N439" s="205" t="s">
        <v>42</v>
      </c>
      <c r="O439" s="85"/>
      <c r="P439" s="206">
        <f>O439*H439</f>
        <v>0</v>
      </c>
      <c r="Q439" s="206">
        <v>0</v>
      </c>
      <c r="R439" s="206">
        <f>Q439*H439</f>
        <v>0</v>
      </c>
      <c r="S439" s="206">
        <v>0</v>
      </c>
      <c r="T439" s="206">
        <f>S439*H439</f>
        <v>0</v>
      </c>
      <c r="U439" s="207" t="s">
        <v>19</v>
      </c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08" t="s">
        <v>219</v>
      </c>
      <c r="AT439" s="208" t="s">
        <v>122</v>
      </c>
      <c r="AU439" s="208" t="s">
        <v>78</v>
      </c>
      <c r="AY439" s="18" t="s">
        <v>120</v>
      </c>
      <c r="BE439" s="209">
        <f>IF(N439="základní",J439,0)</f>
        <v>0</v>
      </c>
      <c r="BF439" s="209">
        <f>IF(N439="snížená",J439,0)</f>
        <v>0</v>
      </c>
      <c r="BG439" s="209">
        <f>IF(N439="zákl. přenesená",J439,0)</f>
        <v>0</v>
      </c>
      <c r="BH439" s="209">
        <f>IF(N439="sníž. přenesená",J439,0)</f>
        <v>0</v>
      </c>
      <c r="BI439" s="209">
        <f>IF(N439="nulová",J439,0)</f>
        <v>0</v>
      </c>
      <c r="BJ439" s="18" t="s">
        <v>76</v>
      </c>
      <c r="BK439" s="209">
        <f>ROUND(I439*H439,2)</f>
        <v>0</v>
      </c>
      <c r="BL439" s="18" t="s">
        <v>219</v>
      </c>
      <c r="BM439" s="208" t="s">
        <v>798</v>
      </c>
    </row>
    <row r="440" spans="1:47" s="2" customFormat="1" ht="12">
      <c r="A440" s="39"/>
      <c r="B440" s="40"/>
      <c r="C440" s="41"/>
      <c r="D440" s="210" t="s">
        <v>129</v>
      </c>
      <c r="E440" s="41"/>
      <c r="F440" s="211" t="s">
        <v>799</v>
      </c>
      <c r="G440" s="41"/>
      <c r="H440" s="41"/>
      <c r="I440" s="212"/>
      <c r="J440" s="41"/>
      <c r="K440" s="41"/>
      <c r="L440" s="45"/>
      <c r="M440" s="213"/>
      <c r="N440" s="214"/>
      <c r="O440" s="85"/>
      <c r="P440" s="85"/>
      <c r="Q440" s="85"/>
      <c r="R440" s="85"/>
      <c r="S440" s="85"/>
      <c r="T440" s="85"/>
      <c r="U440" s="86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T440" s="18" t="s">
        <v>129</v>
      </c>
      <c r="AU440" s="18" t="s">
        <v>78</v>
      </c>
    </row>
    <row r="441" spans="1:63" s="12" customFormat="1" ht="22.8" customHeight="1">
      <c r="A441" s="12"/>
      <c r="B441" s="181"/>
      <c r="C441" s="182"/>
      <c r="D441" s="183" t="s">
        <v>70</v>
      </c>
      <c r="E441" s="195" t="s">
        <v>800</v>
      </c>
      <c r="F441" s="195" t="s">
        <v>801</v>
      </c>
      <c r="G441" s="182"/>
      <c r="H441" s="182"/>
      <c r="I441" s="185"/>
      <c r="J441" s="196">
        <f>BK441</f>
        <v>0</v>
      </c>
      <c r="K441" s="182"/>
      <c r="L441" s="187"/>
      <c r="M441" s="188"/>
      <c r="N441" s="189"/>
      <c r="O441" s="189"/>
      <c r="P441" s="190">
        <f>SUM(P442:P456)</f>
        <v>0</v>
      </c>
      <c r="Q441" s="189"/>
      <c r="R441" s="190">
        <f>SUM(R442:R456)</f>
        <v>0.12864</v>
      </c>
      <c r="S441" s="189"/>
      <c r="T441" s="190">
        <f>SUM(T442:T456)</f>
        <v>0</v>
      </c>
      <c r="U441" s="191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R441" s="192" t="s">
        <v>78</v>
      </c>
      <c r="AT441" s="193" t="s">
        <v>70</v>
      </c>
      <c r="AU441" s="193" t="s">
        <v>76</v>
      </c>
      <c r="AY441" s="192" t="s">
        <v>120</v>
      </c>
      <c r="BK441" s="194">
        <f>SUM(BK442:BK456)</f>
        <v>0</v>
      </c>
    </row>
    <row r="442" spans="1:65" s="2" customFormat="1" ht="24.15" customHeight="1">
      <c r="A442" s="39"/>
      <c r="B442" s="40"/>
      <c r="C442" s="197" t="s">
        <v>802</v>
      </c>
      <c r="D442" s="197" t="s">
        <v>122</v>
      </c>
      <c r="E442" s="198" t="s">
        <v>803</v>
      </c>
      <c r="F442" s="199" t="s">
        <v>804</v>
      </c>
      <c r="G442" s="200" t="s">
        <v>335</v>
      </c>
      <c r="H442" s="201">
        <v>32</v>
      </c>
      <c r="I442" s="202"/>
      <c r="J442" s="203">
        <f>ROUND(I442*H442,2)</f>
        <v>0</v>
      </c>
      <c r="K442" s="199" t="s">
        <v>126</v>
      </c>
      <c r="L442" s="45"/>
      <c r="M442" s="204" t="s">
        <v>19</v>
      </c>
      <c r="N442" s="205" t="s">
        <v>42</v>
      </c>
      <c r="O442" s="85"/>
      <c r="P442" s="206">
        <f>O442*H442</f>
        <v>0</v>
      </c>
      <c r="Q442" s="206">
        <v>0.002</v>
      </c>
      <c r="R442" s="206">
        <f>Q442*H442</f>
        <v>0.064</v>
      </c>
      <c r="S442" s="206">
        <v>0</v>
      </c>
      <c r="T442" s="206">
        <f>S442*H442</f>
        <v>0</v>
      </c>
      <c r="U442" s="207" t="s">
        <v>19</v>
      </c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08" t="s">
        <v>219</v>
      </c>
      <c r="AT442" s="208" t="s">
        <v>122</v>
      </c>
      <c r="AU442" s="208" t="s">
        <v>78</v>
      </c>
      <c r="AY442" s="18" t="s">
        <v>120</v>
      </c>
      <c r="BE442" s="209">
        <f>IF(N442="základní",J442,0)</f>
        <v>0</v>
      </c>
      <c r="BF442" s="209">
        <f>IF(N442="snížená",J442,0)</f>
        <v>0</v>
      </c>
      <c r="BG442" s="209">
        <f>IF(N442="zákl. přenesená",J442,0)</f>
        <v>0</v>
      </c>
      <c r="BH442" s="209">
        <f>IF(N442="sníž. přenesená",J442,0)</f>
        <v>0</v>
      </c>
      <c r="BI442" s="209">
        <f>IF(N442="nulová",J442,0)</f>
        <v>0</v>
      </c>
      <c r="BJ442" s="18" t="s">
        <v>76</v>
      </c>
      <c r="BK442" s="209">
        <f>ROUND(I442*H442,2)</f>
        <v>0</v>
      </c>
      <c r="BL442" s="18" t="s">
        <v>219</v>
      </c>
      <c r="BM442" s="208" t="s">
        <v>805</v>
      </c>
    </row>
    <row r="443" spans="1:47" s="2" customFormat="1" ht="12">
      <c r="A443" s="39"/>
      <c r="B443" s="40"/>
      <c r="C443" s="41"/>
      <c r="D443" s="210" t="s">
        <v>129</v>
      </c>
      <c r="E443" s="41"/>
      <c r="F443" s="211" t="s">
        <v>806</v>
      </c>
      <c r="G443" s="41"/>
      <c r="H443" s="41"/>
      <c r="I443" s="212"/>
      <c r="J443" s="41"/>
      <c r="K443" s="41"/>
      <c r="L443" s="45"/>
      <c r="M443" s="213"/>
      <c r="N443" s="214"/>
      <c r="O443" s="85"/>
      <c r="P443" s="85"/>
      <c r="Q443" s="85"/>
      <c r="R443" s="85"/>
      <c r="S443" s="85"/>
      <c r="T443" s="85"/>
      <c r="U443" s="86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T443" s="18" t="s">
        <v>129</v>
      </c>
      <c r="AU443" s="18" t="s">
        <v>78</v>
      </c>
    </row>
    <row r="444" spans="1:51" s="13" customFormat="1" ht="12">
      <c r="A444" s="13"/>
      <c r="B444" s="215"/>
      <c r="C444" s="216"/>
      <c r="D444" s="217" t="s">
        <v>131</v>
      </c>
      <c r="E444" s="218" t="s">
        <v>19</v>
      </c>
      <c r="F444" s="219" t="s">
        <v>807</v>
      </c>
      <c r="G444" s="216"/>
      <c r="H444" s="220">
        <v>32</v>
      </c>
      <c r="I444" s="221"/>
      <c r="J444" s="216"/>
      <c r="K444" s="216"/>
      <c r="L444" s="222"/>
      <c r="M444" s="223"/>
      <c r="N444" s="224"/>
      <c r="O444" s="224"/>
      <c r="P444" s="224"/>
      <c r="Q444" s="224"/>
      <c r="R444" s="224"/>
      <c r="S444" s="224"/>
      <c r="T444" s="224"/>
      <c r="U444" s="225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26" t="s">
        <v>131</v>
      </c>
      <c r="AU444" s="226" t="s">
        <v>78</v>
      </c>
      <c r="AV444" s="13" t="s">
        <v>78</v>
      </c>
      <c r="AW444" s="13" t="s">
        <v>33</v>
      </c>
      <c r="AX444" s="13" t="s">
        <v>76</v>
      </c>
      <c r="AY444" s="226" t="s">
        <v>120</v>
      </c>
    </row>
    <row r="445" spans="1:65" s="2" customFormat="1" ht="24.15" customHeight="1">
      <c r="A445" s="39"/>
      <c r="B445" s="40"/>
      <c r="C445" s="197" t="s">
        <v>808</v>
      </c>
      <c r="D445" s="197" t="s">
        <v>122</v>
      </c>
      <c r="E445" s="198" t="s">
        <v>809</v>
      </c>
      <c r="F445" s="199" t="s">
        <v>810</v>
      </c>
      <c r="G445" s="200" t="s">
        <v>335</v>
      </c>
      <c r="H445" s="201">
        <v>16</v>
      </c>
      <c r="I445" s="202"/>
      <c r="J445" s="203">
        <f>ROUND(I445*H445,2)</f>
        <v>0</v>
      </c>
      <c r="K445" s="199" t="s">
        <v>126</v>
      </c>
      <c r="L445" s="45"/>
      <c r="M445" s="204" t="s">
        <v>19</v>
      </c>
      <c r="N445" s="205" t="s">
        <v>42</v>
      </c>
      <c r="O445" s="85"/>
      <c r="P445" s="206">
        <f>O445*H445</f>
        <v>0</v>
      </c>
      <c r="Q445" s="206">
        <v>0.00404</v>
      </c>
      <c r="R445" s="206">
        <f>Q445*H445</f>
        <v>0.06464</v>
      </c>
      <c r="S445" s="206">
        <v>0</v>
      </c>
      <c r="T445" s="206">
        <f>S445*H445</f>
        <v>0</v>
      </c>
      <c r="U445" s="207" t="s">
        <v>19</v>
      </c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08" t="s">
        <v>219</v>
      </c>
      <c r="AT445" s="208" t="s">
        <v>122</v>
      </c>
      <c r="AU445" s="208" t="s">
        <v>78</v>
      </c>
      <c r="AY445" s="18" t="s">
        <v>120</v>
      </c>
      <c r="BE445" s="209">
        <f>IF(N445="základní",J445,0)</f>
        <v>0</v>
      </c>
      <c r="BF445" s="209">
        <f>IF(N445="snížená",J445,0)</f>
        <v>0</v>
      </c>
      <c r="BG445" s="209">
        <f>IF(N445="zákl. přenesená",J445,0)</f>
        <v>0</v>
      </c>
      <c r="BH445" s="209">
        <f>IF(N445="sníž. přenesená",J445,0)</f>
        <v>0</v>
      </c>
      <c r="BI445" s="209">
        <f>IF(N445="nulová",J445,0)</f>
        <v>0</v>
      </c>
      <c r="BJ445" s="18" t="s">
        <v>76</v>
      </c>
      <c r="BK445" s="209">
        <f>ROUND(I445*H445,2)</f>
        <v>0</v>
      </c>
      <c r="BL445" s="18" t="s">
        <v>219</v>
      </c>
      <c r="BM445" s="208" t="s">
        <v>811</v>
      </c>
    </row>
    <row r="446" spans="1:47" s="2" customFormat="1" ht="12">
      <c r="A446" s="39"/>
      <c r="B446" s="40"/>
      <c r="C446" s="41"/>
      <c r="D446" s="210" t="s">
        <v>129</v>
      </c>
      <c r="E446" s="41"/>
      <c r="F446" s="211" t="s">
        <v>812</v>
      </c>
      <c r="G446" s="41"/>
      <c r="H446" s="41"/>
      <c r="I446" s="212"/>
      <c r="J446" s="41"/>
      <c r="K446" s="41"/>
      <c r="L446" s="45"/>
      <c r="M446" s="213"/>
      <c r="N446" s="214"/>
      <c r="O446" s="85"/>
      <c r="P446" s="85"/>
      <c r="Q446" s="85"/>
      <c r="R446" s="85"/>
      <c r="S446" s="85"/>
      <c r="T446" s="85"/>
      <c r="U446" s="86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T446" s="18" t="s">
        <v>129</v>
      </c>
      <c r="AU446" s="18" t="s">
        <v>78</v>
      </c>
    </row>
    <row r="447" spans="1:51" s="13" customFormat="1" ht="12">
      <c r="A447" s="13"/>
      <c r="B447" s="215"/>
      <c r="C447" s="216"/>
      <c r="D447" s="217" t="s">
        <v>131</v>
      </c>
      <c r="E447" s="218" t="s">
        <v>19</v>
      </c>
      <c r="F447" s="219" t="s">
        <v>813</v>
      </c>
      <c r="G447" s="216"/>
      <c r="H447" s="220">
        <v>16</v>
      </c>
      <c r="I447" s="221"/>
      <c r="J447" s="216"/>
      <c r="K447" s="216"/>
      <c r="L447" s="222"/>
      <c r="M447" s="223"/>
      <c r="N447" s="224"/>
      <c r="O447" s="224"/>
      <c r="P447" s="224"/>
      <c r="Q447" s="224"/>
      <c r="R447" s="224"/>
      <c r="S447" s="224"/>
      <c r="T447" s="224"/>
      <c r="U447" s="225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26" t="s">
        <v>131</v>
      </c>
      <c r="AU447" s="226" t="s">
        <v>78</v>
      </c>
      <c r="AV447" s="13" t="s">
        <v>78</v>
      </c>
      <c r="AW447" s="13" t="s">
        <v>33</v>
      </c>
      <c r="AX447" s="13" t="s">
        <v>76</v>
      </c>
      <c r="AY447" s="226" t="s">
        <v>120</v>
      </c>
    </row>
    <row r="448" spans="1:65" s="2" customFormat="1" ht="33" customHeight="1">
      <c r="A448" s="39"/>
      <c r="B448" s="40"/>
      <c r="C448" s="197" t="s">
        <v>814</v>
      </c>
      <c r="D448" s="197" t="s">
        <v>122</v>
      </c>
      <c r="E448" s="198" t="s">
        <v>815</v>
      </c>
      <c r="F448" s="199" t="s">
        <v>816</v>
      </c>
      <c r="G448" s="200" t="s">
        <v>190</v>
      </c>
      <c r="H448" s="201">
        <v>8</v>
      </c>
      <c r="I448" s="202"/>
      <c r="J448" s="203">
        <f>ROUND(I448*H448,2)</f>
        <v>0</v>
      </c>
      <c r="K448" s="199" t="s">
        <v>126</v>
      </c>
      <c r="L448" s="45"/>
      <c r="M448" s="204" t="s">
        <v>19</v>
      </c>
      <c r="N448" s="205" t="s">
        <v>42</v>
      </c>
      <c r="O448" s="85"/>
      <c r="P448" s="206">
        <f>O448*H448</f>
        <v>0</v>
      </c>
      <c r="Q448" s="206">
        <v>0</v>
      </c>
      <c r="R448" s="206">
        <f>Q448*H448</f>
        <v>0</v>
      </c>
      <c r="S448" s="206">
        <v>0</v>
      </c>
      <c r="T448" s="206">
        <f>S448*H448</f>
        <v>0</v>
      </c>
      <c r="U448" s="207" t="s">
        <v>19</v>
      </c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08" t="s">
        <v>219</v>
      </c>
      <c r="AT448" s="208" t="s">
        <v>122</v>
      </c>
      <c r="AU448" s="208" t="s">
        <v>78</v>
      </c>
      <c r="AY448" s="18" t="s">
        <v>120</v>
      </c>
      <c r="BE448" s="209">
        <f>IF(N448="základní",J448,0)</f>
        <v>0</v>
      </c>
      <c r="BF448" s="209">
        <f>IF(N448="snížená",J448,0)</f>
        <v>0</v>
      </c>
      <c r="BG448" s="209">
        <f>IF(N448="zákl. přenesená",J448,0)</f>
        <v>0</v>
      </c>
      <c r="BH448" s="209">
        <f>IF(N448="sníž. přenesená",J448,0)</f>
        <v>0</v>
      </c>
      <c r="BI448" s="209">
        <f>IF(N448="nulová",J448,0)</f>
        <v>0</v>
      </c>
      <c r="BJ448" s="18" t="s">
        <v>76</v>
      </c>
      <c r="BK448" s="209">
        <f>ROUND(I448*H448,2)</f>
        <v>0</v>
      </c>
      <c r="BL448" s="18" t="s">
        <v>219</v>
      </c>
      <c r="BM448" s="208" t="s">
        <v>817</v>
      </c>
    </row>
    <row r="449" spans="1:47" s="2" customFormat="1" ht="12">
      <c r="A449" s="39"/>
      <c r="B449" s="40"/>
      <c r="C449" s="41"/>
      <c r="D449" s="210" t="s">
        <v>129</v>
      </c>
      <c r="E449" s="41"/>
      <c r="F449" s="211" t="s">
        <v>818</v>
      </c>
      <c r="G449" s="41"/>
      <c r="H449" s="41"/>
      <c r="I449" s="212"/>
      <c r="J449" s="41"/>
      <c r="K449" s="41"/>
      <c r="L449" s="45"/>
      <c r="M449" s="213"/>
      <c r="N449" s="214"/>
      <c r="O449" s="85"/>
      <c r="P449" s="85"/>
      <c r="Q449" s="85"/>
      <c r="R449" s="85"/>
      <c r="S449" s="85"/>
      <c r="T449" s="85"/>
      <c r="U449" s="86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T449" s="18" t="s">
        <v>129</v>
      </c>
      <c r="AU449" s="18" t="s">
        <v>78</v>
      </c>
    </row>
    <row r="450" spans="1:51" s="13" customFormat="1" ht="12">
      <c r="A450" s="13"/>
      <c r="B450" s="215"/>
      <c r="C450" s="216"/>
      <c r="D450" s="217" t="s">
        <v>131</v>
      </c>
      <c r="E450" s="218" t="s">
        <v>19</v>
      </c>
      <c r="F450" s="219" t="s">
        <v>819</v>
      </c>
      <c r="G450" s="216"/>
      <c r="H450" s="220">
        <v>8</v>
      </c>
      <c r="I450" s="221"/>
      <c r="J450" s="216"/>
      <c r="K450" s="216"/>
      <c r="L450" s="222"/>
      <c r="M450" s="223"/>
      <c r="N450" s="224"/>
      <c r="O450" s="224"/>
      <c r="P450" s="224"/>
      <c r="Q450" s="224"/>
      <c r="R450" s="224"/>
      <c r="S450" s="224"/>
      <c r="T450" s="224"/>
      <c r="U450" s="225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26" t="s">
        <v>131</v>
      </c>
      <c r="AU450" s="226" t="s">
        <v>78</v>
      </c>
      <c r="AV450" s="13" t="s">
        <v>78</v>
      </c>
      <c r="AW450" s="13" t="s">
        <v>33</v>
      </c>
      <c r="AX450" s="13" t="s">
        <v>76</v>
      </c>
      <c r="AY450" s="226" t="s">
        <v>120</v>
      </c>
    </row>
    <row r="451" spans="1:65" s="2" customFormat="1" ht="33" customHeight="1">
      <c r="A451" s="39"/>
      <c r="B451" s="40"/>
      <c r="C451" s="197" t="s">
        <v>820</v>
      </c>
      <c r="D451" s="197" t="s">
        <v>122</v>
      </c>
      <c r="E451" s="198" t="s">
        <v>821</v>
      </c>
      <c r="F451" s="199" t="s">
        <v>822</v>
      </c>
      <c r="G451" s="200" t="s">
        <v>190</v>
      </c>
      <c r="H451" s="201">
        <v>4</v>
      </c>
      <c r="I451" s="202"/>
      <c r="J451" s="203">
        <f>ROUND(I451*H451,2)</f>
        <v>0</v>
      </c>
      <c r="K451" s="199" t="s">
        <v>126</v>
      </c>
      <c r="L451" s="45"/>
      <c r="M451" s="204" t="s">
        <v>19</v>
      </c>
      <c r="N451" s="205" t="s">
        <v>42</v>
      </c>
      <c r="O451" s="85"/>
      <c r="P451" s="206">
        <f>O451*H451</f>
        <v>0</v>
      </c>
      <c r="Q451" s="206">
        <v>0</v>
      </c>
      <c r="R451" s="206">
        <f>Q451*H451</f>
        <v>0</v>
      </c>
      <c r="S451" s="206">
        <v>0</v>
      </c>
      <c r="T451" s="206">
        <f>S451*H451</f>
        <v>0</v>
      </c>
      <c r="U451" s="207" t="s">
        <v>19</v>
      </c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08" t="s">
        <v>219</v>
      </c>
      <c r="AT451" s="208" t="s">
        <v>122</v>
      </c>
      <c r="AU451" s="208" t="s">
        <v>78</v>
      </c>
      <c r="AY451" s="18" t="s">
        <v>120</v>
      </c>
      <c r="BE451" s="209">
        <f>IF(N451="základní",J451,0)</f>
        <v>0</v>
      </c>
      <c r="BF451" s="209">
        <f>IF(N451="snížená",J451,0)</f>
        <v>0</v>
      </c>
      <c r="BG451" s="209">
        <f>IF(N451="zákl. přenesená",J451,0)</f>
        <v>0</v>
      </c>
      <c r="BH451" s="209">
        <f>IF(N451="sníž. přenesená",J451,0)</f>
        <v>0</v>
      </c>
      <c r="BI451" s="209">
        <f>IF(N451="nulová",J451,0)</f>
        <v>0</v>
      </c>
      <c r="BJ451" s="18" t="s">
        <v>76</v>
      </c>
      <c r="BK451" s="209">
        <f>ROUND(I451*H451,2)</f>
        <v>0</v>
      </c>
      <c r="BL451" s="18" t="s">
        <v>219</v>
      </c>
      <c r="BM451" s="208" t="s">
        <v>823</v>
      </c>
    </row>
    <row r="452" spans="1:47" s="2" customFormat="1" ht="12">
      <c r="A452" s="39"/>
      <c r="B452" s="40"/>
      <c r="C452" s="41"/>
      <c r="D452" s="210" t="s">
        <v>129</v>
      </c>
      <c r="E452" s="41"/>
      <c r="F452" s="211" t="s">
        <v>824</v>
      </c>
      <c r="G452" s="41"/>
      <c r="H452" s="41"/>
      <c r="I452" s="212"/>
      <c r="J452" s="41"/>
      <c r="K452" s="41"/>
      <c r="L452" s="45"/>
      <c r="M452" s="213"/>
      <c r="N452" s="214"/>
      <c r="O452" s="85"/>
      <c r="P452" s="85"/>
      <c r="Q452" s="85"/>
      <c r="R452" s="85"/>
      <c r="S452" s="85"/>
      <c r="T452" s="85"/>
      <c r="U452" s="86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T452" s="18" t="s">
        <v>129</v>
      </c>
      <c r="AU452" s="18" t="s">
        <v>78</v>
      </c>
    </row>
    <row r="453" spans="1:65" s="2" customFormat="1" ht="24.15" customHeight="1">
      <c r="A453" s="39"/>
      <c r="B453" s="40"/>
      <c r="C453" s="197" t="s">
        <v>825</v>
      </c>
      <c r="D453" s="197" t="s">
        <v>122</v>
      </c>
      <c r="E453" s="198" t="s">
        <v>826</v>
      </c>
      <c r="F453" s="199" t="s">
        <v>827</v>
      </c>
      <c r="G453" s="200" t="s">
        <v>165</v>
      </c>
      <c r="H453" s="201">
        <v>0.129</v>
      </c>
      <c r="I453" s="202"/>
      <c r="J453" s="203">
        <f>ROUND(I453*H453,2)</f>
        <v>0</v>
      </c>
      <c r="K453" s="199" t="s">
        <v>126</v>
      </c>
      <c r="L453" s="45"/>
      <c r="M453" s="204" t="s">
        <v>19</v>
      </c>
      <c r="N453" s="205" t="s">
        <v>42</v>
      </c>
      <c r="O453" s="85"/>
      <c r="P453" s="206">
        <f>O453*H453</f>
        <v>0</v>
      </c>
      <c r="Q453" s="206">
        <v>0</v>
      </c>
      <c r="R453" s="206">
        <f>Q453*H453</f>
        <v>0</v>
      </c>
      <c r="S453" s="206">
        <v>0</v>
      </c>
      <c r="T453" s="206">
        <f>S453*H453</f>
        <v>0</v>
      </c>
      <c r="U453" s="207" t="s">
        <v>19</v>
      </c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08" t="s">
        <v>219</v>
      </c>
      <c r="AT453" s="208" t="s">
        <v>122</v>
      </c>
      <c r="AU453" s="208" t="s">
        <v>78</v>
      </c>
      <c r="AY453" s="18" t="s">
        <v>120</v>
      </c>
      <c r="BE453" s="209">
        <f>IF(N453="základní",J453,0)</f>
        <v>0</v>
      </c>
      <c r="BF453" s="209">
        <f>IF(N453="snížená",J453,0)</f>
        <v>0</v>
      </c>
      <c r="BG453" s="209">
        <f>IF(N453="zákl. přenesená",J453,0)</f>
        <v>0</v>
      </c>
      <c r="BH453" s="209">
        <f>IF(N453="sníž. přenesená",J453,0)</f>
        <v>0</v>
      </c>
      <c r="BI453" s="209">
        <f>IF(N453="nulová",J453,0)</f>
        <v>0</v>
      </c>
      <c r="BJ453" s="18" t="s">
        <v>76</v>
      </c>
      <c r="BK453" s="209">
        <f>ROUND(I453*H453,2)</f>
        <v>0</v>
      </c>
      <c r="BL453" s="18" t="s">
        <v>219</v>
      </c>
      <c r="BM453" s="208" t="s">
        <v>828</v>
      </c>
    </row>
    <row r="454" spans="1:47" s="2" customFormat="1" ht="12">
      <c r="A454" s="39"/>
      <c r="B454" s="40"/>
      <c r="C454" s="41"/>
      <c r="D454" s="210" t="s">
        <v>129</v>
      </c>
      <c r="E454" s="41"/>
      <c r="F454" s="211" t="s">
        <v>829</v>
      </c>
      <c r="G454" s="41"/>
      <c r="H454" s="41"/>
      <c r="I454" s="212"/>
      <c r="J454" s="41"/>
      <c r="K454" s="41"/>
      <c r="L454" s="45"/>
      <c r="M454" s="213"/>
      <c r="N454" s="214"/>
      <c r="O454" s="85"/>
      <c r="P454" s="85"/>
      <c r="Q454" s="85"/>
      <c r="R454" s="85"/>
      <c r="S454" s="85"/>
      <c r="T454" s="85"/>
      <c r="U454" s="86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T454" s="18" t="s">
        <v>129</v>
      </c>
      <c r="AU454" s="18" t="s">
        <v>78</v>
      </c>
    </row>
    <row r="455" spans="1:65" s="2" customFormat="1" ht="24.15" customHeight="1">
      <c r="A455" s="39"/>
      <c r="B455" s="40"/>
      <c r="C455" s="197" t="s">
        <v>830</v>
      </c>
      <c r="D455" s="197" t="s">
        <v>122</v>
      </c>
      <c r="E455" s="198" t="s">
        <v>831</v>
      </c>
      <c r="F455" s="199" t="s">
        <v>832</v>
      </c>
      <c r="G455" s="200" t="s">
        <v>165</v>
      </c>
      <c r="H455" s="201">
        <v>0.129</v>
      </c>
      <c r="I455" s="202"/>
      <c r="J455" s="203">
        <f>ROUND(I455*H455,2)</f>
        <v>0</v>
      </c>
      <c r="K455" s="199" t="s">
        <v>126</v>
      </c>
      <c r="L455" s="45"/>
      <c r="M455" s="204" t="s">
        <v>19</v>
      </c>
      <c r="N455" s="205" t="s">
        <v>42</v>
      </c>
      <c r="O455" s="85"/>
      <c r="P455" s="206">
        <f>O455*H455</f>
        <v>0</v>
      </c>
      <c r="Q455" s="206">
        <v>0</v>
      </c>
      <c r="R455" s="206">
        <f>Q455*H455</f>
        <v>0</v>
      </c>
      <c r="S455" s="206">
        <v>0</v>
      </c>
      <c r="T455" s="206">
        <f>S455*H455</f>
        <v>0</v>
      </c>
      <c r="U455" s="207" t="s">
        <v>19</v>
      </c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08" t="s">
        <v>219</v>
      </c>
      <c r="AT455" s="208" t="s">
        <v>122</v>
      </c>
      <c r="AU455" s="208" t="s">
        <v>78</v>
      </c>
      <c r="AY455" s="18" t="s">
        <v>120</v>
      </c>
      <c r="BE455" s="209">
        <f>IF(N455="základní",J455,0)</f>
        <v>0</v>
      </c>
      <c r="BF455" s="209">
        <f>IF(N455="snížená",J455,0)</f>
        <v>0</v>
      </c>
      <c r="BG455" s="209">
        <f>IF(N455="zákl. přenesená",J455,0)</f>
        <v>0</v>
      </c>
      <c r="BH455" s="209">
        <f>IF(N455="sníž. přenesená",J455,0)</f>
        <v>0</v>
      </c>
      <c r="BI455" s="209">
        <f>IF(N455="nulová",J455,0)</f>
        <v>0</v>
      </c>
      <c r="BJ455" s="18" t="s">
        <v>76</v>
      </c>
      <c r="BK455" s="209">
        <f>ROUND(I455*H455,2)</f>
        <v>0</v>
      </c>
      <c r="BL455" s="18" t="s">
        <v>219</v>
      </c>
      <c r="BM455" s="208" t="s">
        <v>833</v>
      </c>
    </row>
    <row r="456" spans="1:47" s="2" customFormat="1" ht="12">
      <c r="A456" s="39"/>
      <c r="B456" s="40"/>
      <c r="C456" s="41"/>
      <c r="D456" s="210" t="s">
        <v>129</v>
      </c>
      <c r="E456" s="41"/>
      <c r="F456" s="211" t="s">
        <v>834</v>
      </c>
      <c r="G456" s="41"/>
      <c r="H456" s="41"/>
      <c r="I456" s="212"/>
      <c r="J456" s="41"/>
      <c r="K456" s="41"/>
      <c r="L456" s="45"/>
      <c r="M456" s="213"/>
      <c r="N456" s="214"/>
      <c r="O456" s="85"/>
      <c r="P456" s="85"/>
      <c r="Q456" s="85"/>
      <c r="R456" s="85"/>
      <c r="S456" s="85"/>
      <c r="T456" s="85"/>
      <c r="U456" s="86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T456" s="18" t="s">
        <v>129</v>
      </c>
      <c r="AU456" s="18" t="s">
        <v>78</v>
      </c>
    </row>
    <row r="457" spans="1:63" s="12" customFormat="1" ht="22.8" customHeight="1">
      <c r="A457" s="12"/>
      <c r="B457" s="181"/>
      <c r="C457" s="182"/>
      <c r="D457" s="183" t="s">
        <v>70</v>
      </c>
      <c r="E457" s="195" t="s">
        <v>835</v>
      </c>
      <c r="F457" s="195" t="s">
        <v>836</v>
      </c>
      <c r="G457" s="182"/>
      <c r="H457" s="182"/>
      <c r="I457" s="185"/>
      <c r="J457" s="196">
        <f>BK457</f>
        <v>0</v>
      </c>
      <c r="K457" s="182"/>
      <c r="L457" s="187"/>
      <c r="M457" s="188"/>
      <c r="N457" s="189"/>
      <c r="O457" s="189"/>
      <c r="P457" s="190">
        <f>SUM(P458:P528)</f>
        <v>0</v>
      </c>
      <c r="Q457" s="189"/>
      <c r="R457" s="190">
        <f>SUM(R458:R528)</f>
        <v>0.89642656</v>
      </c>
      <c r="S457" s="189"/>
      <c r="T457" s="190">
        <f>SUM(T458:T528)</f>
        <v>0.02</v>
      </c>
      <c r="U457" s="191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R457" s="192" t="s">
        <v>78</v>
      </c>
      <c r="AT457" s="193" t="s">
        <v>70</v>
      </c>
      <c r="AU457" s="193" t="s">
        <v>76</v>
      </c>
      <c r="AY457" s="192" t="s">
        <v>120</v>
      </c>
      <c r="BK457" s="194">
        <f>SUM(BK458:BK528)</f>
        <v>0</v>
      </c>
    </row>
    <row r="458" spans="1:65" s="2" customFormat="1" ht="16.5" customHeight="1">
      <c r="A458" s="39"/>
      <c r="B458" s="40"/>
      <c r="C458" s="197" t="s">
        <v>837</v>
      </c>
      <c r="D458" s="197" t="s">
        <v>122</v>
      </c>
      <c r="E458" s="198" t="s">
        <v>838</v>
      </c>
      <c r="F458" s="199" t="s">
        <v>839</v>
      </c>
      <c r="G458" s="200" t="s">
        <v>125</v>
      </c>
      <c r="H458" s="201">
        <v>0.84</v>
      </c>
      <c r="I458" s="202"/>
      <c r="J458" s="203">
        <f>ROUND(I458*H458,2)</f>
        <v>0</v>
      </c>
      <c r="K458" s="199" t="s">
        <v>126</v>
      </c>
      <c r="L458" s="45"/>
      <c r="M458" s="204" t="s">
        <v>19</v>
      </c>
      <c r="N458" s="205" t="s">
        <v>42</v>
      </c>
      <c r="O458" s="85"/>
      <c r="P458" s="206">
        <f>O458*H458</f>
        <v>0</v>
      </c>
      <c r="Q458" s="206">
        <v>9E-05</v>
      </c>
      <c r="R458" s="206">
        <f>Q458*H458</f>
        <v>7.560000000000001E-05</v>
      </c>
      <c r="S458" s="206">
        <v>0</v>
      </c>
      <c r="T458" s="206">
        <f>S458*H458</f>
        <v>0</v>
      </c>
      <c r="U458" s="207" t="s">
        <v>19</v>
      </c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08" t="s">
        <v>219</v>
      </c>
      <c r="AT458" s="208" t="s">
        <v>122</v>
      </c>
      <c r="AU458" s="208" t="s">
        <v>78</v>
      </c>
      <c r="AY458" s="18" t="s">
        <v>120</v>
      </c>
      <c r="BE458" s="209">
        <f>IF(N458="základní",J458,0)</f>
        <v>0</v>
      </c>
      <c r="BF458" s="209">
        <f>IF(N458="snížená",J458,0)</f>
        <v>0</v>
      </c>
      <c r="BG458" s="209">
        <f>IF(N458="zákl. přenesená",J458,0)</f>
        <v>0</v>
      </c>
      <c r="BH458" s="209">
        <f>IF(N458="sníž. přenesená",J458,0)</f>
        <v>0</v>
      </c>
      <c r="BI458" s="209">
        <f>IF(N458="nulová",J458,0)</f>
        <v>0</v>
      </c>
      <c r="BJ458" s="18" t="s">
        <v>76</v>
      </c>
      <c r="BK458" s="209">
        <f>ROUND(I458*H458,2)</f>
        <v>0</v>
      </c>
      <c r="BL458" s="18" t="s">
        <v>219</v>
      </c>
      <c r="BM458" s="208" t="s">
        <v>840</v>
      </c>
    </row>
    <row r="459" spans="1:47" s="2" customFormat="1" ht="12">
      <c r="A459" s="39"/>
      <c r="B459" s="40"/>
      <c r="C459" s="41"/>
      <c r="D459" s="210" t="s">
        <v>129</v>
      </c>
      <c r="E459" s="41"/>
      <c r="F459" s="211" t="s">
        <v>841</v>
      </c>
      <c r="G459" s="41"/>
      <c r="H459" s="41"/>
      <c r="I459" s="212"/>
      <c r="J459" s="41"/>
      <c r="K459" s="41"/>
      <c r="L459" s="45"/>
      <c r="M459" s="213"/>
      <c r="N459" s="214"/>
      <c r="O459" s="85"/>
      <c r="P459" s="85"/>
      <c r="Q459" s="85"/>
      <c r="R459" s="85"/>
      <c r="S459" s="85"/>
      <c r="T459" s="85"/>
      <c r="U459" s="86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T459" s="18" t="s">
        <v>129</v>
      </c>
      <c r="AU459" s="18" t="s">
        <v>78</v>
      </c>
    </row>
    <row r="460" spans="1:51" s="13" customFormat="1" ht="12">
      <c r="A460" s="13"/>
      <c r="B460" s="215"/>
      <c r="C460" s="216"/>
      <c r="D460" s="217" t="s">
        <v>131</v>
      </c>
      <c r="E460" s="218" t="s">
        <v>19</v>
      </c>
      <c r="F460" s="219" t="s">
        <v>842</v>
      </c>
      <c r="G460" s="216"/>
      <c r="H460" s="220">
        <v>0.84</v>
      </c>
      <c r="I460" s="221"/>
      <c r="J460" s="216"/>
      <c r="K460" s="216"/>
      <c r="L460" s="222"/>
      <c r="M460" s="223"/>
      <c r="N460" s="224"/>
      <c r="O460" s="224"/>
      <c r="P460" s="224"/>
      <c r="Q460" s="224"/>
      <c r="R460" s="224"/>
      <c r="S460" s="224"/>
      <c r="T460" s="224"/>
      <c r="U460" s="225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26" t="s">
        <v>131</v>
      </c>
      <c r="AU460" s="226" t="s">
        <v>78</v>
      </c>
      <c r="AV460" s="13" t="s">
        <v>78</v>
      </c>
      <c r="AW460" s="13" t="s">
        <v>33</v>
      </c>
      <c r="AX460" s="13" t="s">
        <v>76</v>
      </c>
      <c r="AY460" s="226" t="s">
        <v>120</v>
      </c>
    </row>
    <row r="461" spans="1:65" s="2" customFormat="1" ht="24.15" customHeight="1">
      <c r="A461" s="39"/>
      <c r="B461" s="40"/>
      <c r="C461" s="227" t="s">
        <v>843</v>
      </c>
      <c r="D461" s="227" t="s">
        <v>162</v>
      </c>
      <c r="E461" s="228" t="s">
        <v>844</v>
      </c>
      <c r="F461" s="229" t="s">
        <v>845</v>
      </c>
      <c r="G461" s="230" t="s">
        <v>190</v>
      </c>
      <c r="H461" s="231">
        <v>1</v>
      </c>
      <c r="I461" s="232"/>
      <c r="J461" s="233">
        <f>ROUND(I461*H461,2)</f>
        <v>0</v>
      </c>
      <c r="K461" s="229" t="s">
        <v>19</v>
      </c>
      <c r="L461" s="234"/>
      <c r="M461" s="235" t="s">
        <v>19</v>
      </c>
      <c r="N461" s="236" t="s">
        <v>42</v>
      </c>
      <c r="O461" s="85"/>
      <c r="P461" s="206">
        <f>O461*H461</f>
        <v>0</v>
      </c>
      <c r="Q461" s="206">
        <v>0</v>
      </c>
      <c r="R461" s="206">
        <f>Q461*H461</f>
        <v>0</v>
      </c>
      <c r="S461" s="206">
        <v>0</v>
      </c>
      <c r="T461" s="206">
        <f>S461*H461</f>
        <v>0</v>
      </c>
      <c r="U461" s="207" t="s">
        <v>19</v>
      </c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08" t="s">
        <v>315</v>
      </c>
      <c r="AT461" s="208" t="s">
        <v>162</v>
      </c>
      <c r="AU461" s="208" t="s">
        <v>78</v>
      </c>
      <c r="AY461" s="18" t="s">
        <v>120</v>
      </c>
      <c r="BE461" s="209">
        <f>IF(N461="základní",J461,0)</f>
        <v>0</v>
      </c>
      <c r="BF461" s="209">
        <f>IF(N461="snížená",J461,0)</f>
        <v>0</v>
      </c>
      <c r="BG461" s="209">
        <f>IF(N461="zákl. přenesená",J461,0)</f>
        <v>0</v>
      </c>
      <c r="BH461" s="209">
        <f>IF(N461="sníž. přenesená",J461,0)</f>
        <v>0</v>
      </c>
      <c r="BI461" s="209">
        <f>IF(N461="nulová",J461,0)</f>
        <v>0</v>
      </c>
      <c r="BJ461" s="18" t="s">
        <v>76</v>
      </c>
      <c r="BK461" s="209">
        <f>ROUND(I461*H461,2)</f>
        <v>0</v>
      </c>
      <c r="BL461" s="18" t="s">
        <v>219</v>
      </c>
      <c r="BM461" s="208" t="s">
        <v>846</v>
      </c>
    </row>
    <row r="462" spans="1:65" s="2" customFormat="1" ht="16.5" customHeight="1">
      <c r="A462" s="39"/>
      <c r="B462" s="40"/>
      <c r="C462" s="197" t="s">
        <v>847</v>
      </c>
      <c r="D462" s="197" t="s">
        <v>122</v>
      </c>
      <c r="E462" s="198" t="s">
        <v>848</v>
      </c>
      <c r="F462" s="199" t="s">
        <v>849</v>
      </c>
      <c r="G462" s="200" t="s">
        <v>640</v>
      </c>
      <c r="H462" s="201">
        <v>41</v>
      </c>
      <c r="I462" s="202"/>
      <c r="J462" s="203">
        <f>ROUND(I462*H462,2)</f>
        <v>0</v>
      </c>
      <c r="K462" s="199" t="s">
        <v>126</v>
      </c>
      <c r="L462" s="45"/>
      <c r="M462" s="204" t="s">
        <v>19</v>
      </c>
      <c r="N462" s="205" t="s">
        <v>42</v>
      </c>
      <c r="O462" s="85"/>
      <c r="P462" s="206">
        <f>O462*H462</f>
        <v>0</v>
      </c>
      <c r="Q462" s="206">
        <v>7E-05</v>
      </c>
      <c r="R462" s="206">
        <f>Q462*H462</f>
        <v>0.0028699999999999997</v>
      </c>
      <c r="S462" s="206">
        <v>0</v>
      </c>
      <c r="T462" s="206">
        <f>S462*H462</f>
        <v>0</v>
      </c>
      <c r="U462" s="207" t="s">
        <v>19</v>
      </c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08" t="s">
        <v>219</v>
      </c>
      <c r="AT462" s="208" t="s">
        <v>122</v>
      </c>
      <c r="AU462" s="208" t="s">
        <v>78</v>
      </c>
      <c r="AY462" s="18" t="s">
        <v>120</v>
      </c>
      <c r="BE462" s="209">
        <f>IF(N462="základní",J462,0)</f>
        <v>0</v>
      </c>
      <c r="BF462" s="209">
        <f>IF(N462="snížená",J462,0)</f>
        <v>0</v>
      </c>
      <c r="BG462" s="209">
        <f>IF(N462="zákl. přenesená",J462,0)</f>
        <v>0</v>
      </c>
      <c r="BH462" s="209">
        <f>IF(N462="sníž. přenesená",J462,0)</f>
        <v>0</v>
      </c>
      <c r="BI462" s="209">
        <f>IF(N462="nulová",J462,0)</f>
        <v>0</v>
      </c>
      <c r="BJ462" s="18" t="s">
        <v>76</v>
      </c>
      <c r="BK462" s="209">
        <f>ROUND(I462*H462,2)</f>
        <v>0</v>
      </c>
      <c r="BL462" s="18" t="s">
        <v>219</v>
      </c>
      <c r="BM462" s="208" t="s">
        <v>850</v>
      </c>
    </row>
    <row r="463" spans="1:47" s="2" customFormat="1" ht="12">
      <c r="A463" s="39"/>
      <c r="B463" s="40"/>
      <c r="C463" s="41"/>
      <c r="D463" s="210" t="s">
        <v>129</v>
      </c>
      <c r="E463" s="41"/>
      <c r="F463" s="211" t="s">
        <v>851</v>
      </c>
      <c r="G463" s="41"/>
      <c r="H463" s="41"/>
      <c r="I463" s="212"/>
      <c r="J463" s="41"/>
      <c r="K463" s="41"/>
      <c r="L463" s="45"/>
      <c r="M463" s="213"/>
      <c r="N463" s="214"/>
      <c r="O463" s="85"/>
      <c r="P463" s="85"/>
      <c r="Q463" s="85"/>
      <c r="R463" s="85"/>
      <c r="S463" s="85"/>
      <c r="T463" s="85"/>
      <c r="U463" s="86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T463" s="18" t="s">
        <v>129</v>
      </c>
      <c r="AU463" s="18" t="s">
        <v>78</v>
      </c>
    </row>
    <row r="464" spans="1:51" s="13" customFormat="1" ht="12">
      <c r="A464" s="13"/>
      <c r="B464" s="215"/>
      <c r="C464" s="216"/>
      <c r="D464" s="217" t="s">
        <v>131</v>
      </c>
      <c r="E464" s="218" t="s">
        <v>19</v>
      </c>
      <c r="F464" s="219" t="s">
        <v>852</v>
      </c>
      <c r="G464" s="216"/>
      <c r="H464" s="220">
        <v>41</v>
      </c>
      <c r="I464" s="221"/>
      <c r="J464" s="216"/>
      <c r="K464" s="216"/>
      <c r="L464" s="222"/>
      <c r="M464" s="223"/>
      <c r="N464" s="224"/>
      <c r="O464" s="224"/>
      <c r="P464" s="224"/>
      <c r="Q464" s="224"/>
      <c r="R464" s="224"/>
      <c r="S464" s="224"/>
      <c r="T464" s="224"/>
      <c r="U464" s="225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26" t="s">
        <v>131</v>
      </c>
      <c r="AU464" s="226" t="s">
        <v>78</v>
      </c>
      <c r="AV464" s="13" t="s">
        <v>78</v>
      </c>
      <c r="AW464" s="13" t="s">
        <v>33</v>
      </c>
      <c r="AX464" s="13" t="s">
        <v>76</v>
      </c>
      <c r="AY464" s="226" t="s">
        <v>120</v>
      </c>
    </row>
    <row r="465" spans="1:65" s="2" customFormat="1" ht="16.5" customHeight="1">
      <c r="A465" s="39"/>
      <c r="B465" s="40"/>
      <c r="C465" s="227" t="s">
        <v>853</v>
      </c>
      <c r="D465" s="227" t="s">
        <v>162</v>
      </c>
      <c r="E465" s="228" t="s">
        <v>854</v>
      </c>
      <c r="F465" s="229" t="s">
        <v>855</v>
      </c>
      <c r="G465" s="230" t="s">
        <v>165</v>
      </c>
      <c r="H465" s="231">
        <v>0.172</v>
      </c>
      <c r="I465" s="232"/>
      <c r="J465" s="233">
        <f>ROUND(I465*H465,2)</f>
        <v>0</v>
      </c>
      <c r="K465" s="229" t="s">
        <v>126</v>
      </c>
      <c r="L465" s="234"/>
      <c r="M465" s="235" t="s">
        <v>19</v>
      </c>
      <c r="N465" s="236" t="s">
        <v>42</v>
      </c>
      <c r="O465" s="85"/>
      <c r="P465" s="206">
        <f>O465*H465</f>
        <v>0</v>
      </c>
      <c r="Q465" s="206">
        <v>1</v>
      </c>
      <c r="R465" s="206">
        <f>Q465*H465</f>
        <v>0.172</v>
      </c>
      <c r="S465" s="206">
        <v>0</v>
      </c>
      <c r="T465" s="206">
        <f>S465*H465</f>
        <v>0</v>
      </c>
      <c r="U465" s="207" t="s">
        <v>19</v>
      </c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08" t="s">
        <v>315</v>
      </c>
      <c r="AT465" s="208" t="s">
        <v>162</v>
      </c>
      <c r="AU465" s="208" t="s">
        <v>78</v>
      </c>
      <c r="AY465" s="18" t="s">
        <v>120</v>
      </c>
      <c r="BE465" s="209">
        <f>IF(N465="základní",J465,0)</f>
        <v>0</v>
      </c>
      <c r="BF465" s="209">
        <f>IF(N465="snížená",J465,0)</f>
        <v>0</v>
      </c>
      <c r="BG465" s="209">
        <f>IF(N465="zákl. přenesená",J465,0)</f>
        <v>0</v>
      </c>
      <c r="BH465" s="209">
        <f>IF(N465="sníž. přenesená",J465,0)</f>
        <v>0</v>
      </c>
      <c r="BI465" s="209">
        <f>IF(N465="nulová",J465,0)</f>
        <v>0</v>
      </c>
      <c r="BJ465" s="18" t="s">
        <v>76</v>
      </c>
      <c r="BK465" s="209">
        <f>ROUND(I465*H465,2)</f>
        <v>0</v>
      </c>
      <c r="BL465" s="18" t="s">
        <v>219</v>
      </c>
      <c r="BM465" s="208" t="s">
        <v>856</v>
      </c>
    </row>
    <row r="466" spans="1:51" s="13" customFormat="1" ht="12">
      <c r="A466" s="13"/>
      <c r="B466" s="215"/>
      <c r="C466" s="216"/>
      <c r="D466" s="217" t="s">
        <v>131</v>
      </c>
      <c r="E466" s="218" t="s">
        <v>19</v>
      </c>
      <c r="F466" s="219" t="s">
        <v>857</v>
      </c>
      <c r="G466" s="216"/>
      <c r="H466" s="220">
        <v>0.156</v>
      </c>
      <c r="I466" s="221"/>
      <c r="J466" s="216"/>
      <c r="K466" s="216"/>
      <c r="L466" s="222"/>
      <c r="M466" s="223"/>
      <c r="N466" s="224"/>
      <c r="O466" s="224"/>
      <c r="P466" s="224"/>
      <c r="Q466" s="224"/>
      <c r="R466" s="224"/>
      <c r="S466" s="224"/>
      <c r="T466" s="224"/>
      <c r="U466" s="225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26" t="s">
        <v>131</v>
      </c>
      <c r="AU466" s="226" t="s">
        <v>78</v>
      </c>
      <c r="AV466" s="13" t="s">
        <v>78</v>
      </c>
      <c r="AW466" s="13" t="s">
        <v>33</v>
      </c>
      <c r="AX466" s="13" t="s">
        <v>76</v>
      </c>
      <c r="AY466" s="226" t="s">
        <v>120</v>
      </c>
    </row>
    <row r="467" spans="1:51" s="13" customFormat="1" ht="12">
      <c r="A467" s="13"/>
      <c r="B467" s="215"/>
      <c r="C467" s="216"/>
      <c r="D467" s="217" t="s">
        <v>131</v>
      </c>
      <c r="E467" s="216"/>
      <c r="F467" s="219" t="s">
        <v>858</v>
      </c>
      <c r="G467" s="216"/>
      <c r="H467" s="220">
        <v>0.172</v>
      </c>
      <c r="I467" s="221"/>
      <c r="J467" s="216"/>
      <c r="K467" s="216"/>
      <c r="L467" s="222"/>
      <c r="M467" s="223"/>
      <c r="N467" s="224"/>
      <c r="O467" s="224"/>
      <c r="P467" s="224"/>
      <c r="Q467" s="224"/>
      <c r="R467" s="224"/>
      <c r="S467" s="224"/>
      <c r="T467" s="224"/>
      <c r="U467" s="225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26" t="s">
        <v>131</v>
      </c>
      <c r="AU467" s="226" t="s">
        <v>78</v>
      </c>
      <c r="AV467" s="13" t="s">
        <v>78</v>
      </c>
      <c r="AW467" s="13" t="s">
        <v>4</v>
      </c>
      <c r="AX467" s="13" t="s">
        <v>76</v>
      </c>
      <c r="AY467" s="226" t="s">
        <v>120</v>
      </c>
    </row>
    <row r="468" spans="1:65" s="2" customFormat="1" ht="16.5" customHeight="1">
      <c r="A468" s="39"/>
      <c r="B468" s="40"/>
      <c r="C468" s="227" t="s">
        <v>859</v>
      </c>
      <c r="D468" s="227" t="s">
        <v>162</v>
      </c>
      <c r="E468" s="228" t="s">
        <v>860</v>
      </c>
      <c r="F468" s="229" t="s">
        <v>861</v>
      </c>
      <c r="G468" s="230" t="s">
        <v>165</v>
      </c>
      <c r="H468" s="231">
        <v>0.004</v>
      </c>
      <c r="I468" s="232"/>
      <c r="J468" s="233">
        <f>ROUND(I468*H468,2)</f>
        <v>0</v>
      </c>
      <c r="K468" s="229" t="s">
        <v>126</v>
      </c>
      <c r="L468" s="234"/>
      <c r="M468" s="235" t="s">
        <v>19</v>
      </c>
      <c r="N468" s="236" t="s">
        <v>42</v>
      </c>
      <c r="O468" s="85"/>
      <c r="P468" s="206">
        <f>O468*H468</f>
        <v>0</v>
      </c>
      <c r="Q468" s="206">
        <v>1</v>
      </c>
      <c r="R468" s="206">
        <f>Q468*H468</f>
        <v>0.004</v>
      </c>
      <c r="S468" s="206">
        <v>0</v>
      </c>
      <c r="T468" s="206">
        <f>S468*H468</f>
        <v>0</v>
      </c>
      <c r="U468" s="207" t="s">
        <v>19</v>
      </c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08" t="s">
        <v>315</v>
      </c>
      <c r="AT468" s="208" t="s">
        <v>162</v>
      </c>
      <c r="AU468" s="208" t="s">
        <v>78</v>
      </c>
      <c r="AY468" s="18" t="s">
        <v>120</v>
      </c>
      <c r="BE468" s="209">
        <f>IF(N468="základní",J468,0)</f>
        <v>0</v>
      </c>
      <c r="BF468" s="209">
        <f>IF(N468="snížená",J468,0)</f>
        <v>0</v>
      </c>
      <c r="BG468" s="209">
        <f>IF(N468="zákl. přenesená",J468,0)</f>
        <v>0</v>
      </c>
      <c r="BH468" s="209">
        <f>IF(N468="sníž. přenesená",J468,0)</f>
        <v>0</v>
      </c>
      <c r="BI468" s="209">
        <f>IF(N468="nulová",J468,0)</f>
        <v>0</v>
      </c>
      <c r="BJ468" s="18" t="s">
        <v>76</v>
      </c>
      <c r="BK468" s="209">
        <f>ROUND(I468*H468,2)</f>
        <v>0</v>
      </c>
      <c r="BL468" s="18" t="s">
        <v>219</v>
      </c>
      <c r="BM468" s="208" t="s">
        <v>862</v>
      </c>
    </row>
    <row r="469" spans="1:51" s="13" customFormat="1" ht="12">
      <c r="A469" s="13"/>
      <c r="B469" s="215"/>
      <c r="C469" s="216"/>
      <c r="D469" s="217" t="s">
        <v>131</v>
      </c>
      <c r="E469" s="218" t="s">
        <v>19</v>
      </c>
      <c r="F469" s="219" t="s">
        <v>863</v>
      </c>
      <c r="G469" s="216"/>
      <c r="H469" s="220">
        <v>0.004</v>
      </c>
      <c r="I469" s="221"/>
      <c r="J469" s="216"/>
      <c r="K469" s="216"/>
      <c r="L469" s="222"/>
      <c r="M469" s="223"/>
      <c r="N469" s="224"/>
      <c r="O469" s="224"/>
      <c r="P469" s="224"/>
      <c r="Q469" s="224"/>
      <c r="R469" s="224"/>
      <c r="S469" s="224"/>
      <c r="T469" s="224"/>
      <c r="U469" s="225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26" t="s">
        <v>131</v>
      </c>
      <c r="AU469" s="226" t="s">
        <v>78</v>
      </c>
      <c r="AV469" s="13" t="s">
        <v>78</v>
      </c>
      <c r="AW469" s="13" t="s">
        <v>33</v>
      </c>
      <c r="AX469" s="13" t="s">
        <v>76</v>
      </c>
      <c r="AY469" s="226" t="s">
        <v>120</v>
      </c>
    </row>
    <row r="470" spans="1:51" s="13" customFormat="1" ht="12">
      <c r="A470" s="13"/>
      <c r="B470" s="215"/>
      <c r="C470" s="216"/>
      <c r="D470" s="217" t="s">
        <v>131</v>
      </c>
      <c r="E470" s="216"/>
      <c r="F470" s="219" t="s">
        <v>864</v>
      </c>
      <c r="G470" s="216"/>
      <c r="H470" s="220">
        <v>0.004</v>
      </c>
      <c r="I470" s="221"/>
      <c r="J470" s="216"/>
      <c r="K470" s="216"/>
      <c r="L470" s="222"/>
      <c r="M470" s="223"/>
      <c r="N470" s="224"/>
      <c r="O470" s="224"/>
      <c r="P470" s="224"/>
      <c r="Q470" s="224"/>
      <c r="R470" s="224"/>
      <c r="S470" s="224"/>
      <c r="T470" s="224"/>
      <c r="U470" s="225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26" t="s">
        <v>131</v>
      </c>
      <c r="AU470" s="226" t="s">
        <v>78</v>
      </c>
      <c r="AV470" s="13" t="s">
        <v>78</v>
      </c>
      <c r="AW470" s="13" t="s">
        <v>4</v>
      </c>
      <c r="AX470" s="13" t="s">
        <v>76</v>
      </c>
      <c r="AY470" s="226" t="s">
        <v>120</v>
      </c>
    </row>
    <row r="471" spans="1:65" s="2" customFormat="1" ht="16.5" customHeight="1">
      <c r="A471" s="39"/>
      <c r="B471" s="40"/>
      <c r="C471" s="227" t="s">
        <v>865</v>
      </c>
      <c r="D471" s="227" t="s">
        <v>162</v>
      </c>
      <c r="E471" s="228" t="s">
        <v>866</v>
      </c>
      <c r="F471" s="229" t="s">
        <v>867</v>
      </c>
      <c r="G471" s="230" t="s">
        <v>165</v>
      </c>
      <c r="H471" s="231">
        <v>0.009</v>
      </c>
      <c r="I471" s="232"/>
      <c r="J471" s="233">
        <f>ROUND(I471*H471,2)</f>
        <v>0</v>
      </c>
      <c r="K471" s="229" t="s">
        <v>126</v>
      </c>
      <c r="L471" s="234"/>
      <c r="M471" s="235" t="s">
        <v>19</v>
      </c>
      <c r="N471" s="236" t="s">
        <v>42</v>
      </c>
      <c r="O471" s="85"/>
      <c r="P471" s="206">
        <f>O471*H471</f>
        <v>0</v>
      </c>
      <c r="Q471" s="206">
        <v>1</v>
      </c>
      <c r="R471" s="206">
        <f>Q471*H471</f>
        <v>0.009</v>
      </c>
      <c r="S471" s="206">
        <v>0</v>
      </c>
      <c r="T471" s="206">
        <f>S471*H471</f>
        <v>0</v>
      </c>
      <c r="U471" s="207" t="s">
        <v>19</v>
      </c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08" t="s">
        <v>315</v>
      </c>
      <c r="AT471" s="208" t="s">
        <v>162</v>
      </c>
      <c r="AU471" s="208" t="s">
        <v>78</v>
      </c>
      <c r="AY471" s="18" t="s">
        <v>120</v>
      </c>
      <c r="BE471" s="209">
        <f>IF(N471="základní",J471,0)</f>
        <v>0</v>
      </c>
      <c r="BF471" s="209">
        <f>IF(N471="snížená",J471,0)</f>
        <v>0</v>
      </c>
      <c r="BG471" s="209">
        <f>IF(N471="zákl. přenesená",J471,0)</f>
        <v>0</v>
      </c>
      <c r="BH471" s="209">
        <f>IF(N471="sníž. přenesená",J471,0)</f>
        <v>0</v>
      </c>
      <c r="BI471" s="209">
        <f>IF(N471="nulová",J471,0)</f>
        <v>0</v>
      </c>
      <c r="BJ471" s="18" t="s">
        <v>76</v>
      </c>
      <c r="BK471" s="209">
        <f>ROUND(I471*H471,2)</f>
        <v>0</v>
      </c>
      <c r="BL471" s="18" t="s">
        <v>219</v>
      </c>
      <c r="BM471" s="208" t="s">
        <v>868</v>
      </c>
    </row>
    <row r="472" spans="1:51" s="13" customFormat="1" ht="12">
      <c r="A472" s="13"/>
      <c r="B472" s="215"/>
      <c r="C472" s="216"/>
      <c r="D472" s="217" t="s">
        <v>131</v>
      </c>
      <c r="E472" s="218" t="s">
        <v>19</v>
      </c>
      <c r="F472" s="219" t="s">
        <v>869</v>
      </c>
      <c r="G472" s="216"/>
      <c r="H472" s="220">
        <v>0.008</v>
      </c>
      <c r="I472" s="221"/>
      <c r="J472" s="216"/>
      <c r="K472" s="216"/>
      <c r="L472" s="222"/>
      <c r="M472" s="223"/>
      <c r="N472" s="224"/>
      <c r="O472" s="224"/>
      <c r="P472" s="224"/>
      <c r="Q472" s="224"/>
      <c r="R472" s="224"/>
      <c r="S472" s="224"/>
      <c r="T472" s="224"/>
      <c r="U472" s="225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26" t="s">
        <v>131</v>
      </c>
      <c r="AU472" s="226" t="s">
        <v>78</v>
      </c>
      <c r="AV472" s="13" t="s">
        <v>78</v>
      </c>
      <c r="AW472" s="13" t="s">
        <v>33</v>
      </c>
      <c r="AX472" s="13" t="s">
        <v>76</v>
      </c>
      <c r="AY472" s="226" t="s">
        <v>120</v>
      </c>
    </row>
    <row r="473" spans="1:51" s="13" customFormat="1" ht="12">
      <c r="A473" s="13"/>
      <c r="B473" s="215"/>
      <c r="C473" s="216"/>
      <c r="D473" s="217" t="s">
        <v>131</v>
      </c>
      <c r="E473" s="216"/>
      <c r="F473" s="219" t="s">
        <v>870</v>
      </c>
      <c r="G473" s="216"/>
      <c r="H473" s="220">
        <v>0.009</v>
      </c>
      <c r="I473" s="221"/>
      <c r="J473" s="216"/>
      <c r="K473" s="216"/>
      <c r="L473" s="222"/>
      <c r="M473" s="223"/>
      <c r="N473" s="224"/>
      <c r="O473" s="224"/>
      <c r="P473" s="224"/>
      <c r="Q473" s="224"/>
      <c r="R473" s="224"/>
      <c r="S473" s="224"/>
      <c r="T473" s="224"/>
      <c r="U473" s="225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26" t="s">
        <v>131</v>
      </c>
      <c r="AU473" s="226" t="s">
        <v>78</v>
      </c>
      <c r="AV473" s="13" t="s">
        <v>78</v>
      </c>
      <c r="AW473" s="13" t="s">
        <v>4</v>
      </c>
      <c r="AX473" s="13" t="s">
        <v>76</v>
      </c>
      <c r="AY473" s="226" t="s">
        <v>120</v>
      </c>
    </row>
    <row r="474" spans="1:65" s="2" customFormat="1" ht="16.5" customHeight="1">
      <c r="A474" s="39"/>
      <c r="B474" s="40"/>
      <c r="C474" s="227" t="s">
        <v>871</v>
      </c>
      <c r="D474" s="227" t="s">
        <v>162</v>
      </c>
      <c r="E474" s="228" t="s">
        <v>872</v>
      </c>
      <c r="F474" s="229" t="s">
        <v>873</v>
      </c>
      <c r="G474" s="230" t="s">
        <v>335</v>
      </c>
      <c r="H474" s="231">
        <v>2.4</v>
      </c>
      <c r="I474" s="232"/>
      <c r="J474" s="233">
        <f>ROUND(I474*H474,2)</f>
        <v>0</v>
      </c>
      <c r="K474" s="229" t="s">
        <v>126</v>
      </c>
      <c r="L474" s="234"/>
      <c r="M474" s="235" t="s">
        <v>19</v>
      </c>
      <c r="N474" s="236" t="s">
        <v>42</v>
      </c>
      <c r="O474" s="85"/>
      <c r="P474" s="206">
        <f>O474*H474</f>
        <v>0</v>
      </c>
      <c r="Q474" s="206">
        <v>0.00078</v>
      </c>
      <c r="R474" s="206">
        <f>Q474*H474</f>
        <v>0.001872</v>
      </c>
      <c r="S474" s="206">
        <v>0</v>
      </c>
      <c r="T474" s="206">
        <f>S474*H474</f>
        <v>0</v>
      </c>
      <c r="U474" s="207" t="s">
        <v>19</v>
      </c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08" t="s">
        <v>315</v>
      </c>
      <c r="AT474" s="208" t="s">
        <v>162</v>
      </c>
      <c r="AU474" s="208" t="s">
        <v>78</v>
      </c>
      <c r="AY474" s="18" t="s">
        <v>120</v>
      </c>
      <c r="BE474" s="209">
        <f>IF(N474="základní",J474,0)</f>
        <v>0</v>
      </c>
      <c r="BF474" s="209">
        <f>IF(N474="snížená",J474,0)</f>
        <v>0</v>
      </c>
      <c r="BG474" s="209">
        <f>IF(N474="zákl. přenesená",J474,0)</f>
        <v>0</v>
      </c>
      <c r="BH474" s="209">
        <f>IF(N474="sníž. přenesená",J474,0)</f>
        <v>0</v>
      </c>
      <c r="BI474" s="209">
        <f>IF(N474="nulová",J474,0)</f>
        <v>0</v>
      </c>
      <c r="BJ474" s="18" t="s">
        <v>76</v>
      </c>
      <c r="BK474" s="209">
        <f>ROUND(I474*H474,2)</f>
        <v>0</v>
      </c>
      <c r="BL474" s="18" t="s">
        <v>219</v>
      </c>
      <c r="BM474" s="208" t="s">
        <v>874</v>
      </c>
    </row>
    <row r="475" spans="1:51" s="13" customFormat="1" ht="12">
      <c r="A475" s="13"/>
      <c r="B475" s="215"/>
      <c r="C475" s="216"/>
      <c r="D475" s="217" t="s">
        <v>131</v>
      </c>
      <c r="E475" s="218" t="s">
        <v>19</v>
      </c>
      <c r="F475" s="219" t="s">
        <v>875</v>
      </c>
      <c r="G475" s="216"/>
      <c r="H475" s="220">
        <v>2.4</v>
      </c>
      <c r="I475" s="221"/>
      <c r="J475" s="216"/>
      <c r="K475" s="216"/>
      <c r="L475" s="222"/>
      <c r="M475" s="223"/>
      <c r="N475" s="224"/>
      <c r="O475" s="224"/>
      <c r="P475" s="224"/>
      <c r="Q475" s="224"/>
      <c r="R475" s="224"/>
      <c r="S475" s="224"/>
      <c r="T475" s="224"/>
      <c r="U475" s="225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26" t="s">
        <v>131</v>
      </c>
      <c r="AU475" s="226" t="s">
        <v>78</v>
      </c>
      <c r="AV475" s="13" t="s">
        <v>78</v>
      </c>
      <c r="AW475" s="13" t="s">
        <v>33</v>
      </c>
      <c r="AX475" s="13" t="s">
        <v>76</v>
      </c>
      <c r="AY475" s="226" t="s">
        <v>120</v>
      </c>
    </row>
    <row r="476" spans="1:65" s="2" customFormat="1" ht="16.5" customHeight="1">
      <c r="A476" s="39"/>
      <c r="B476" s="40"/>
      <c r="C476" s="227" t="s">
        <v>876</v>
      </c>
      <c r="D476" s="227" t="s">
        <v>162</v>
      </c>
      <c r="E476" s="228" t="s">
        <v>877</v>
      </c>
      <c r="F476" s="229" t="s">
        <v>878</v>
      </c>
      <c r="G476" s="230" t="s">
        <v>335</v>
      </c>
      <c r="H476" s="231">
        <v>189.2</v>
      </c>
      <c r="I476" s="232"/>
      <c r="J476" s="233">
        <f>ROUND(I476*H476,2)</f>
        <v>0</v>
      </c>
      <c r="K476" s="229" t="s">
        <v>126</v>
      </c>
      <c r="L476" s="234"/>
      <c r="M476" s="235" t="s">
        <v>19</v>
      </c>
      <c r="N476" s="236" t="s">
        <v>42</v>
      </c>
      <c r="O476" s="85"/>
      <c r="P476" s="206">
        <f>O476*H476</f>
        <v>0</v>
      </c>
      <c r="Q476" s="206">
        <v>0.00198</v>
      </c>
      <c r="R476" s="206">
        <f>Q476*H476</f>
        <v>0.37461599999999995</v>
      </c>
      <c r="S476" s="206">
        <v>0</v>
      </c>
      <c r="T476" s="206">
        <f>S476*H476</f>
        <v>0</v>
      </c>
      <c r="U476" s="207" t="s">
        <v>19</v>
      </c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08" t="s">
        <v>315</v>
      </c>
      <c r="AT476" s="208" t="s">
        <v>162</v>
      </c>
      <c r="AU476" s="208" t="s">
        <v>78</v>
      </c>
      <c r="AY476" s="18" t="s">
        <v>120</v>
      </c>
      <c r="BE476" s="209">
        <f>IF(N476="základní",J476,0)</f>
        <v>0</v>
      </c>
      <c r="BF476" s="209">
        <f>IF(N476="snížená",J476,0)</f>
        <v>0</v>
      </c>
      <c r="BG476" s="209">
        <f>IF(N476="zákl. přenesená",J476,0)</f>
        <v>0</v>
      </c>
      <c r="BH476" s="209">
        <f>IF(N476="sníž. přenesená",J476,0)</f>
        <v>0</v>
      </c>
      <c r="BI476" s="209">
        <f>IF(N476="nulová",J476,0)</f>
        <v>0</v>
      </c>
      <c r="BJ476" s="18" t="s">
        <v>76</v>
      </c>
      <c r="BK476" s="209">
        <f>ROUND(I476*H476,2)</f>
        <v>0</v>
      </c>
      <c r="BL476" s="18" t="s">
        <v>219</v>
      </c>
      <c r="BM476" s="208" t="s">
        <v>879</v>
      </c>
    </row>
    <row r="477" spans="1:51" s="13" customFormat="1" ht="12">
      <c r="A477" s="13"/>
      <c r="B477" s="215"/>
      <c r="C477" s="216"/>
      <c r="D477" s="217" t="s">
        <v>131</v>
      </c>
      <c r="E477" s="218" t="s">
        <v>19</v>
      </c>
      <c r="F477" s="219" t="s">
        <v>880</v>
      </c>
      <c r="G477" s="216"/>
      <c r="H477" s="220">
        <v>172</v>
      </c>
      <c r="I477" s="221"/>
      <c r="J477" s="216"/>
      <c r="K477" s="216"/>
      <c r="L477" s="222"/>
      <c r="M477" s="223"/>
      <c r="N477" s="224"/>
      <c r="O477" s="224"/>
      <c r="P477" s="224"/>
      <c r="Q477" s="224"/>
      <c r="R477" s="224"/>
      <c r="S477" s="224"/>
      <c r="T477" s="224"/>
      <c r="U477" s="225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26" t="s">
        <v>131</v>
      </c>
      <c r="AU477" s="226" t="s">
        <v>78</v>
      </c>
      <c r="AV477" s="13" t="s">
        <v>78</v>
      </c>
      <c r="AW477" s="13" t="s">
        <v>33</v>
      </c>
      <c r="AX477" s="13" t="s">
        <v>76</v>
      </c>
      <c r="AY477" s="226" t="s">
        <v>120</v>
      </c>
    </row>
    <row r="478" spans="1:51" s="13" customFormat="1" ht="12">
      <c r="A478" s="13"/>
      <c r="B478" s="215"/>
      <c r="C478" s="216"/>
      <c r="D478" s="217" t="s">
        <v>131</v>
      </c>
      <c r="E478" s="216"/>
      <c r="F478" s="219" t="s">
        <v>881</v>
      </c>
      <c r="G478" s="216"/>
      <c r="H478" s="220">
        <v>189.2</v>
      </c>
      <c r="I478" s="221"/>
      <c r="J478" s="216"/>
      <c r="K478" s="216"/>
      <c r="L478" s="222"/>
      <c r="M478" s="223"/>
      <c r="N478" s="224"/>
      <c r="O478" s="224"/>
      <c r="P478" s="224"/>
      <c r="Q478" s="224"/>
      <c r="R478" s="224"/>
      <c r="S478" s="224"/>
      <c r="T478" s="224"/>
      <c r="U478" s="225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26" t="s">
        <v>131</v>
      </c>
      <c r="AU478" s="226" t="s">
        <v>78</v>
      </c>
      <c r="AV478" s="13" t="s">
        <v>78</v>
      </c>
      <c r="AW478" s="13" t="s">
        <v>4</v>
      </c>
      <c r="AX478" s="13" t="s">
        <v>76</v>
      </c>
      <c r="AY478" s="226" t="s">
        <v>120</v>
      </c>
    </row>
    <row r="479" spans="1:65" s="2" customFormat="1" ht="24.15" customHeight="1">
      <c r="A479" s="39"/>
      <c r="B479" s="40"/>
      <c r="C479" s="227" t="s">
        <v>882</v>
      </c>
      <c r="D479" s="227" t="s">
        <v>162</v>
      </c>
      <c r="E479" s="228" t="s">
        <v>883</v>
      </c>
      <c r="F479" s="229" t="s">
        <v>884</v>
      </c>
      <c r="G479" s="230" t="s">
        <v>885</v>
      </c>
      <c r="H479" s="231">
        <v>0.64</v>
      </c>
      <c r="I479" s="232"/>
      <c r="J479" s="233">
        <f>ROUND(I479*H479,2)</f>
        <v>0</v>
      </c>
      <c r="K479" s="229" t="s">
        <v>126</v>
      </c>
      <c r="L479" s="234"/>
      <c r="M479" s="235" t="s">
        <v>19</v>
      </c>
      <c r="N479" s="236" t="s">
        <v>42</v>
      </c>
      <c r="O479" s="85"/>
      <c r="P479" s="206">
        <f>O479*H479</f>
        <v>0</v>
      </c>
      <c r="Q479" s="206">
        <v>0.00173</v>
      </c>
      <c r="R479" s="206">
        <f>Q479*H479</f>
        <v>0.0011072</v>
      </c>
      <c r="S479" s="206">
        <v>0</v>
      </c>
      <c r="T479" s="206">
        <f>S479*H479</f>
        <v>0</v>
      </c>
      <c r="U479" s="207" t="s">
        <v>19</v>
      </c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208" t="s">
        <v>315</v>
      </c>
      <c r="AT479" s="208" t="s">
        <v>162</v>
      </c>
      <c r="AU479" s="208" t="s">
        <v>78</v>
      </c>
      <c r="AY479" s="18" t="s">
        <v>120</v>
      </c>
      <c r="BE479" s="209">
        <f>IF(N479="základní",J479,0)</f>
        <v>0</v>
      </c>
      <c r="BF479" s="209">
        <f>IF(N479="snížená",J479,0)</f>
        <v>0</v>
      </c>
      <c r="BG479" s="209">
        <f>IF(N479="zákl. přenesená",J479,0)</f>
        <v>0</v>
      </c>
      <c r="BH479" s="209">
        <f>IF(N479="sníž. přenesená",J479,0)</f>
        <v>0</v>
      </c>
      <c r="BI479" s="209">
        <f>IF(N479="nulová",J479,0)</f>
        <v>0</v>
      </c>
      <c r="BJ479" s="18" t="s">
        <v>76</v>
      </c>
      <c r="BK479" s="209">
        <f>ROUND(I479*H479,2)</f>
        <v>0</v>
      </c>
      <c r="BL479" s="18" t="s">
        <v>219</v>
      </c>
      <c r="BM479" s="208" t="s">
        <v>886</v>
      </c>
    </row>
    <row r="480" spans="1:51" s="13" customFormat="1" ht="12">
      <c r="A480" s="13"/>
      <c r="B480" s="215"/>
      <c r="C480" s="216"/>
      <c r="D480" s="217" t="s">
        <v>131</v>
      </c>
      <c r="E480" s="218" t="s">
        <v>19</v>
      </c>
      <c r="F480" s="219" t="s">
        <v>887</v>
      </c>
      <c r="G480" s="216"/>
      <c r="H480" s="220">
        <v>0.64</v>
      </c>
      <c r="I480" s="221"/>
      <c r="J480" s="216"/>
      <c r="K480" s="216"/>
      <c r="L480" s="222"/>
      <c r="M480" s="223"/>
      <c r="N480" s="224"/>
      <c r="O480" s="224"/>
      <c r="P480" s="224"/>
      <c r="Q480" s="224"/>
      <c r="R480" s="224"/>
      <c r="S480" s="224"/>
      <c r="T480" s="224"/>
      <c r="U480" s="225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26" t="s">
        <v>131</v>
      </c>
      <c r="AU480" s="226" t="s">
        <v>78</v>
      </c>
      <c r="AV480" s="13" t="s">
        <v>78</v>
      </c>
      <c r="AW480" s="13" t="s">
        <v>33</v>
      </c>
      <c r="AX480" s="13" t="s">
        <v>76</v>
      </c>
      <c r="AY480" s="226" t="s">
        <v>120</v>
      </c>
    </row>
    <row r="481" spans="1:65" s="2" customFormat="1" ht="24.15" customHeight="1">
      <c r="A481" s="39"/>
      <c r="B481" s="40"/>
      <c r="C481" s="227" t="s">
        <v>888</v>
      </c>
      <c r="D481" s="227" t="s">
        <v>162</v>
      </c>
      <c r="E481" s="228" t="s">
        <v>889</v>
      </c>
      <c r="F481" s="229" t="s">
        <v>890</v>
      </c>
      <c r="G481" s="230" t="s">
        <v>885</v>
      </c>
      <c r="H481" s="231">
        <v>0.176</v>
      </c>
      <c r="I481" s="232"/>
      <c r="J481" s="233">
        <f>ROUND(I481*H481,2)</f>
        <v>0</v>
      </c>
      <c r="K481" s="229" t="s">
        <v>126</v>
      </c>
      <c r="L481" s="234"/>
      <c r="M481" s="235" t="s">
        <v>19</v>
      </c>
      <c r="N481" s="236" t="s">
        <v>42</v>
      </c>
      <c r="O481" s="85"/>
      <c r="P481" s="206">
        <f>O481*H481</f>
        <v>0</v>
      </c>
      <c r="Q481" s="206">
        <v>0.00644</v>
      </c>
      <c r="R481" s="206">
        <f>Q481*H481</f>
        <v>0.00113344</v>
      </c>
      <c r="S481" s="206">
        <v>0</v>
      </c>
      <c r="T481" s="206">
        <f>S481*H481</f>
        <v>0</v>
      </c>
      <c r="U481" s="207" t="s">
        <v>19</v>
      </c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08" t="s">
        <v>315</v>
      </c>
      <c r="AT481" s="208" t="s">
        <v>162</v>
      </c>
      <c r="AU481" s="208" t="s">
        <v>78</v>
      </c>
      <c r="AY481" s="18" t="s">
        <v>120</v>
      </c>
      <c r="BE481" s="209">
        <f>IF(N481="základní",J481,0)</f>
        <v>0</v>
      </c>
      <c r="BF481" s="209">
        <f>IF(N481="snížená",J481,0)</f>
        <v>0</v>
      </c>
      <c r="BG481" s="209">
        <f>IF(N481="zákl. přenesená",J481,0)</f>
        <v>0</v>
      </c>
      <c r="BH481" s="209">
        <f>IF(N481="sníž. přenesená",J481,0)</f>
        <v>0</v>
      </c>
      <c r="BI481" s="209">
        <f>IF(N481="nulová",J481,0)</f>
        <v>0</v>
      </c>
      <c r="BJ481" s="18" t="s">
        <v>76</v>
      </c>
      <c r="BK481" s="209">
        <f>ROUND(I481*H481,2)</f>
        <v>0</v>
      </c>
      <c r="BL481" s="18" t="s">
        <v>219</v>
      </c>
      <c r="BM481" s="208" t="s">
        <v>891</v>
      </c>
    </row>
    <row r="482" spans="1:51" s="13" customFormat="1" ht="12">
      <c r="A482" s="13"/>
      <c r="B482" s="215"/>
      <c r="C482" s="216"/>
      <c r="D482" s="217" t="s">
        <v>131</v>
      </c>
      <c r="E482" s="218" t="s">
        <v>19</v>
      </c>
      <c r="F482" s="219" t="s">
        <v>892</v>
      </c>
      <c r="G482" s="216"/>
      <c r="H482" s="220">
        <v>0.16</v>
      </c>
      <c r="I482" s="221"/>
      <c r="J482" s="216"/>
      <c r="K482" s="216"/>
      <c r="L482" s="222"/>
      <c r="M482" s="223"/>
      <c r="N482" s="224"/>
      <c r="O482" s="224"/>
      <c r="P482" s="224"/>
      <c r="Q482" s="224"/>
      <c r="R482" s="224"/>
      <c r="S482" s="224"/>
      <c r="T482" s="224"/>
      <c r="U482" s="225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26" t="s">
        <v>131</v>
      </c>
      <c r="AU482" s="226" t="s">
        <v>78</v>
      </c>
      <c r="AV482" s="13" t="s">
        <v>78</v>
      </c>
      <c r="AW482" s="13" t="s">
        <v>33</v>
      </c>
      <c r="AX482" s="13" t="s">
        <v>76</v>
      </c>
      <c r="AY482" s="226" t="s">
        <v>120</v>
      </c>
    </row>
    <row r="483" spans="1:51" s="13" customFormat="1" ht="12">
      <c r="A483" s="13"/>
      <c r="B483" s="215"/>
      <c r="C483" s="216"/>
      <c r="D483" s="217" t="s">
        <v>131</v>
      </c>
      <c r="E483" s="216"/>
      <c r="F483" s="219" t="s">
        <v>893</v>
      </c>
      <c r="G483" s="216"/>
      <c r="H483" s="220">
        <v>0.176</v>
      </c>
      <c r="I483" s="221"/>
      <c r="J483" s="216"/>
      <c r="K483" s="216"/>
      <c r="L483" s="222"/>
      <c r="M483" s="223"/>
      <c r="N483" s="224"/>
      <c r="O483" s="224"/>
      <c r="P483" s="224"/>
      <c r="Q483" s="224"/>
      <c r="R483" s="224"/>
      <c r="S483" s="224"/>
      <c r="T483" s="224"/>
      <c r="U483" s="225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26" t="s">
        <v>131</v>
      </c>
      <c r="AU483" s="226" t="s">
        <v>78</v>
      </c>
      <c r="AV483" s="13" t="s">
        <v>78</v>
      </c>
      <c r="AW483" s="13" t="s">
        <v>4</v>
      </c>
      <c r="AX483" s="13" t="s">
        <v>76</v>
      </c>
      <c r="AY483" s="226" t="s">
        <v>120</v>
      </c>
    </row>
    <row r="484" spans="1:65" s="2" customFormat="1" ht="24.15" customHeight="1">
      <c r="A484" s="39"/>
      <c r="B484" s="40"/>
      <c r="C484" s="227" t="s">
        <v>894</v>
      </c>
      <c r="D484" s="227" t="s">
        <v>162</v>
      </c>
      <c r="E484" s="228" t="s">
        <v>895</v>
      </c>
      <c r="F484" s="229" t="s">
        <v>896</v>
      </c>
      <c r="G484" s="230" t="s">
        <v>885</v>
      </c>
      <c r="H484" s="231">
        <v>0.32</v>
      </c>
      <c r="I484" s="232"/>
      <c r="J484" s="233">
        <f>ROUND(I484*H484,2)</f>
        <v>0</v>
      </c>
      <c r="K484" s="229" t="s">
        <v>126</v>
      </c>
      <c r="L484" s="234"/>
      <c r="M484" s="235" t="s">
        <v>19</v>
      </c>
      <c r="N484" s="236" t="s">
        <v>42</v>
      </c>
      <c r="O484" s="85"/>
      <c r="P484" s="206">
        <f>O484*H484</f>
        <v>0</v>
      </c>
      <c r="Q484" s="206">
        <v>0.00063</v>
      </c>
      <c r="R484" s="206">
        <f>Q484*H484</f>
        <v>0.00020160000000000002</v>
      </c>
      <c r="S484" s="206">
        <v>0</v>
      </c>
      <c r="T484" s="206">
        <f>S484*H484</f>
        <v>0</v>
      </c>
      <c r="U484" s="207" t="s">
        <v>19</v>
      </c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08" t="s">
        <v>315</v>
      </c>
      <c r="AT484" s="208" t="s">
        <v>162</v>
      </c>
      <c r="AU484" s="208" t="s">
        <v>78</v>
      </c>
      <c r="AY484" s="18" t="s">
        <v>120</v>
      </c>
      <c r="BE484" s="209">
        <f>IF(N484="základní",J484,0)</f>
        <v>0</v>
      </c>
      <c r="BF484" s="209">
        <f>IF(N484="snížená",J484,0)</f>
        <v>0</v>
      </c>
      <c r="BG484" s="209">
        <f>IF(N484="zákl. přenesená",J484,0)</f>
        <v>0</v>
      </c>
      <c r="BH484" s="209">
        <f>IF(N484="sníž. přenesená",J484,0)</f>
        <v>0</v>
      </c>
      <c r="BI484" s="209">
        <f>IF(N484="nulová",J484,0)</f>
        <v>0</v>
      </c>
      <c r="BJ484" s="18" t="s">
        <v>76</v>
      </c>
      <c r="BK484" s="209">
        <f>ROUND(I484*H484,2)</f>
        <v>0</v>
      </c>
      <c r="BL484" s="18" t="s">
        <v>219</v>
      </c>
      <c r="BM484" s="208" t="s">
        <v>897</v>
      </c>
    </row>
    <row r="485" spans="1:51" s="13" customFormat="1" ht="12">
      <c r="A485" s="13"/>
      <c r="B485" s="215"/>
      <c r="C485" s="216"/>
      <c r="D485" s="217" t="s">
        <v>131</v>
      </c>
      <c r="E485" s="218" t="s">
        <v>19</v>
      </c>
      <c r="F485" s="219" t="s">
        <v>898</v>
      </c>
      <c r="G485" s="216"/>
      <c r="H485" s="220">
        <v>0.32</v>
      </c>
      <c r="I485" s="221"/>
      <c r="J485" s="216"/>
      <c r="K485" s="216"/>
      <c r="L485" s="222"/>
      <c r="M485" s="223"/>
      <c r="N485" s="224"/>
      <c r="O485" s="224"/>
      <c r="P485" s="224"/>
      <c r="Q485" s="224"/>
      <c r="R485" s="224"/>
      <c r="S485" s="224"/>
      <c r="T485" s="224"/>
      <c r="U485" s="225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26" t="s">
        <v>131</v>
      </c>
      <c r="AU485" s="226" t="s">
        <v>78</v>
      </c>
      <c r="AV485" s="13" t="s">
        <v>78</v>
      </c>
      <c r="AW485" s="13" t="s">
        <v>33</v>
      </c>
      <c r="AX485" s="13" t="s">
        <v>76</v>
      </c>
      <c r="AY485" s="226" t="s">
        <v>120</v>
      </c>
    </row>
    <row r="486" spans="1:65" s="2" customFormat="1" ht="24.15" customHeight="1">
      <c r="A486" s="39"/>
      <c r="B486" s="40"/>
      <c r="C486" s="227" t="s">
        <v>899</v>
      </c>
      <c r="D486" s="227" t="s">
        <v>162</v>
      </c>
      <c r="E486" s="228" t="s">
        <v>900</v>
      </c>
      <c r="F486" s="229" t="s">
        <v>901</v>
      </c>
      <c r="G486" s="230" t="s">
        <v>885</v>
      </c>
      <c r="H486" s="231">
        <v>0.176</v>
      </c>
      <c r="I486" s="232"/>
      <c r="J486" s="233">
        <f>ROUND(I486*H486,2)</f>
        <v>0</v>
      </c>
      <c r="K486" s="229" t="s">
        <v>126</v>
      </c>
      <c r="L486" s="234"/>
      <c r="M486" s="235" t="s">
        <v>19</v>
      </c>
      <c r="N486" s="236" t="s">
        <v>42</v>
      </c>
      <c r="O486" s="85"/>
      <c r="P486" s="206">
        <f>O486*H486</f>
        <v>0</v>
      </c>
      <c r="Q486" s="206">
        <v>0.00172</v>
      </c>
      <c r="R486" s="206">
        <f>Q486*H486</f>
        <v>0.00030272</v>
      </c>
      <c r="S486" s="206">
        <v>0</v>
      </c>
      <c r="T486" s="206">
        <f>S486*H486</f>
        <v>0</v>
      </c>
      <c r="U486" s="207" t="s">
        <v>19</v>
      </c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R486" s="208" t="s">
        <v>315</v>
      </c>
      <c r="AT486" s="208" t="s">
        <v>162</v>
      </c>
      <c r="AU486" s="208" t="s">
        <v>78</v>
      </c>
      <c r="AY486" s="18" t="s">
        <v>120</v>
      </c>
      <c r="BE486" s="209">
        <f>IF(N486="základní",J486,0)</f>
        <v>0</v>
      </c>
      <c r="BF486" s="209">
        <f>IF(N486="snížená",J486,0)</f>
        <v>0</v>
      </c>
      <c r="BG486" s="209">
        <f>IF(N486="zákl. přenesená",J486,0)</f>
        <v>0</v>
      </c>
      <c r="BH486" s="209">
        <f>IF(N486="sníž. přenesená",J486,0)</f>
        <v>0</v>
      </c>
      <c r="BI486" s="209">
        <f>IF(N486="nulová",J486,0)</f>
        <v>0</v>
      </c>
      <c r="BJ486" s="18" t="s">
        <v>76</v>
      </c>
      <c r="BK486" s="209">
        <f>ROUND(I486*H486,2)</f>
        <v>0</v>
      </c>
      <c r="BL486" s="18" t="s">
        <v>219</v>
      </c>
      <c r="BM486" s="208" t="s">
        <v>902</v>
      </c>
    </row>
    <row r="487" spans="1:51" s="13" customFormat="1" ht="12">
      <c r="A487" s="13"/>
      <c r="B487" s="215"/>
      <c r="C487" s="216"/>
      <c r="D487" s="217" t="s">
        <v>131</v>
      </c>
      <c r="E487" s="218" t="s">
        <v>19</v>
      </c>
      <c r="F487" s="219" t="s">
        <v>903</v>
      </c>
      <c r="G487" s="216"/>
      <c r="H487" s="220">
        <v>0.16</v>
      </c>
      <c r="I487" s="221"/>
      <c r="J487" s="216"/>
      <c r="K487" s="216"/>
      <c r="L487" s="222"/>
      <c r="M487" s="223"/>
      <c r="N487" s="224"/>
      <c r="O487" s="224"/>
      <c r="P487" s="224"/>
      <c r="Q487" s="224"/>
      <c r="R487" s="224"/>
      <c r="S487" s="224"/>
      <c r="T487" s="224"/>
      <c r="U487" s="225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26" t="s">
        <v>131</v>
      </c>
      <c r="AU487" s="226" t="s">
        <v>78</v>
      </c>
      <c r="AV487" s="13" t="s">
        <v>78</v>
      </c>
      <c r="AW487" s="13" t="s">
        <v>33</v>
      </c>
      <c r="AX487" s="13" t="s">
        <v>76</v>
      </c>
      <c r="AY487" s="226" t="s">
        <v>120</v>
      </c>
    </row>
    <row r="488" spans="1:51" s="13" customFormat="1" ht="12">
      <c r="A488" s="13"/>
      <c r="B488" s="215"/>
      <c r="C488" s="216"/>
      <c r="D488" s="217" t="s">
        <v>131</v>
      </c>
      <c r="E488" s="216"/>
      <c r="F488" s="219" t="s">
        <v>893</v>
      </c>
      <c r="G488" s="216"/>
      <c r="H488" s="220">
        <v>0.176</v>
      </c>
      <c r="I488" s="221"/>
      <c r="J488" s="216"/>
      <c r="K488" s="216"/>
      <c r="L488" s="222"/>
      <c r="M488" s="223"/>
      <c r="N488" s="224"/>
      <c r="O488" s="224"/>
      <c r="P488" s="224"/>
      <c r="Q488" s="224"/>
      <c r="R488" s="224"/>
      <c r="S488" s="224"/>
      <c r="T488" s="224"/>
      <c r="U488" s="225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26" t="s">
        <v>131</v>
      </c>
      <c r="AU488" s="226" t="s">
        <v>78</v>
      </c>
      <c r="AV488" s="13" t="s">
        <v>78</v>
      </c>
      <c r="AW488" s="13" t="s">
        <v>4</v>
      </c>
      <c r="AX488" s="13" t="s">
        <v>76</v>
      </c>
      <c r="AY488" s="226" t="s">
        <v>120</v>
      </c>
    </row>
    <row r="489" spans="1:65" s="2" customFormat="1" ht="16.5" customHeight="1">
      <c r="A489" s="39"/>
      <c r="B489" s="40"/>
      <c r="C489" s="227" t="s">
        <v>904</v>
      </c>
      <c r="D489" s="227" t="s">
        <v>162</v>
      </c>
      <c r="E489" s="228" t="s">
        <v>905</v>
      </c>
      <c r="F489" s="229" t="s">
        <v>906</v>
      </c>
      <c r="G489" s="230" t="s">
        <v>190</v>
      </c>
      <c r="H489" s="231">
        <v>28</v>
      </c>
      <c r="I489" s="232"/>
      <c r="J489" s="233">
        <f>ROUND(I489*H489,2)</f>
        <v>0</v>
      </c>
      <c r="K489" s="229" t="s">
        <v>126</v>
      </c>
      <c r="L489" s="234"/>
      <c r="M489" s="235" t="s">
        <v>19</v>
      </c>
      <c r="N489" s="236" t="s">
        <v>42</v>
      </c>
      <c r="O489" s="85"/>
      <c r="P489" s="206">
        <f>O489*H489</f>
        <v>0</v>
      </c>
      <c r="Q489" s="206">
        <v>0.00078</v>
      </c>
      <c r="R489" s="206">
        <f>Q489*H489</f>
        <v>0.02184</v>
      </c>
      <c r="S489" s="206">
        <v>0</v>
      </c>
      <c r="T489" s="206">
        <f>S489*H489</f>
        <v>0</v>
      </c>
      <c r="U489" s="207" t="s">
        <v>19</v>
      </c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08" t="s">
        <v>315</v>
      </c>
      <c r="AT489" s="208" t="s">
        <v>162</v>
      </c>
      <c r="AU489" s="208" t="s">
        <v>78</v>
      </c>
      <c r="AY489" s="18" t="s">
        <v>120</v>
      </c>
      <c r="BE489" s="209">
        <f>IF(N489="základní",J489,0)</f>
        <v>0</v>
      </c>
      <c r="BF489" s="209">
        <f>IF(N489="snížená",J489,0)</f>
        <v>0</v>
      </c>
      <c r="BG489" s="209">
        <f>IF(N489="zákl. přenesená",J489,0)</f>
        <v>0</v>
      </c>
      <c r="BH489" s="209">
        <f>IF(N489="sníž. přenesená",J489,0)</f>
        <v>0</v>
      </c>
      <c r="BI489" s="209">
        <f>IF(N489="nulová",J489,0)</f>
        <v>0</v>
      </c>
      <c r="BJ489" s="18" t="s">
        <v>76</v>
      </c>
      <c r="BK489" s="209">
        <f>ROUND(I489*H489,2)</f>
        <v>0</v>
      </c>
      <c r="BL489" s="18" t="s">
        <v>219</v>
      </c>
      <c r="BM489" s="208" t="s">
        <v>907</v>
      </c>
    </row>
    <row r="490" spans="1:51" s="13" customFormat="1" ht="12">
      <c r="A490" s="13"/>
      <c r="B490" s="215"/>
      <c r="C490" s="216"/>
      <c r="D490" s="217" t="s">
        <v>131</v>
      </c>
      <c r="E490" s="218" t="s">
        <v>19</v>
      </c>
      <c r="F490" s="219" t="s">
        <v>908</v>
      </c>
      <c r="G490" s="216"/>
      <c r="H490" s="220">
        <v>28</v>
      </c>
      <c r="I490" s="221"/>
      <c r="J490" s="216"/>
      <c r="K490" s="216"/>
      <c r="L490" s="222"/>
      <c r="M490" s="223"/>
      <c r="N490" s="224"/>
      <c r="O490" s="224"/>
      <c r="P490" s="224"/>
      <c r="Q490" s="224"/>
      <c r="R490" s="224"/>
      <c r="S490" s="224"/>
      <c r="T490" s="224"/>
      <c r="U490" s="225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26" t="s">
        <v>131</v>
      </c>
      <c r="AU490" s="226" t="s">
        <v>78</v>
      </c>
      <c r="AV490" s="13" t="s">
        <v>78</v>
      </c>
      <c r="AW490" s="13" t="s">
        <v>33</v>
      </c>
      <c r="AX490" s="13" t="s">
        <v>76</v>
      </c>
      <c r="AY490" s="226" t="s">
        <v>120</v>
      </c>
    </row>
    <row r="491" spans="1:65" s="2" customFormat="1" ht="16.5" customHeight="1">
      <c r="A491" s="39"/>
      <c r="B491" s="40"/>
      <c r="C491" s="227" t="s">
        <v>909</v>
      </c>
      <c r="D491" s="227" t="s">
        <v>162</v>
      </c>
      <c r="E491" s="228" t="s">
        <v>910</v>
      </c>
      <c r="F491" s="229" t="s">
        <v>911</v>
      </c>
      <c r="G491" s="230" t="s">
        <v>912</v>
      </c>
      <c r="H491" s="231">
        <v>1</v>
      </c>
      <c r="I491" s="232"/>
      <c r="J491" s="233">
        <f>ROUND(I491*H491,2)</f>
        <v>0</v>
      </c>
      <c r="K491" s="229" t="s">
        <v>19</v>
      </c>
      <c r="L491" s="234"/>
      <c r="M491" s="235" t="s">
        <v>19</v>
      </c>
      <c r="N491" s="236" t="s">
        <v>42</v>
      </c>
      <c r="O491" s="85"/>
      <c r="P491" s="206">
        <f>O491*H491</f>
        <v>0</v>
      </c>
      <c r="Q491" s="206">
        <v>0.0008</v>
      </c>
      <c r="R491" s="206">
        <f>Q491*H491</f>
        <v>0.0008</v>
      </c>
      <c r="S491" s="206">
        <v>0</v>
      </c>
      <c r="T491" s="206">
        <f>S491*H491</f>
        <v>0</v>
      </c>
      <c r="U491" s="207" t="s">
        <v>19</v>
      </c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08" t="s">
        <v>315</v>
      </c>
      <c r="AT491" s="208" t="s">
        <v>162</v>
      </c>
      <c r="AU491" s="208" t="s">
        <v>78</v>
      </c>
      <c r="AY491" s="18" t="s">
        <v>120</v>
      </c>
      <c r="BE491" s="209">
        <f>IF(N491="základní",J491,0)</f>
        <v>0</v>
      </c>
      <c r="BF491" s="209">
        <f>IF(N491="snížená",J491,0)</f>
        <v>0</v>
      </c>
      <c r="BG491" s="209">
        <f>IF(N491="zákl. přenesená",J491,0)</f>
        <v>0</v>
      </c>
      <c r="BH491" s="209">
        <f>IF(N491="sníž. přenesená",J491,0)</f>
        <v>0</v>
      </c>
      <c r="BI491" s="209">
        <f>IF(N491="nulová",J491,0)</f>
        <v>0</v>
      </c>
      <c r="BJ491" s="18" t="s">
        <v>76</v>
      </c>
      <c r="BK491" s="209">
        <f>ROUND(I491*H491,2)</f>
        <v>0</v>
      </c>
      <c r="BL491" s="18" t="s">
        <v>219</v>
      </c>
      <c r="BM491" s="208" t="s">
        <v>913</v>
      </c>
    </row>
    <row r="492" spans="1:65" s="2" customFormat="1" ht="16.5" customHeight="1">
      <c r="A492" s="39"/>
      <c r="B492" s="40"/>
      <c r="C492" s="197" t="s">
        <v>914</v>
      </c>
      <c r="D492" s="197" t="s">
        <v>122</v>
      </c>
      <c r="E492" s="198" t="s">
        <v>915</v>
      </c>
      <c r="F492" s="199" t="s">
        <v>916</v>
      </c>
      <c r="G492" s="200" t="s">
        <v>640</v>
      </c>
      <c r="H492" s="201">
        <v>375</v>
      </c>
      <c r="I492" s="202"/>
      <c r="J492" s="203">
        <f>ROUND(I492*H492,2)</f>
        <v>0</v>
      </c>
      <c r="K492" s="199" t="s">
        <v>126</v>
      </c>
      <c r="L492" s="45"/>
      <c r="M492" s="204" t="s">
        <v>19</v>
      </c>
      <c r="N492" s="205" t="s">
        <v>42</v>
      </c>
      <c r="O492" s="85"/>
      <c r="P492" s="206">
        <f>O492*H492</f>
        <v>0</v>
      </c>
      <c r="Q492" s="206">
        <v>6E-05</v>
      </c>
      <c r="R492" s="206">
        <f>Q492*H492</f>
        <v>0.0225</v>
      </c>
      <c r="S492" s="206">
        <v>0</v>
      </c>
      <c r="T492" s="206">
        <f>S492*H492</f>
        <v>0</v>
      </c>
      <c r="U492" s="207" t="s">
        <v>19</v>
      </c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08" t="s">
        <v>219</v>
      </c>
      <c r="AT492" s="208" t="s">
        <v>122</v>
      </c>
      <c r="AU492" s="208" t="s">
        <v>78</v>
      </c>
      <c r="AY492" s="18" t="s">
        <v>120</v>
      </c>
      <c r="BE492" s="209">
        <f>IF(N492="základní",J492,0)</f>
        <v>0</v>
      </c>
      <c r="BF492" s="209">
        <f>IF(N492="snížená",J492,0)</f>
        <v>0</v>
      </c>
      <c r="BG492" s="209">
        <f>IF(N492="zákl. přenesená",J492,0)</f>
        <v>0</v>
      </c>
      <c r="BH492" s="209">
        <f>IF(N492="sníž. přenesená",J492,0)</f>
        <v>0</v>
      </c>
      <c r="BI492" s="209">
        <f>IF(N492="nulová",J492,0)</f>
        <v>0</v>
      </c>
      <c r="BJ492" s="18" t="s">
        <v>76</v>
      </c>
      <c r="BK492" s="209">
        <f>ROUND(I492*H492,2)</f>
        <v>0</v>
      </c>
      <c r="BL492" s="18" t="s">
        <v>219</v>
      </c>
      <c r="BM492" s="208" t="s">
        <v>917</v>
      </c>
    </row>
    <row r="493" spans="1:47" s="2" customFormat="1" ht="12">
      <c r="A493" s="39"/>
      <c r="B493" s="40"/>
      <c r="C493" s="41"/>
      <c r="D493" s="210" t="s">
        <v>129</v>
      </c>
      <c r="E493" s="41"/>
      <c r="F493" s="211" t="s">
        <v>918</v>
      </c>
      <c r="G493" s="41"/>
      <c r="H493" s="41"/>
      <c r="I493" s="212"/>
      <c r="J493" s="41"/>
      <c r="K493" s="41"/>
      <c r="L493" s="45"/>
      <c r="M493" s="213"/>
      <c r="N493" s="214"/>
      <c r="O493" s="85"/>
      <c r="P493" s="85"/>
      <c r="Q493" s="85"/>
      <c r="R493" s="85"/>
      <c r="S493" s="85"/>
      <c r="T493" s="85"/>
      <c r="U493" s="86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T493" s="18" t="s">
        <v>129</v>
      </c>
      <c r="AU493" s="18" t="s">
        <v>78</v>
      </c>
    </row>
    <row r="494" spans="1:51" s="13" customFormat="1" ht="12">
      <c r="A494" s="13"/>
      <c r="B494" s="215"/>
      <c r="C494" s="216"/>
      <c r="D494" s="217" t="s">
        <v>131</v>
      </c>
      <c r="E494" s="218" t="s">
        <v>19</v>
      </c>
      <c r="F494" s="219" t="s">
        <v>919</v>
      </c>
      <c r="G494" s="216"/>
      <c r="H494" s="220">
        <v>375</v>
      </c>
      <c r="I494" s="221"/>
      <c r="J494" s="216"/>
      <c r="K494" s="216"/>
      <c r="L494" s="222"/>
      <c r="M494" s="223"/>
      <c r="N494" s="224"/>
      <c r="O494" s="224"/>
      <c r="P494" s="224"/>
      <c r="Q494" s="224"/>
      <c r="R494" s="224"/>
      <c r="S494" s="224"/>
      <c r="T494" s="224"/>
      <c r="U494" s="225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26" t="s">
        <v>131</v>
      </c>
      <c r="AU494" s="226" t="s">
        <v>78</v>
      </c>
      <c r="AV494" s="13" t="s">
        <v>78</v>
      </c>
      <c r="AW494" s="13" t="s">
        <v>33</v>
      </c>
      <c r="AX494" s="13" t="s">
        <v>76</v>
      </c>
      <c r="AY494" s="226" t="s">
        <v>120</v>
      </c>
    </row>
    <row r="495" spans="1:65" s="2" customFormat="1" ht="16.5" customHeight="1">
      <c r="A495" s="39"/>
      <c r="B495" s="40"/>
      <c r="C495" s="197" t="s">
        <v>920</v>
      </c>
      <c r="D495" s="197" t="s">
        <v>122</v>
      </c>
      <c r="E495" s="198" t="s">
        <v>921</v>
      </c>
      <c r="F495" s="199" t="s">
        <v>922</v>
      </c>
      <c r="G495" s="200" t="s">
        <v>640</v>
      </c>
      <c r="H495" s="201">
        <v>172</v>
      </c>
      <c r="I495" s="202"/>
      <c r="J495" s="203">
        <f>ROUND(I495*H495,2)</f>
        <v>0</v>
      </c>
      <c r="K495" s="199" t="s">
        <v>126</v>
      </c>
      <c r="L495" s="45"/>
      <c r="M495" s="204" t="s">
        <v>19</v>
      </c>
      <c r="N495" s="205" t="s">
        <v>42</v>
      </c>
      <c r="O495" s="85"/>
      <c r="P495" s="206">
        <f>O495*H495</f>
        <v>0</v>
      </c>
      <c r="Q495" s="206">
        <v>5E-05</v>
      </c>
      <c r="R495" s="206">
        <f>Q495*H495</f>
        <v>0.0086</v>
      </c>
      <c r="S495" s="206">
        <v>0</v>
      </c>
      <c r="T495" s="206">
        <f>S495*H495</f>
        <v>0</v>
      </c>
      <c r="U495" s="207" t="s">
        <v>19</v>
      </c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R495" s="208" t="s">
        <v>219</v>
      </c>
      <c r="AT495" s="208" t="s">
        <v>122</v>
      </c>
      <c r="AU495" s="208" t="s">
        <v>78</v>
      </c>
      <c r="AY495" s="18" t="s">
        <v>120</v>
      </c>
      <c r="BE495" s="209">
        <f>IF(N495="základní",J495,0)</f>
        <v>0</v>
      </c>
      <c r="BF495" s="209">
        <f>IF(N495="snížená",J495,0)</f>
        <v>0</v>
      </c>
      <c r="BG495" s="209">
        <f>IF(N495="zákl. přenesená",J495,0)</f>
        <v>0</v>
      </c>
      <c r="BH495" s="209">
        <f>IF(N495="sníž. přenesená",J495,0)</f>
        <v>0</v>
      </c>
      <c r="BI495" s="209">
        <f>IF(N495="nulová",J495,0)</f>
        <v>0</v>
      </c>
      <c r="BJ495" s="18" t="s">
        <v>76</v>
      </c>
      <c r="BK495" s="209">
        <f>ROUND(I495*H495,2)</f>
        <v>0</v>
      </c>
      <c r="BL495" s="18" t="s">
        <v>219</v>
      </c>
      <c r="BM495" s="208" t="s">
        <v>923</v>
      </c>
    </row>
    <row r="496" spans="1:47" s="2" customFormat="1" ht="12">
      <c r="A496" s="39"/>
      <c r="B496" s="40"/>
      <c r="C496" s="41"/>
      <c r="D496" s="210" t="s">
        <v>129</v>
      </c>
      <c r="E496" s="41"/>
      <c r="F496" s="211" t="s">
        <v>924</v>
      </c>
      <c r="G496" s="41"/>
      <c r="H496" s="41"/>
      <c r="I496" s="212"/>
      <c r="J496" s="41"/>
      <c r="K496" s="41"/>
      <c r="L496" s="45"/>
      <c r="M496" s="213"/>
      <c r="N496" s="214"/>
      <c r="O496" s="85"/>
      <c r="P496" s="85"/>
      <c r="Q496" s="85"/>
      <c r="R496" s="85"/>
      <c r="S496" s="85"/>
      <c r="T496" s="85"/>
      <c r="U496" s="86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T496" s="18" t="s">
        <v>129</v>
      </c>
      <c r="AU496" s="18" t="s">
        <v>78</v>
      </c>
    </row>
    <row r="497" spans="1:51" s="13" customFormat="1" ht="12">
      <c r="A497" s="13"/>
      <c r="B497" s="215"/>
      <c r="C497" s="216"/>
      <c r="D497" s="217" t="s">
        <v>131</v>
      </c>
      <c r="E497" s="218" t="s">
        <v>19</v>
      </c>
      <c r="F497" s="219" t="s">
        <v>925</v>
      </c>
      <c r="G497" s="216"/>
      <c r="H497" s="220">
        <v>172</v>
      </c>
      <c r="I497" s="221"/>
      <c r="J497" s="216"/>
      <c r="K497" s="216"/>
      <c r="L497" s="222"/>
      <c r="M497" s="223"/>
      <c r="N497" s="224"/>
      <c r="O497" s="224"/>
      <c r="P497" s="224"/>
      <c r="Q497" s="224"/>
      <c r="R497" s="224"/>
      <c r="S497" s="224"/>
      <c r="T497" s="224"/>
      <c r="U497" s="225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26" t="s">
        <v>131</v>
      </c>
      <c r="AU497" s="226" t="s">
        <v>78</v>
      </c>
      <c r="AV497" s="13" t="s">
        <v>78</v>
      </c>
      <c r="AW497" s="13" t="s">
        <v>33</v>
      </c>
      <c r="AX497" s="13" t="s">
        <v>76</v>
      </c>
      <c r="AY497" s="226" t="s">
        <v>120</v>
      </c>
    </row>
    <row r="498" spans="1:65" s="2" customFormat="1" ht="16.5" customHeight="1">
      <c r="A498" s="39"/>
      <c r="B498" s="40"/>
      <c r="C498" s="197" t="s">
        <v>926</v>
      </c>
      <c r="D498" s="197" t="s">
        <v>122</v>
      </c>
      <c r="E498" s="198" t="s">
        <v>927</v>
      </c>
      <c r="F498" s="199" t="s">
        <v>928</v>
      </c>
      <c r="G498" s="200" t="s">
        <v>640</v>
      </c>
      <c r="H498" s="201">
        <v>260</v>
      </c>
      <c r="I498" s="202"/>
      <c r="J498" s="203">
        <f>ROUND(I498*H498,2)</f>
        <v>0</v>
      </c>
      <c r="K498" s="199" t="s">
        <v>19</v>
      </c>
      <c r="L498" s="45"/>
      <c r="M498" s="204" t="s">
        <v>19</v>
      </c>
      <c r="N498" s="205" t="s">
        <v>42</v>
      </c>
      <c r="O498" s="85"/>
      <c r="P498" s="206">
        <f>O498*H498</f>
        <v>0</v>
      </c>
      <c r="Q498" s="206">
        <v>6E-05</v>
      </c>
      <c r="R498" s="206">
        <f>Q498*H498</f>
        <v>0.015600000000000001</v>
      </c>
      <c r="S498" s="206">
        <v>0</v>
      </c>
      <c r="T498" s="206">
        <f>S498*H498</f>
        <v>0</v>
      </c>
      <c r="U498" s="207" t="s">
        <v>19</v>
      </c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08" t="s">
        <v>219</v>
      </c>
      <c r="AT498" s="208" t="s">
        <v>122</v>
      </c>
      <c r="AU498" s="208" t="s">
        <v>78</v>
      </c>
      <c r="AY498" s="18" t="s">
        <v>120</v>
      </c>
      <c r="BE498" s="209">
        <f>IF(N498="základní",J498,0)</f>
        <v>0</v>
      </c>
      <c r="BF498" s="209">
        <f>IF(N498="snížená",J498,0)</f>
        <v>0</v>
      </c>
      <c r="BG498" s="209">
        <f>IF(N498="zákl. přenesená",J498,0)</f>
        <v>0</v>
      </c>
      <c r="BH498" s="209">
        <f>IF(N498="sníž. přenesená",J498,0)</f>
        <v>0</v>
      </c>
      <c r="BI498" s="209">
        <f>IF(N498="nulová",J498,0)</f>
        <v>0</v>
      </c>
      <c r="BJ498" s="18" t="s">
        <v>76</v>
      </c>
      <c r="BK498" s="209">
        <f>ROUND(I498*H498,2)</f>
        <v>0</v>
      </c>
      <c r="BL498" s="18" t="s">
        <v>219</v>
      </c>
      <c r="BM498" s="208" t="s">
        <v>929</v>
      </c>
    </row>
    <row r="499" spans="1:65" s="2" customFormat="1" ht="16.5" customHeight="1">
      <c r="A499" s="39"/>
      <c r="B499" s="40"/>
      <c r="C499" s="227" t="s">
        <v>930</v>
      </c>
      <c r="D499" s="227" t="s">
        <v>162</v>
      </c>
      <c r="E499" s="228" t="s">
        <v>931</v>
      </c>
      <c r="F499" s="229" t="s">
        <v>932</v>
      </c>
      <c r="G499" s="230" t="s">
        <v>165</v>
      </c>
      <c r="H499" s="231">
        <v>0.241</v>
      </c>
      <c r="I499" s="232"/>
      <c r="J499" s="233">
        <f>ROUND(I499*H499,2)</f>
        <v>0</v>
      </c>
      <c r="K499" s="229" t="s">
        <v>126</v>
      </c>
      <c r="L499" s="234"/>
      <c r="M499" s="235" t="s">
        <v>19</v>
      </c>
      <c r="N499" s="236" t="s">
        <v>42</v>
      </c>
      <c r="O499" s="85"/>
      <c r="P499" s="206">
        <f>O499*H499</f>
        <v>0</v>
      </c>
      <c r="Q499" s="206">
        <v>1</v>
      </c>
      <c r="R499" s="206">
        <f>Q499*H499</f>
        <v>0.241</v>
      </c>
      <c r="S499" s="206">
        <v>0</v>
      </c>
      <c r="T499" s="206">
        <f>S499*H499</f>
        <v>0</v>
      </c>
      <c r="U499" s="207" t="s">
        <v>19</v>
      </c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208" t="s">
        <v>315</v>
      </c>
      <c r="AT499" s="208" t="s">
        <v>162</v>
      </c>
      <c r="AU499" s="208" t="s">
        <v>78</v>
      </c>
      <c r="AY499" s="18" t="s">
        <v>120</v>
      </c>
      <c r="BE499" s="209">
        <f>IF(N499="základní",J499,0)</f>
        <v>0</v>
      </c>
      <c r="BF499" s="209">
        <f>IF(N499="snížená",J499,0)</f>
        <v>0</v>
      </c>
      <c r="BG499" s="209">
        <f>IF(N499="zákl. přenesená",J499,0)</f>
        <v>0</v>
      </c>
      <c r="BH499" s="209">
        <f>IF(N499="sníž. přenesená",J499,0)</f>
        <v>0</v>
      </c>
      <c r="BI499" s="209">
        <f>IF(N499="nulová",J499,0)</f>
        <v>0</v>
      </c>
      <c r="BJ499" s="18" t="s">
        <v>76</v>
      </c>
      <c r="BK499" s="209">
        <f>ROUND(I499*H499,2)</f>
        <v>0</v>
      </c>
      <c r="BL499" s="18" t="s">
        <v>219</v>
      </c>
      <c r="BM499" s="208" t="s">
        <v>933</v>
      </c>
    </row>
    <row r="500" spans="1:51" s="13" customFormat="1" ht="12">
      <c r="A500" s="13"/>
      <c r="B500" s="215"/>
      <c r="C500" s="216"/>
      <c r="D500" s="217" t="s">
        <v>131</v>
      </c>
      <c r="E500" s="218" t="s">
        <v>19</v>
      </c>
      <c r="F500" s="219" t="s">
        <v>934</v>
      </c>
      <c r="G500" s="216"/>
      <c r="H500" s="220">
        <v>0.181</v>
      </c>
      <c r="I500" s="221"/>
      <c r="J500" s="216"/>
      <c r="K500" s="216"/>
      <c r="L500" s="222"/>
      <c r="M500" s="223"/>
      <c r="N500" s="224"/>
      <c r="O500" s="224"/>
      <c r="P500" s="224"/>
      <c r="Q500" s="224"/>
      <c r="R500" s="224"/>
      <c r="S500" s="224"/>
      <c r="T500" s="224"/>
      <c r="U500" s="225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26" t="s">
        <v>131</v>
      </c>
      <c r="AU500" s="226" t="s">
        <v>78</v>
      </c>
      <c r="AV500" s="13" t="s">
        <v>78</v>
      </c>
      <c r="AW500" s="13" t="s">
        <v>33</v>
      </c>
      <c r="AX500" s="13" t="s">
        <v>71</v>
      </c>
      <c r="AY500" s="226" t="s">
        <v>120</v>
      </c>
    </row>
    <row r="501" spans="1:51" s="13" customFormat="1" ht="12">
      <c r="A501" s="13"/>
      <c r="B501" s="215"/>
      <c r="C501" s="216"/>
      <c r="D501" s="217" t="s">
        <v>131</v>
      </c>
      <c r="E501" s="218" t="s">
        <v>19</v>
      </c>
      <c r="F501" s="219" t="s">
        <v>935</v>
      </c>
      <c r="G501" s="216"/>
      <c r="H501" s="220">
        <v>0.038</v>
      </c>
      <c r="I501" s="221"/>
      <c r="J501" s="216"/>
      <c r="K501" s="216"/>
      <c r="L501" s="222"/>
      <c r="M501" s="223"/>
      <c r="N501" s="224"/>
      <c r="O501" s="224"/>
      <c r="P501" s="224"/>
      <c r="Q501" s="224"/>
      <c r="R501" s="224"/>
      <c r="S501" s="224"/>
      <c r="T501" s="224"/>
      <c r="U501" s="225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26" t="s">
        <v>131</v>
      </c>
      <c r="AU501" s="226" t="s">
        <v>78</v>
      </c>
      <c r="AV501" s="13" t="s">
        <v>78</v>
      </c>
      <c r="AW501" s="13" t="s">
        <v>33</v>
      </c>
      <c r="AX501" s="13" t="s">
        <v>71</v>
      </c>
      <c r="AY501" s="226" t="s">
        <v>120</v>
      </c>
    </row>
    <row r="502" spans="1:51" s="14" customFormat="1" ht="12">
      <c r="A502" s="14"/>
      <c r="B502" s="237"/>
      <c r="C502" s="238"/>
      <c r="D502" s="217" t="s">
        <v>131</v>
      </c>
      <c r="E502" s="239" t="s">
        <v>19</v>
      </c>
      <c r="F502" s="240" t="s">
        <v>173</v>
      </c>
      <c r="G502" s="238"/>
      <c r="H502" s="241">
        <v>0.219</v>
      </c>
      <c r="I502" s="242"/>
      <c r="J502" s="238"/>
      <c r="K502" s="238"/>
      <c r="L502" s="243"/>
      <c r="M502" s="244"/>
      <c r="N502" s="245"/>
      <c r="O502" s="245"/>
      <c r="P502" s="245"/>
      <c r="Q502" s="245"/>
      <c r="R502" s="245"/>
      <c r="S502" s="245"/>
      <c r="T502" s="245"/>
      <c r="U502" s="246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47" t="s">
        <v>131</v>
      </c>
      <c r="AU502" s="247" t="s">
        <v>78</v>
      </c>
      <c r="AV502" s="14" t="s">
        <v>127</v>
      </c>
      <c r="AW502" s="14" t="s">
        <v>33</v>
      </c>
      <c r="AX502" s="14" t="s">
        <v>76</v>
      </c>
      <c r="AY502" s="247" t="s">
        <v>120</v>
      </c>
    </row>
    <row r="503" spans="1:51" s="13" customFormat="1" ht="12">
      <c r="A503" s="13"/>
      <c r="B503" s="215"/>
      <c r="C503" s="216"/>
      <c r="D503" s="217" t="s">
        <v>131</v>
      </c>
      <c r="E503" s="216"/>
      <c r="F503" s="219" t="s">
        <v>936</v>
      </c>
      <c r="G503" s="216"/>
      <c r="H503" s="220">
        <v>0.241</v>
      </c>
      <c r="I503" s="221"/>
      <c r="J503" s="216"/>
      <c r="K503" s="216"/>
      <c r="L503" s="222"/>
      <c r="M503" s="223"/>
      <c r="N503" s="224"/>
      <c r="O503" s="224"/>
      <c r="P503" s="224"/>
      <c r="Q503" s="224"/>
      <c r="R503" s="224"/>
      <c r="S503" s="224"/>
      <c r="T503" s="224"/>
      <c r="U503" s="225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26" t="s">
        <v>131</v>
      </c>
      <c r="AU503" s="226" t="s">
        <v>78</v>
      </c>
      <c r="AV503" s="13" t="s">
        <v>78</v>
      </c>
      <c r="AW503" s="13" t="s">
        <v>4</v>
      </c>
      <c r="AX503" s="13" t="s">
        <v>76</v>
      </c>
      <c r="AY503" s="226" t="s">
        <v>120</v>
      </c>
    </row>
    <row r="504" spans="1:65" s="2" customFormat="1" ht="16.5" customHeight="1">
      <c r="A504" s="39"/>
      <c r="B504" s="40"/>
      <c r="C504" s="227" t="s">
        <v>937</v>
      </c>
      <c r="D504" s="227" t="s">
        <v>162</v>
      </c>
      <c r="E504" s="228" t="s">
        <v>877</v>
      </c>
      <c r="F504" s="229" t="s">
        <v>878</v>
      </c>
      <c r="G504" s="230" t="s">
        <v>335</v>
      </c>
      <c r="H504" s="231">
        <v>6.6</v>
      </c>
      <c r="I504" s="232"/>
      <c r="J504" s="233">
        <f>ROUND(I504*H504,2)</f>
        <v>0</v>
      </c>
      <c r="K504" s="229" t="s">
        <v>126</v>
      </c>
      <c r="L504" s="234"/>
      <c r="M504" s="235" t="s">
        <v>19</v>
      </c>
      <c r="N504" s="236" t="s">
        <v>42</v>
      </c>
      <c r="O504" s="85"/>
      <c r="P504" s="206">
        <f>O504*H504</f>
        <v>0</v>
      </c>
      <c r="Q504" s="206">
        <v>0.00198</v>
      </c>
      <c r="R504" s="206">
        <f>Q504*H504</f>
        <v>0.013068</v>
      </c>
      <c r="S504" s="206">
        <v>0</v>
      </c>
      <c r="T504" s="206">
        <f>S504*H504</f>
        <v>0</v>
      </c>
      <c r="U504" s="207" t="s">
        <v>19</v>
      </c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R504" s="208" t="s">
        <v>315</v>
      </c>
      <c r="AT504" s="208" t="s">
        <v>162</v>
      </c>
      <c r="AU504" s="208" t="s">
        <v>78</v>
      </c>
      <c r="AY504" s="18" t="s">
        <v>120</v>
      </c>
      <c r="BE504" s="209">
        <f>IF(N504="základní",J504,0)</f>
        <v>0</v>
      </c>
      <c r="BF504" s="209">
        <f>IF(N504="snížená",J504,0)</f>
        <v>0</v>
      </c>
      <c r="BG504" s="209">
        <f>IF(N504="zákl. přenesená",J504,0)</f>
        <v>0</v>
      </c>
      <c r="BH504" s="209">
        <f>IF(N504="sníž. přenesená",J504,0)</f>
        <v>0</v>
      </c>
      <c r="BI504" s="209">
        <f>IF(N504="nulová",J504,0)</f>
        <v>0</v>
      </c>
      <c r="BJ504" s="18" t="s">
        <v>76</v>
      </c>
      <c r="BK504" s="209">
        <f>ROUND(I504*H504,2)</f>
        <v>0</v>
      </c>
      <c r="BL504" s="18" t="s">
        <v>219</v>
      </c>
      <c r="BM504" s="208" t="s">
        <v>938</v>
      </c>
    </row>
    <row r="505" spans="1:51" s="13" customFormat="1" ht="12">
      <c r="A505" s="13"/>
      <c r="B505" s="215"/>
      <c r="C505" s="216"/>
      <c r="D505" s="217" t="s">
        <v>131</v>
      </c>
      <c r="E505" s="218" t="s">
        <v>19</v>
      </c>
      <c r="F505" s="219" t="s">
        <v>939</v>
      </c>
      <c r="G505" s="216"/>
      <c r="H505" s="220">
        <v>4.8</v>
      </c>
      <c r="I505" s="221"/>
      <c r="J505" s="216"/>
      <c r="K505" s="216"/>
      <c r="L505" s="222"/>
      <c r="M505" s="223"/>
      <c r="N505" s="224"/>
      <c r="O505" s="224"/>
      <c r="P505" s="224"/>
      <c r="Q505" s="224"/>
      <c r="R505" s="224"/>
      <c r="S505" s="224"/>
      <c r="T505" s="224"/>
      <c r="U505" s="225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26" t="s">
        <v>131</v>
      </c>
      <c r="AU505" s="226" t="s">
        <v>78</v>
      </c>
      <c r="AV505" s="13" t="s">
        <v>78</v>
      </c>
      <c r="AW505" s="13" t="s">
        <v>33</v>
      </c>
      <c r="AX505" s="13" t="s">
        <v>71</v>
      </c>
      <c r="AY505" s="226" t="s">
        <v>120</v>
      </c>
    </row>
    <row r="506" spans="1:51" s="13" customFormat="1" ht="12">
      <c r="A506" s="13"/>
      <c r="B506" s="215"/>
      <c r="C506" s="216"/>
      <c r="D506" s="217" t="s">
        <v>131</v>
      </c>
      <c r="E506" s="218" t="s">
        <v>19</v>
      </c>
      <c r="F506" s="219" t="s">
        <v>940</v>
      </c>
      <c r="G506" s="216"/>
      <c r="H506" s="220">
        <v>1.2</v>
      </c>
      <c r="I506" s="221"/>
      <c r="J506" s="216"/>
      <c r="K506" s="216"/>
      <c r="L506" s="222"/>
      <c r="M506" s="223"/>
      <c r="N506" s="224"/>
      <c r="O506" s="224"/>
      <c r="P506" s="224"/>
      <c r="Q506" s="224"/>
      <c r="R506" s="224"/>
      <c r="S506" s="224"/>
      <c r="T506" s="224"/>
      <c r="U506" s="225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26" t="s">
        <v>131</v>
      </c>
      <c r="AU506" s="226" t="s">
        <v>78</v>
      </c>
      <c r="AV506" s="13" t="s">
        <v>78</v>
      </c>
      <c r="AW506" s="13" t="s">
        <v>33</v>
      </c>
      <c r="AX506" s="13" t="s">
        <v>71</v>
      </c>
      <c r="AY506" s="226" t="s">
        <v>120</v>
      </c>
    </row>
    <row r="507" spans="1:51" s="14" customFormat="1" ht="12">
      <c r="A507" s="14"/>
      <c r="B507" s="237"/>
      <c r="C507" s="238"/>
      <c r="D507" s="217" t="s">
        <v>131</v>
      </c>
      <c r="E507" s="239" t="s">
        <v>19</v>
      </c>
      <c r="F507" s="240" t="s">
        <v>173</v>
      </c>
      <c r="G507" s="238"/>
      <c r="H507" s="241">
        <v>6</v>
      </c>
      <c r="I507" s="242"/>
      <c r="J507" s="238"/>
      <c r="K507" s="238"/>
      <c r="L507" s="243"/>
      <c r="M507" s="244"/>
      <c r="N507" s="245"/>
      <c r="O507" s="245"/>
      <c r="P507" s="245"/>
      <c r="Q507" s="245"/>
      <c r="R507" s="245"/>
      <c r="S507" s="245"/>
      <c r="T507" s="245"/>
      <c r="U507" s="246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47" t="s">
        <v>131</v>
      </c>
      <c r="AU507" s="247" t="s">
        <v>78</v>
      </c>
      <c r="AV507" s="14" t="s">
        <v>127</v>
      </c>
      <c r="AW507" s="14" t="s">
        <v>33</v>
      </c>
      <c r="AX507" s="14" t="s">
        <v>76</v>
      </c>
      <c r="AY507" s="247" t="s">
        <v>120</v>
      </c>
    </row>
    <row r="508" spans="1:51" s="13" customFormat="1" ht="12">
      <c r="A508" s="13"/>
      <c r="B508" s="215"/>
      <c r="C508" s="216"/>
      <c r="D508" s="217" t="s">
        <v>131</v>
      </c>
      <c r="E508" s="216"/>
      <c r="F508" s="219" t="s">
        <v>941</v>
      </c>
      <c r="G508" s="216"/>
      <c r="H508" s="220">
        <v>6.6</v>
      </c>
      <c r="I508" s="221"/>
      <c r="J508" s="216"/>
      <c r="K508" s="216"/>
      <c r="L508" s="222"/>
      <c r="M508" s="223"/>
      <c r="N508" s="224"/>
      <c r="O508" s="224"/>
      <c r="P508" s="224"/>
      <c r="Q508" s="224"/>
      <c r="R508" s="224"/>
      <c r="S508" s="224"/>
      <c r="T508" s="224"/>
      <c r="U508" s="225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26" t="s">
        <v>131</v>
      </c>
      <c r="AU508" s="226" t="s">
        <v>78</v>
      </c>
      <c r="AV508" s="13" t="s">
        <v>78</v>
      </c>
      <c r="AW508" s="13" t="s">
        <v>4</v>
      </c>
      <c r="AX508" s="13" t="s">
        <v>76</v>
      </c>
      <c r="AY508" s="226" t="s">
        <v>120</v>
      </c>
    </row>
    <row r="509" spans="1:65" s="2" customFormat="1" ht="24.15" customHeight="1">
      <c r="A509" s="39"/>
      <c r="B509" s="40"/>
      <c r="C509" s="227" t="s">
        <v>942</v>
      </c>
      <c r="D509" s="227" t="s">
        <v>162</v>
      </c>
      <c r="E509" s="228" t="s">
        <v>889</v>
      </c>
      <c r="F509" s="229" t="s">
        <v>890</v>
      </c>
      <c r="G509" s="230" t="s">
        <v>885</v>
      </c>
      <c r="H509" s="231">
        <v>0.8</v>
      </c>
      <c r="I509" s="232"/>
      <c r="J509" s="233">
        <f>ROUND(I509*H509,2)</f>
        <v>0</v>
      </c>
      <c r="K509" s="229" t="s">
        <v>126</v>
      </c>
      <c r="L509" s="234"/>
      <c r="M509" s="235" t="s">
        <v>19</v>
      </c>
      <c r="N509" s="236" t="s">
        <v>42</v>
      </c>
      <c r="O509" s="85"/>
      <c r="P509" s="206">
        <f>O509*H509</f>
        <v>0</v>
      </c>
      <c r="Q509" s="206">
        <v>0.00644</v>
      </c>
      <c r="R509" s="206">
        <f>Q509*H509</f>
        <v>0.005152</v>
      </c>
      <c r="S509" s="206">
        <v>0</v>
      </c>
      <c r="T509" s="206">
        <f>S509*H509</f>
        <v>0</v>
      </c>
      <c r="U509" s="207" t="s">
        <v>19</v>
      </c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08" t="s">
        <v>315</v>
      </c>
      <c r="AT509" s="208" t="s">
        <v>162</v>
      </c>
      <c r="AU509" s="208" t="s">
        <v>78</v>
      </c>
      <c r="AY509" s="18" t="s">
        <v>120</v>
      </c>
      <c r="BE509" s="209">
        <f>IF(N509="základní",J509,0)</f>
        <v>0</v>
      </c>
      <c r="BF509" s="209">
        <f>IF(N509="snížená",J509,0)</f>
        <v>0</v>
      </c>
      <c r="BG509" s="209">
        <f>IF(N509="zákl. přenesená",J509,0)</f>
        <v>0</v>
      </c>
      <c r="BH509" s="209">
        <f>IF(N509="sníž. přenesená",J509,0)</f>
        <v>0</v>
      </c>
      <c r="BI509" s="209">
        <f>IF(N509="nulová",J509,0)</f>
        <v>0</v>
      </c>
      <c r="BJ509" s="18" t="s">
        <v>76</v>
      </c>
      <c r="BK509" s="209">
        <f>ROUND(I509*H509,2)</f>
        <v>0</v>
      </c>
      <c r="BL509" s="18" t="s">
        <v>219</v>
      </c>
      <c r="BM509" s="208" t="s">
        <v>943</v>
      </c>
    </row>
    <row r="510" spans="1:51" s="13" customFormat="1" ht="12">
      <c r="A510" s="13"/>
      <c r="B510" s="215"/>
      <c r="C510" s="216"/>
      <c r="D510" s="217" t="s">
        <v>131</v>
      </c>
      <c r="E510" s="218" t="s">
        <v>19</v>
      </c>
      <c r="F510" s="219" t="s">
        <v>944</v>
      </c>
      <c r="G510" s="216"/>
      <c r="H510" s="220">
        <v>0.64</v>
      </c>
      <c r="I510" s="221"/>
      <c r="J510" s="216"/>
      <c r="K510" s="216"/>
      <c r="L510" s="222"/>
      <c r="M510" s="223"/>
      <c r="N510" s="224"/>
      <c r="O510" s="224"/>
      <c r="P510" s="224"/>
      <c r="Q510" s="224"/>
      <c r="R510" s="224"/>
      <c r="S510" s="224"/>
      <c r="T510" s="224"/>
      <c r="U510" s="225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26" t="s">
        <v>131</v>
      </c>
      <c r="AU510" s="226" t="s">
        <v>78</v>
      </c>
      <c r="AV510" s="13" t="s">
        <v>78</v>
      </c>
      <c r="AW510" s="13" t="s">
        <v>33</v>
      </c>
      <c r="AX510" s="13" t="s">
        <v>71</v>
      </c>
      <c r="AY510" s="226" t="s">
        <v>120</v>
      </c>
    </row>
    <row r="511" spans="1:51" s="13" customFormat="1" ht="12">
      <c r="A511" s="13"/>
      <c r="B511" s="215"/>
      <c r="C511" s="216"/>
      <c r="D511" s="217" t="s">
        <v>131</v>
      </c>
      <c r="E511" s="218" t="s">
        <v>19</v>
      </c>
      <c r="F511" s="219" t="s">
        <v>945</v>
      </c>
      <c r="G511" s="216"/>
      <c r="H511" s="220">
        <v>0.16</v>
      </c>
      <c r="I511" s="221"/>
      <c r="J511" s="216"/>
      <c r="K511" s="216"/>
      <c r="L511" s="222"/>
      <c r="M511" s="223"/>
      <c r="N511" s="224"/>
      <c r="O511" s="224"/>
      <c r="P511" s="224"/>
      <c r="Q511" s="224"/>
      <c r="R511" s="224"/>
      <c r="S511" s="224"/>
      <c r="T511" s="224"/>
      <c r="U511" s="225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26" t="s">
        <v>131</v>
      </c>
      <c r="AU511" s="226" t="s">
        <v>78</v>
      </c>
      <c r="AV511" s="13" t="s">
        <v>78</v>
      </c>
      <c r="AW511" s="13" t="s">
        <v>33</v>
      </c>
      <c r="AX511" s="13" t="s">
        <v>71</v>
      </c>
      <c r="AY511" s="226" t="s">
        <v>120</v>
      </c>
    </row>
    <row r="512" spans="1:51" s="14" customFormat="1" ht="12">
      <c r="A512" s="14"/>
      <c r="B512" s="237"/>
      <c r="C512" s="238"/>
      <c r="D512" s="217" t="s">
        <v>131</v>
      </c>
      <c r="E512" s="239" t="s">
        <v>19</v>
      </c>
      <c r="F512" s="240" t="s">
        <v>173</v>
      </c>
      <c r="G512" s="238"/>
      <c r="H512" s="241">
        <v>0.8</v>
      </c>
      <c r="I512" s="242"/>
      <c r="J512" s="238"/>
      <c r="K512" s="238"/>
      <c r="L512" s="243"/>
      <c r="M512" s="244"/>
      <c r="N512" s="245"/>
      <c r="O512" s="245"/>
      <c r="P512" s="245"/>
      <c r="Q512" s="245"/>
      <c r="R512" s="245"/>
      <c r="S512" s="245"/>
      <c r="T512" s="245"/>
      <c r="U512" s="246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47" t="s">
        <v>131</v>
      </c>
      <c r="AU512" s="247" t="s">
        <v>78</v>
      </c>
      <c r="AV512" s="14" t="s">
        <v>127</v>
      </c>
      <c r="AW512" s="14" t="s">
        <v>33</v>
      </c>
      <c r="AX512" s="14" t="s">
        <v>76</v>
      </c>
      <c r="AY512" s="247" t="s">
        <v>120</v>
      </c>
    </row>
    <row r="513" spans="1:65" s="2" customFormat="1" ht="24.15" customHeight="1">
      <c r="A513" s="39"/>
      <c r="B513" s="40"/>
      <c r="C513" s="227" t="s">
        <v>946</v>
      </c>
      <c r="D513" s="227" t="s">
        <v>162</v>
      </c>
      <c r="E513" s="228" t="s">
        <v>900</v>
      </c>
      <c r="F513" s="229" t="s">
        <v>901</v>
      </c>
      <c r="G513" s="230" t="s">
        <v>885</v>
      </c>
      <c r="H513" s="231">
        <v>0.4</v>
      </c>
      <c r="I513" s="232"/>
      <c r="J513" s="233">
        <f>ROUND(I513*H513,2)</f>
        <v>0</v>
      </c>
      <c r="K513" s="229" t="s">
        <v>126</v>
      </c>
      <c r="L513" s="234"/>
      <c r="M513" s="235" t="s">
        <v>19</v>
      </c>
      <c r="N513" s="236" t="s">
        <v>42</v>
      </c>
      <c r="O513" s="85"/>
      <c r="P513" s="206">
        <f>O513*H513</f>
        <v>0</v>
      </c>
      <c r="Q513" s="206">
        <v>0.00172</v>
      </c>
      <c r="R513" s="206">
        <f>Q513*H513</f>
        <v>0.000688</v>
      </c>
      <c r="S513" s="206">
        <v>0</v>
      </c>
      <c r="T513" s="206">
        <f>S513*H513</f>
        <v>0</v>
      </c>
      <c r="U513" s="207" t="s">
        <v>19</v>
      </c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R513" s="208" t="s">
        <v>315</v>
      </c>
      <c r="AT513" s="208" t="s">
        <v>162</v>
      </c>
      <c r="AU513" s="208" t="s">
        <v>78</v>
      </c>
      <c r="AY513" s="18" t="s">
        <v>120</v>
      </c>
      <c r="BE513" s="209">
        <f>IF(N513="základní",J513,0)</f>
        <v>0</v>
      </c>
      <c r="BF513" s="209">
        <f>IF(N513="snížená",J513,0)</f>
        <v>0</v>
      </c>
      <c r="BG513" s="209">
        <f>IF(N513="zákl. přenesená",J513,0)</f>
        <v>0</v>
      </c>
      <c r="BH513" s="209">
        <f>IF(N513="sníž. přenesená",J513,0)</f>
        <v>0</v>
      </c>
      <c r="BI513" s="209">
        <f>IF(N513="nulová",J513,0)</f>
        <v>0</v>
      </c>
      <c r="BJ513" s="18" t="s">
        <v>76</v>
      </c>
      <c r="BK513" s="209">
        <f>ROUND(I513*H513,2)</f>
        <v>0</v>
      </c>
      <c r="BL513" s="18" t="s">
        <v>219</v>
      </c>
      <c r="BM513" s="208" t="s">
        <v>947</v>
      </c>
    </row>
    <row r="514" spans="1:51" s="13" customFormat="1" ht="12">
      <c r="A514" s="13"/>
      <c r="B514" s="215"/>
      <c r="C514" s="216"/>
      <c r="D514" s="217" t="s">
        <v>131</v>
      </c>
      <c r="E514" s="218" t="s">
        <v>19</v>
      </c>
      <c r="F514" s="219" t="s">
        <v>948</v>
      </c>
      <c r="G514" s="216"/>
      <c r="H514" s="220">
        <v>0.32</v>
      </c>
      <c r="I514" s="221"/>
      <c r="J514" s="216"/>
      <c r="K514" s="216"/>
      <c r="L514" s="222"/>
      <c r="M514" s="223"/>
      <c r="N514" s="224"/>
      <c r="O514" s="224"/>
      <c r="P514" s="224"/>
      <c r="Q514" s="224"/>
      <c r="R514" s="224"/>
      <c r="S514" s="224"/>
      <c r="T514" s="224"/>
      <c r="U514" s="225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26" t="s">
        <v>131</v>
      </c>
      <c r="AU514" s="226" t="s">
        <v>78</v>
      </c>
      <c r="AV514" s="13" t="s">
        <v>78</v>
      </c>
      <c r="AW514" s="13" t="s">
        <v>33</v>
      </c>
      <c r="AX514" s="13" t="s">
        <v>71</v>
      </c>
      <c r="AY514" s="226" t="s">
        <v>120</v>
      </c>
    </row>
    <row r="515" spans="1:51" s="13" customFormat="1" ht="12">
      <c r="A515" s="13"/>
      <c r="B515" s="215"/>
      <c r="C515" s="216"/>
      <c r="D515" s="217" t="s">
        <v>131</v>
      </c>
      <c r="E515" s="218" t="s">
        <v>19</v>
      </c>
      <c r="F515" s="219" t="s">
        <v>949</v>
      </c>
      <c r="G515" s="216"/>
      <c r="H515" s="220">
        <v>0.08</v>
      </c>
      <c r="I515" s="221"/>
      <c r="J515" s="216"/>
      <c r="K515" s="216"/>
      <c r="L515" s="222"/>
      <c r="M515" s="223"/>
      <c r="N515" s="224"/>
      <c r="O515" s="224"/>
      <c r="P515" s="224"/>
      <c r="Q515" s="224"/>
      <c r="R515" s="224"/>
      <c r="S515" s="224"/>
      <c r="T515" s="224"/>
      <c r="U515" s="225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26" t="s">
        <v>131</v>
      </c>
      <c r="AU515" s="226" t="s">
        <v>78</v>
      </c>
      <c r="AV515" s="13" t="s">
        <v>78</v>
      </c>
      <c r="AW515" s="13" t="s">
        <v>33</v>
      </c>
      <c r="AX515" s="13" t="s">
        <v>71</v>
      </c>
      <c r="AY515" s="226" t="s">
        <v>120</v>
      </c>
    </row>
    <row r="516" spans="1:51" s="14" customFormat="1" ht="12">
      <c r="A516" s="14"/>
      <c r="B516" s="237"/>
      <c r="C516" s="238"/>
      <c r="D516" s="217" t="s">
        <v>131</v>
      </c>
      <c r="E516" s="239" t="s">
        <v>19</v>
      </c>
      <c r="F516" s="240" t="s">
        <v>173</v>
      </c>
      <c r="G516" s="238"/>
      <c r="H516" s="241">
        <v>0.4</v>
      </c>
      <c r="I516" s="242"/>
      <c r="J516" s="238"/>
      <c r="K516" s="238"/>
      <c r="L516" s="243"/>
      <c r="M516" s="244"/>
      <c r="N516" s="245"/>
      <c r="O516" s="245"/>
      <c r="P516" s="245"/>
      <c r="Q516" s="245"/>
      <c r="R516" s="245"/>
      <c r="S516" s="245"/>
      <c r="T516" s="245"/>
      <c r="U516" s="246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47" t="s">
        <v>131</v>
      </c>
      <c r="AU516" s="247" t="s">
        <v>78</v>
      </c>
      <c r="AV516" s="14" t="s">
        <v>127</v>
      </c>
      <c r="AW516" s="14" t="s">
        <v>33</v>
      </c>
      <c r="AX516" s="14" t="s">
        <v>76</v>
      </c>
      <c r="AY516" s="247" t="s">
        <v>120</v>
      </c>
    </row>
    <row r="517" spans="1:65" s="2" customFormat="1" ht="16.5" customHeight="1">
      <c r="A517" s="39"/>
      <c r="B517" s="40"/>
      <c r="C517" s="227" t="s">
        <v>950</v>
      </c>
      <c r="D517" s="227" t="s">
        <v>162</v>
      </c>
      <c r="E517" s="228" t="s">
        <v>951</v>
      </c>
      <c r="F517" s="229" t="s">
        <v>952</v>
      </c>
      <c r="G517" s="230" t="s">
        <v>912</v>
      </c>
      <c r="H517" s="231">
        <v>1</v>
      </c>
      <c r="I517" s="232"/>
      <c r="J517" s="233">
        <f>ROUND(I517*H517,2)</f>
        <v>0</v>
      </c>
      <c r="K517" s="229" t="s">
        <v>19</v>
      </c>
      <c r="L517" s="234"/>
      <c r="M517" s="235" t="s">
        <v>19</v>
      </c>
      <c r="N517" s="236" t="s">
        <v>42</v>
      </c>
      <c r="O517" s="85"/>
      <c r="P517" s="206">
        <f>O517*H517</f>
        <v>0</v>
      </c>
      <c r="Q517" s="206">
        <v>0</v>
      </c>
      <c r="R517" s="206">
        <f>Q517*H517</f>
        <v>0</v>
      </c>
      <c r="S517" s="206">
        <v>0</v>
      </c>
      <c r="T517" s="206">
        <f>S517*H517</f>
        <v>0</v>
      </c>
      <c r="U517" s="207" t="s">
        <v>19</v>
      </c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R517" s="208" t="s">
        <v>315</v>
      </c>
      <c r="AT517" s="208" t="s">
        <v>162</v>
      </c>
      <c r="AU517" s="208" t="s">
        <v>78</v>
      </c>
      <c r="AY517" s="18" t="s">
        <v>120</v>
      </c>
      <c r="BE517" s="209">
        <f>IF(N517="základní",J517,0)</f>
        <v>0</v>
      </c>
      <c r="BF517" s="209">
        <f>IF(N517="snížená",J517,0)</f>
        <v>0</v>
      </c>
      <c r="BG517" s="209">
        <f>IF(N517="zákl. přenesená",J517,0)</f>
        <v>0</v>
      </c>
      <c r="BH517" s="209">
        <f>IF(N517="sníž. přenesená",J517,0)</f>
        <v>0</v>
      </c>
      <c r="BI517" s="209">
        <f>IF(N517="nulová",J517,0)</f>
        <v>0</v>
      </c>
      <c r="BJ517" s="18" t="s">
        <v>76</v>
      </c>
      <c r="BK517" s="209">
        <f>ROUND(I517*H517,2)</f>
        <v>0</v>
      </c>
      <c r="BL517" s="18" t="s">
        <v>219</v>
      </c>
      <c r="BM517" s="208" t="s">
        <v>953</v>
      </c>
    </row>
    <row r="518" spans="1:65" s="2" customFormat="1" ht="16.5" customHeight="1">
      <c r="A518" s="39"/>
      <c r="B518" s="40"/>
      <c r="C518" s="197" t="s">
        <v>954</v>
      </c>
      <c r="D518" s="197" t="s">
        <v>122</v>
      </c>
      <c r="E518" s="198" t="s">
        <v>955</v>
      </c>
      <c r="F518" s="199" t="s">
        <v>956</v>
      </c>
      <c r="G518" s="200" t="s">
        <v>640</v>
      </c>
      <c r="H518" s="201">
        <v>20</v>
      </c>
      <c r="I518" s="202"/>
      <c r="J518" s="203">
        <f>ROUND(I518*H518,2)</f>
        <v>0</v>
      </c>
      <c r="K518" s="199" t="s">
        <v>126</v>
      </c>
      <c r="L518" s="45"/>
      <c r="M518" s="204" t="s">
        <v>19</v>
      </c>
      <c r="N518" s="205" t="s">
        <v>42</v>
      </c>
      <c r="O518" s="85"/>
      <c r="P518" s="206">
        <f>O518*H518</f>
        <v>0</v>
      </c>
      <c r="Q518" s="206">
        <v>0</v>
      </c>
      <c r="R518" s="206">
        <f>Q518*H518</f>
        <v>0</v>
      </c>
      <c r="S518" s="206">
        <v>0.001</v>
      </c>
      <c r="T518" s="206">
        <f>S518*H518</f>
        <v>0.02</v>
      </c>
      <c r="U518" s="207" t="s">
        <v>19</v>
      </c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R518" s="208" t="s">
        <v>219</v>
      </c>
      <c r="AT518" s="208" t="s">
        <v>122</v>
      </c>
      <c r="AU518" s="208" t="s">
        <v>78</v>
      </c>
      <c r="AY518" s="18" t="s">
        <v>120</v>
      </c>
      <c r="BE518" s="209">
        <f>IF(N518="základní",J518,0)</f>
        <v>0</v>
      </c>
      <c r="BF518" s="209">
        <f>IF(N518="snížená",J518,0)</f>
        <v>0</v>
      </c>
      <c r="BG518" s="209">
        <f>IF(N518="zákl. přenesená",J518,0)</f>
        <v>0</v>
      </c>
      <c r="BH518" s="209">
        <f>IF(N518="sníž. přenesená",J518,0)</f>
        <v>0</v>
      </c>
      <c r="BI518" s="209">
        <f>IF(N518="nulová",J518,0)</f>
        <v>0</v>
      </c>
      <c r="BJ518" s="18" t="s">
        <v>76</v>
      </c>
      <c r="BK518" s="209">
        <f>ROUND(I518*H518,2)</f>
        <v>0</v>
      </c>
      <c r="BL518" s="18" t="s">
        <v>219</v>
      </c>
      <c r="BM518" s="208" t="s">
        <v>957</v>
      </c>
    </row>
    <row r="519" spans="1:47" s="2" customFormat="1" ht="12">
      <c r="A519" s="39"/>
      <c r="B519" s="40"/>
      <c r="C519" s="41"/>
      <c r="D519" s="210" t="s">
        <v>129</v>
      </c>
      <c r="E519" s="41"/>
      <c r="F519" s="211" t="s">
        <v>958</v>
      </c>
      <c r="G519" s="41"/>
      <c r="H519" s="41"/>
      <c r="I519" s="212"/>
      <c r="J519" s="41"/>
      <c r="K519" s="41"/>
      <c r="L519" s="45"/>
      <c r="M519" s="213"/>
      <c r="N519" s="214"/>
      <c r="O519" s="85"/>
      <c r="P519" s="85"/>
      <c r="Q519" s="85"/>
      <c r="R519" s="85"/>
      <c r="S519" s="85"/>
      <c r="T519" s="85"/>
      <c r="U519" s="86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T519" s="18" t="s">
        <v>129</v>
      </c>
      <c r="AU519" s="18" t="s">
        <v>78</v>
      </c>
    </row>
    <row r="520" spans="1:51" s="13" customFormat="1" ht="12">
      <c r="A520" s="13"/>
      <c r="B520" s="215"/>
      <c r="C520" s="216"/>
      <c r="D520" s="217" t="s">
        <v>131</v>
      </c>
      <c r="E520" s="218" t="s">
        <v>19</v>
      </c>
      <c r="F520" s="219" t="s">
        <v>959</v>
      </c>
      <c r="G520" s="216"/>
      <c r="H520" s="220">
        <v>20</v>
      </c>
      <c r="I520" s="221"/>
      <c r="J520" s="216"/>
      <c r="K520" s="216"/>
      <c r="L520" s="222"/>
      <c r="M520" s="223"/>
      <c r="N520" s="224"/>
      <c r="O520" s="224"/>
      <c r="P520" s="224"/>
      <c r="Q520" s="224"/>
      <c r="R520" s="224"/>
      <c r="S520" s="224"/>
      <c r="T520" s="224"/>
      <c r="U520" s="225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26" t="s">
        <v>131</v>
      </c>
      <c r="AU520" s="226" t="s">
        <v>78</v>
      </c>
      <c r="AV520" s="13" t="s">
        <v>78</v>
      </c>
      <c r="AW520" s="13" t="s">
        <v>33</v>
      </c>
      <c r="AX520" s="13" t="s">
        <v>76</v>
      </c>
      <c r="AY520" s="226" t="s">
        <v>120</v>
      </c>
    </row>
    <row r="521" spans="1:65" s="2" customFormat="1" ht="16.5" customHeight="1">
      <c r="A521" s="39"/>
      <c r="B521" s="40"/>
      <c r="C521" s="197" t="s">
        <v>960</v>
      </c>
      <c r="D521" s="197" t="s">
        <v>122</v>
      </c>
      <c r="E521" s="198" t="s">
        <v>961</v>
      </c>
      <c r="F521" s="199" t="s">
        <v>962</v>
      </c>
      <c r="G521" s="200" t="s">
        <v>335</v>
      </c>
      <c r="H521" s="201">
        <v>38</v>
      </c>
      <c r="I521" s="202"/>
      <c r="J521" s="203">
        <f>ROUND(I521*H521,2)</f>
        <v>0</v>
      </c>
      <c r="K521" s="199" t="s">
        <v>19</v>
      </c>
      <c r="L521" s="45"/>
      <c r="M521" s="204" t="s">
        <v>19</v>
      </c>
      <c r="N521" s="205" t="s">
        <v>42</v>
      </c>
      <c r="O521" s="85"/>
      <c r="P521" s="206">
        <f>O521*H521</f>
        <v>0</v>
      </c>
      <c r="Q521" s="206">
        <v>0</v>
      </c>
      <c r="R521" s="206">
        <f>Q521*H521</f>
        <v>0</v>
      </c>
      <c r="S521" s="206">
        <v>0</v>
      </c>
      <c r="T521" s="206">
        <f>S521*H521</f>
        <v>0</v>
      </c>
      <c r="U521" s="207" t="s">
        <v>19</v>
      </c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R521" s="208" t="s">
        <v>219</v>
      </c>
      <c r="AT521" s="208" t="s">
        <v>122</v>
      </c>
      <c r="AU521" s="208" t="s">
        <v>78</v>
      </c>
      <c r="AY521" s="18" t="s">
        <v>120</v>
      </c>
      <c r="BE521" s="209">
        <f>IF(N521="základní",J521,0)</f>
        <v>0</v>
      </c>
      <c r="BF521" s="209">
        <f>IF(N521="snížená",J521,0)</f>
        <v>0</v>
      </c>
      <c r="BG521" s="209">
        <f>IF(N521="zákl. přenesená",J521,0)</f>
        <v>0</v>
      </c>
      <c r="BH521" s="209">
        <f>IF(N521="sníž. přenesená",J521,0)</f>
        <v>0</v>
      </c>
      <c r="BI521" s="209">
        <f>IF(N521="nulová",J521,0)</f>
        <v>0</v>
      </c>
      <c r="BJ521" s="18" t="s">
        <v>76</v>
      </c>
      <c r="BK521" s="209">
        <f>ROUND(I521*H521,2)</f>
        <v>0</v>
      </c>
      <c r="BL521" s="18" t="s">
        <v>219</v>
      </c>
      <c r="BM521" s="208" t="s">
        <v>963</v>
      </c>
    </row>
    <row r="522" spans="1:51" s="13" customFormat="1" ht="12">
      <c r="A522" s="13"/>
      <c r="B522" s="215"/>
      <c r="C522" s="216"/>
      <c r="D522" s="217" t="s">
        <v>131</v>
      </c>
      <c r="E522" s="218" t="s">
        <v>19</v>
      </c>
      <c r="F522" s="219" t="s">
        <v>964</v>
      </c>
      <c r="G522" s="216"/>
      <c r="H522" s="220">
        <v>32</v>
      </c>
      <c r="I522" s="221"/>
      <c r="J522" s="216"/>
      <c r="K522" s="216"/>
      <c r="L522" s="222"/>
      <c r="M522" s="223"/>
      <c r="N522" s="224"/>
      <c r="O522" s="224"/>
      <c r="P522" s="224"/>
      <c r="Q522" s="224"/>
      <c r="R522" s="224"/>
      <c r="S522" s="224"/>
      <c r="T522" s="224"/>
      <c r="U522" s="225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26" t="s">
        <v>131</v>
      </c>
      <c r="AU522" s="226" t="s">
        <v>78</v>
      </c>
      <c r="AV522" s="13" t="s">
        <v>78</v>
      </c>
      <c r="AW522" s="13" t="s">
        <v>33</v>
      </c>
      <c r="AX522" s="13" t="s">
        <v>71</v>
      </c>
      <c r="AY522" s="226" t="s">
        <v>120</v>
      </c>
    </row>
    <row r="523" spans="1:51" s="13" customFormat="1" ht="12">
      <c r="A523" s="13"/>
      <c r="B523" s="215"/>
      <c r="C523" s="216"/>
      <c r="D523" s="217" t="s">
        <v>131</v>
      </c>
      <c r="E523" s="218" t="s">
        <v>19</v>
      </c>
      <c r="F523" s="219" t="s">
        <v>965</v>
      </c>
      <c r="G523" s="216"/>
      <c r="H523" s="220">
        <v>6</v>
      </c>
      <c r="I523" s="221"/>
      <c r="J523" s="216"/>
      <c r="K523" s="216"/>
      <c r="L523" s="222"/>
      <c r="M523" s="223"/>
      <c r="N523" s="224"/>
      <c r="O523" s="224"/>
      <c r="P523" s="224"/>
      <c r="Q523" s="224"/>
      <c r="R523" s="224"/>
      <c r="S523" s="224"/>
      <c r="T523" s="224"/>
      <c r="U523" s="225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26" t="s">
        <v>131</v>
      </c>
      <c r="AU523" s="226" t="s">
        <v>78</v>
      </c>
      <c r="AV523" s="13" t="s">
        <v>78</v>
      </c>
      <c r="AW523" s="13" t="s">
        <v>33</v>
      </c>
      <c r="AX523" s="13" t="s">
        <v>71</v>
      </c>
      <c r="AY523" s="226" t="s">
        <v>120</v>
      </c>
    </row>
    <row r="524" spans="1:51" s="14" customFormat="1" ht="12">
      <c r="A524" s="14"/>
      <c r="B524" s="237"/>
      <c r="C524" s="238"/>
      <c r="D524" s="217" t="s">
        <v>131</v>
      </c>
      <c r="E524" s="239" t="s">
        <v>19</v>
      </c>
      <c r="F524" s="240" t="s">
        <v>173</v>
      </c>
      <c r="G524" s="238"/>
      <c r="H524" s="241">
        <v>38</v>
      </c>
      <c r="I524" s="242"/>
      <c r="J524" s="238"/>
      <c r="K524" s="238"/>
      <c r="L524" s="243"/>
      <c r="M524" s="244"/>
      <c r="N524" s="245"/>
      <c r="O524" s="245"/>
      <c r="P524" s="245"/>
      <c r="Q524" s="245"/>
      <c r="R524" s="245"/>
      <c r="S524" s="245"/>
      <c r="T524" s="245"/>
      <c r="U524" s="246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47" t="s">
        <v>131</v>
      </c>
      <c r="AU524" s="247" t="s">
        <v>78</v>
      </c>
      <c r="AV524" s="14" t="s">
        <v>127</v>
      </c>
      <c r="AW524" s="14" t="s">
        <v>33</v>
      </c>
      <c r="AX524" s="14" t="s">
        <v>76</v>
      </c>
      <c r="AY524" s="247" t="s">
        <v>120</v>
      </c>
    </row>
    <row r="525" spans="1:65" s="2" customFormat="1" ht="24.15" customHeight="1">
      <c r="A525" s="39"/>
      <c r="B525" s="40"/>
      <c r="C525" s="197" t="s">
        <v>966</v>
      </c>
      <c r="D525" s="197" t="s">
        <v>122</v>
      </c>
      <c r="E525" s="198" t="s">
        <v>967</v>
      </c>
      <c r="F525" s="199" t="s">
        <v>968</v>
      </c>
      <c r="G525" s="200" t="s">
        <v>165</v>
      </c>
      <c r="H525" s="201">
        <v>0.896</v>
      </c>
      <c r="I525" s="202"/>
      <c r="J525" s="203">
        <f>ROUND(I525*H525,2)</f>
        <v>0</v>
      </c>
      <c r="K525" s="199" t="s">
        <v>126</v>
      </c>
      <c r="L525" s="45"/>
      <c r="M525" s="204" t="s">
        <v>19</v>
      </c>
      <c r="N525" s="205" t="s">
        <v>42</v>
      </c>
      <c r="O525" s="85"/>
      <c r="P525" s="206">
        <f>O525*H525</f>
        <v>0</v>
      </c>
      <c r="Q525" s="206">
        <v>0</v>
      </c>
      <c r="R525" s="206">
        <f>Q525*H525</f>
        <v>0</v>
      </c>
      <c r="S525" s="206">
        <v>0</v>
      </c>
      <c r="T525" s="206">
        <f>S525*H525</f>
        <v>0</v>
      </c>
      <c r="U525" s="207" t="s">
        <v>19</v>
      </c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08" t="s">
        <v>219</v>
      </c>
      <c r="AT525" s="208" t="s">
        <v>122</v>
      </c>
      <c r="AU525" s="208" t="s">
        <v>78</v>
      </c>
      <c r="AY525" s="18" t="s">
        <v>120</v>
      </c>
      <c r="BE525" s="209">
        <f>IF(N525="základní",J525,0)</f>
        <v>0</v>
      </c>
      <c r="BF525" s="209">
        <f>IF(N525="snížená",J525,0)</f>
        <v>0</v>
      </c>
      <c r="BG525" s="209">
        <f>IF(N525="zákl. přenesená",J525,0)</f>
        <v>0</v>
      </c>
      <c r="BH525" s="209">
        <f>IF(N525="sníž. přenesená",J525,0)</f>
        <v>0</v>
      </c>
      <c r="BI525" s="209">
        <f>IF(N525="nulová",J525,0)</f>
        <v>0</v>
      </c>
      <c r="BJ525" s="18" t="s">
        <v>76</v>
      </c>
      <c r="BK525" s="209">
        <f>ROUND(I525*H525,2)</f>
        <v>0</v>
      </c>
      <c r="BL525" s="18" t="s">
        <v>219</v>
      </c>
      <c r="BM525" s="208" t="s">
        <v>969</v>
      </c>
    </row>
    <row r="526" spans="1:47" s="2" customFormat="1" ht="12">
      <c r="A526" s="39"/>
      <c r="B526" s="40"/>
      <c r="C526" s="41"/>
      <c r="D526" s="210" t="s">
        <v>129</v>
      </c>
      <c r="E526" s="41"/>
      <c r="F526" s="211" t="s">
        <v>970</v>
      </c>
      <c r="G526" s="41"/>
      <c r="H526" s="41"/>
      <c r="I526" s="212"/>
      <c r="J526" s="41"/>
      <c r="K526" s="41"/>
      <c r="L526" s="45"/>
      <c r="M526" s="213"/>
      <c r="N526" s="214"/>
      <c r="O526" s="85"/>
      <c r="P526" s="85"/>
      <c r="Q526" s="85"/>
      <c r="R526" s="85"/>
      <c r="S526" s="85"/>
      <c r="T526" s="85"/>
      <c r="U526" s="86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T526" s="18" t="s">
        <v>129</v>
      </c>
      <c r="AU526" s="18" t="s">
        <v>78</v>
      </c>
    </row>
    <row r="527" spans="1:65" s="2" customFormat="1" ht="24.15" customHeight="1">
      <c r="A527" s="39"/>
      <c r="B527" s="40"/>
      <c r="C527" s="197" t="s">
        <v>971</v>
      </c>
      <c r="D527" s="197" t="s">
        <v>122</v>
      </c>
      <c r="E527" s="198" t="s">
        <v>972</v>
      </c>
      <c r="F527" s="199" t="s">
        <v>973</v>
      </c>
      <c r="G527" s="200" t="s">
        <v>165</v>
      </c>
      <c r="H527" s="201">
        <v>0.896</v>
      </c>
      <c r="I527" s="202"/>
      <c r="J527" s="203">
        <f>ROUND(I527*H527,2)</f>
        <v>0</v>
      </c>
      <c r="K527" s="199" t="s">
        <v>126</v>
      </c>
      <c r="L527" s="45"/>
      <c r="M527" s="204" t="s">
        <v>19</v>
      </c>
      <c r="N527" s="205" t="s">
        <v>42</v>
      </c>
      <c r="O527" s="85"/>
      <c r="P527" s="206">
        <f>O527*H527</f>
        <v>0</v>
      </c>
      <c r="Q527" s="206">
        <v>0</v>
      </c>
      <c r="R527" s="206">
        <f>Q527*H527</f>
        <v>0</v>
      </c>
      <c r="S527" s="206">
        <v>0</v>
      </c>
      <c r="T527" s="206">
        <f>S527*H527</f>
        <v>0</v>
      </c>
      <c r="U527" s="207" t="s">
        <v>19</v>
      </c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R527" s="208" t="s">
        <v>219</v>
      </c>
      <c r="AT527" s="208" t="s">
        <v>122</v>
      </c>
      <c r="AU527" s="208" t="s">
        <v>78</v>
      </c>
      <c r="AY527" s="18" t="s">
        <v>120</v>
      </c>
      <c r="BE527" s="209">
        <f>IF(N527="základní",J527,0)</f>
        <v>0</v>
      </c>
      <c r="BF527" s="209">
        <f>IF(N527="snížená",J527,0)</f>
        <v>0</v>
      </c>
      <c r="BG527" s="209">
        <f>IF(N527="zákl. přenesená",J527,0)</f>
        <v>0</v>
      </c>
      <c r="BH527" s="209">
        <f>IF(N527="sníž. přenesená",J527,0)</f>
        <v>0</v>
      </c>
      <c r="BI527" s="209">
        <f>IF(N527="nulová",J527,0)</f>
        <v>0</v>
      </c>
      <c r="BJ527" s="18" t="s">
        <v>76</v>
      </c>
      <c r="BK527" s="209">
        <f>ROUND(I527*H527,2)</f>
        <v>0</v>
      </c>
      <c r="BL527" s="18" t="s">
        <v>219</v>
      </c>
      <c r="BM527" s="208" t="s">
        <v>974</v>
      </c>
    </row>
    <row r="528" spans="1:47" s="2" customFormat="1" ht="12">
      <c r="A528" s="39"/>
      <c r="B528" s="40"/>
      <c r="C528" s="41"/>
      <c r="D528" s="210" t="s">
        <v>129</v>
      </c>
      <c r="E528" s="41"/>
      <c r="F528" s="211" t="s">
        <v>975</v>
      </c>
      <c r="G528" s="41"/>
      <c r="H528" s="41"/>
      <c r="I528" s="212"/>
      <c r="J528" s="41"/>
      <c r="K528" s="41"/>
      <c r="L528" s="45"/>
      <c r="M528" s="213"/>
      <c r="N528" s="214"/>
      <c r="O528" s="85"/>
      <c r="P528" s="85"/>
      <c r="Q528" s="85"/>
      <c r="R528" s="85"/>
      <c r="S528" s="85"/>
      <c r="T528" s="85"/>
      <c r="U528" s="86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T528" s="18" t="s">
        <v>129</v>
      </c>
      <c r="AU528" s="18" t="s">
        <v>78</v>
      </c>
    </row>
    <row r="529" spans="1:63" s="12" customFormat="1" ht="22.8" customHeight="1">
      <c r="A529" s="12"/>
      <c r="B529" s="181"/>
      <c r="C529" s="182"/>
      <c r="D529" s="183" t="s">
        <v>70</v>
      </c>
      <c r="E529" s="195" t="s">
        <v>976</v>
      </c>
      <c r="F529" s="195" t="s">
        <v>977</v>
      </c>
      <c r="G529" s="182"/>
      <c r="H529" s="182"/>
      <c r="I529" s="185"/>
      <c r="J529" s="196">
        <f>BK529</f>
        <v>0</v>
      </c>
      <c r="K529" s="182"/>
      <c r="L529" s="187"/>
      <c r="M529" s="188"/>
      <c r="N529" s="189"/>
      <c r="O529" s="189"/>
      <c r="P529" s="190">
        <f>SUM(P530:P589)</f>
        <v>0</v>
      </c>
      <c r="Q529" s="189"/>
      <c r="R529" s="190">
        <f>SUM(R530:R589)</f>
        <v>0.030217600000000004</v>
      </c>
      <c r="S529" s="189"/>
      <c r="T529" s="190">
        <f>SUM(T530:T589)</f>
        <v>0</v>
      </c>
      <c r="U529" s="191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R529" s="192" t="s">
        <v>78</v>
      </c>
      <c r="AT529" s="193" t="s">
        <v>70</v>
      </c>
      <c r="AU529" s="193" t="s">
        <v>76</v>
      </c>
      <c r="AY529" s="192" t="s">
        <v>120</v>
      </c>
      <c r="BK529" s="194">
        <f>SUM(BK530:BK589)</f>
        <v>0</v>
      </c>
    </row>
    <row r="530" spans="1:65" s="2" customFormat="1" ht="21.75" customHeight="1">
      <c r="A530" s="39"/>
      <c r="B530" s="40"/>
      <c r="C530" s="197" t="s">
        <v>978</v>
      </c>
      <c r="D530" s="197" t="s">
        <v>122</v>
      </c>
      <c r="E530" s="198" t="s">
        <v>979</v>
      </c>
      <c r="F530" s="199" t="s">
        <v>980</v>
      </c>
      <c r="G530" s="200" t="s">
        <v>125</v>
      </c>
      <c r="H530" s="201">
        <v>13.68</v>
      </c>
      <c r="I530" s="202"/>
      <c r="J530" s="203">
        <f>ROUND(I530*H530,2)</f>
        <v>0</v>
      </c>
      <c r="K530" s="199" t="s">
        <v>126</v>
      </c>
      <c r="L530" s="45"/>
      <c r="M530" s="204" t="s">
        <v>19</v>
      </c>
      <c r="N530" s="205" t="s">
        <v>42</v>
      </c>
      <c r="O530" s="85"/>
      <c r="P530" s="206">
        <f>O530*H530</f>
        <v>0</v>
      </c>
      <c r="Q530" s="206">
        <v>7E-05</v>
      </c>
      <c r="R530" s="206">
        <f>Q530*H530</f>
        <v>0.0009575999999999999</v>
      </c>
      <c r="S530" s="206">
        <v>0</v>
      </c>
      <c r="T530" s="206">
        <f>S530*H530</f>
        <v>0</v>
      </c>
      <c r="U530" s="207" t="s">
        <v>19</v>
      </c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08" t="s">
        <v>219</v>
      </c>
      <c r="AT530" s="208" t="s">
        <v>122</v>
      </c>
      <c r="AU530" s="208" t="s">
        <v>78</v>
      </c>
      <c r="AY530" s="18" t="s">
        <v>120</v>
      </c>
      <c r="BE530" s="209">
        <f>IF(N530="základní",J530,0)</f>
        <v>0</v>
      </c>
      <c r="BF530" s="209">
        <f>IF(N530="snížená",J530,0)</f>
        <v>0</v>
      </c>
      <c r="BG530" s="209">
        <f>IF(N530="zákl. přenesená",J530,0)</f>
        <v>0</v>
      </c>
      <c r="BH530" s="209">
        <f>IF(N530="sníž. přenesená",J530,0)</f>
        <v>0</v>
      </c>
      <c r="BI530" s="209">
        <f>IF(N530="nulová",J530,0)</f>
        <v>0</v>
      </c>
      <c r="BJ530" s="18" t="s">
        <v>76</v>
      </c>
      <c r="BK530" s="209">
        <f>ROUND(I530*H530,2)</f>
        <v>0</v>
      </c>
      <c r="BL530" s="18" t="s">
        <v>219</v>
      </c>
      <c r="BM530" s="208" t="s">
        <v>981</v>
      </c>
    </row>
    <row r="531" spans="1:47" s="2" customFormat="1" ht="12">
      <c r="A531" s="39"/>
      <c r="B531" s="40"/>
      <c r="C531" s="41"/>
      <c r="D531" s="210" t="s">
        <v>129</v>
      </c>
      <c r="E531" s="41"/>
      <c r="F531" s="211" t="s">
        <v>982</v>
      </c>
      <c r="G531" s="41"/>
      <c r="H531" s="41"/>
      <c r="I531" s="212"/>
      <c r="J531" s="41"/>
      <c r="K531" s="41"/>
      <c r="L531" s="45"/>
      <c r="M531" s="213"/>
      <c r="N531" s="214"/>
      <c r="O531" s="85"/>
      <c r="P531" s="85"/>
      <c r="Q531" s="85"/>
      <c r="R531" s="85"/>
      <c r="S531" s="85"/>
      <c r="T531" s="85"/>
      <c r="U531" s="86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T531" s="18" t="s">
        <v>129</v>
      </c>
      <c r="AU531" s="18" t="s">
        <v>78</v>
      </c>
    </row>
    <row r="532" spans="1:51" s="13" customFormat="1" ht="12">
      <c r="A532" s="13"/>
      <c r="B532" s="215"/>
      <c r="C532" s="216"/>
      <c r="D532" s="217" t="s">
        <v>131</v>
      </c>
      <c r="E532" s="218" t="s">
        <v>19</v>
      </c>
      <c r="F532" s="219" t="s">
        <v>983</v>
      </c>
      <c r="G532" s="216"/>
      <c r="H532" s="220">
        <v>13.68</v>
      </c>
      <c r="I532" s="221"/>
      <c r="J532" s="216"/>
      <c r="K532" s="216"/>
      <c r="L532" s="222"/>
      <c r="M532" s="223"/>
      <c r="N532" s="224"/>
      <c r="O532" s="224"/>
      <c r="P532" s="224"/>
      <c r="Q532" s="224"/>
      <c r="R532" s="224"/>
      <c r="S532" s="224"/>
      <c r="T532" s="224"/>
      <c r="U532" s="225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26" t="s">
        <v>131</v>
      </c>
      <c r="AU532" s="226" t="s">
        <v>78</v>
      </c>
      <c r="AV532" s="13" t="s">
        <v>78</v>
      </c>
      <c r="AW532" s="13" t="s">
        <v>33</v>
      </c>
      <c r="AX532" s="13" t="s">
        <v>76</v>
      </c>
      <c r="AY532" s="226" t="s">
        <v>120</v>
      </c>
    </row>
    <row r="533" spans="1:65" s="2" customFormat="1" ht="24.15" customHeight="1">
      <c r="A533" s="39"/>
      <c r="B533" s="40"/>
      <c r="C533" s="197" t="s">
        <v>984</v>
      </c>
      <c r="D533" s="197" t="s">
        <v>122</v>
      </c>
      <c r="E533" s="198" t="s">
        <v>985</v>
      </c>
      <c r="F533" s="199" t="s">
        <v>986</v>
      </c>
      <c r="G533" s="200" t="s">
        <v>125</v>
      </c>
      <c r="H533" s="201">
        <v>40.56</v>
      </c>
      <c r="I533" s="202"/>
      <c r="J533" s="203">
        <f>ROUND(I533*H533,2)</f>
        <v>0</v>
      </c>
      <c r="K533" s="199" t="s">
        <v>126</v>
      </c>
      <c r="L533" s="45"/>
      <c r="M533" s="204" t="s">
        <v>19</v>
      </c>
      <c r="N533" s="205" t="s">
        <v>42</v>
      </c>
      <c r="O533" s="85"/>
      <c r="P533" s="206">
        <f>O533*H533</f>
        <v>0</v>
      </c>
      <c r="Q533" s="206">
        <v>8E-05</v>
      </c>
      <c r="R533" s="206">
        <f>Q533*H533</f>
        <v>0.0032448000000000004</v>
      </c>
      <c r="S533" s="206">
        <v>0</v>
      </c>
      <c r="T533" s="206">
        <f>S533*H533</f>
        <v>0</v>
      </c>
      <c r="U533" s="207" t="s">
        <v>19</v>
      </c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R533" s="208" t="s">
        <v>219</v>
      </c>
      <c r="AT533" s="208" t="s">
        <v>122</v>
      </c>
      <c r="AU533" s="208" t="s">
        <v>78</v>
      </c>
      <c r="AY533" s="18" t="s">
        <v>120</v>
      </c>
      <c r="BE533" s="209">
        <f>IF(N533="základní",J533,0)</f>
        <v>0</v>
      </c>
      <c r="BF533" s="209">
        <f>IF(N533="snížená",J533,0)</f>
        <v>0</v>
      </c>
      <c r="BG533" s="209">
        <f>IF(N533="zákl. přenesená",J533,0)</f>
        <v>0</v>
      </c>
      <c r="BH533" s="209">
        <f>IF(N533="sníž. přenesená",J533,0)</f>
        <v>0</v>
      </c>
      <c r="BI533" s="209">
        <f>IF(N533="nulová",J533,0)</f>
        <v>0</v>
      </c>
      <c r="BJ533" s="18" t="s">
        <v>76</v>
      </c>
      <c r="BK533" s="209">
        <f>ROUND(I533*H533,2)</f>
        <v>0</v>
      </c>
      <c r="BL533" s="18" t="s">
        <v>219</v>
      </c>
      <c r="BM533" s="208" t="s">
        <v>987</v>
      </c>
    </row>
    <row r="534" spans="1:47" s="2" customFormat="1" ht="12">
      <c r="A534" s="39"/>
      <c r="B534" s="40"/>
      <c r="C534" s="41"/>
      <c r="D534" s="210" t="s">
        <v>129</v>
      </c>
      <c r="E534" s="41"/>
      <c r="F534" s="211" t="s">
        <v>988</v>
      </c>
      <c r="G534" s="41"/>
      <c r="H534" s="41"/>
      <c r="I534" s="212"/>
      <c r="J534" s="41"/>
      <c r="K534" s="41"/>
      <c r="L534" s="45"/>
      <c r="M534" s="213"/>
      <c r="N534" s="214"/>
      <c r="O534" s="85"/>
      <c r="P534" s="85"/>
      <c r="Q534" s="85"/>
      <c r="R534" s="85"/>
      <c r="S534" s="85"/>
      <c r="T534" s="85"/>
      <c r="U534" s="86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T534" s="18" t="s">
        <v>129</v>
      </c>
      <c r="AU534" s="18" t="s">
        <v>78</v>
      </c>
    </row>
    <row r="535" spans="1:51" s="13" customFormat="1" ht="12">
      <c r="A535" s="13"/>
      <c r="B535" s="215"/>
      <c r="C535" s="216"/>
      <c r="D535" s="217" t="s">
        <v>131</v>
      </c>
      <c r="E535" s="218" t="s">
        <v>19</v>
      </c>
      <c r="F535" s="219" t="s">
        <v>983</v>
      </c>
      <c r="G535" s="216"/>
      <c r="H535" s="220">
        <v>13.68</v>
      </c>
      <c r="I535" s="221"/>
      <c r="J535" s="216"/>
      <c r="K535" s="216"/>
      <c r="L535" s="222"/>
      <c r="M535" s="223"/>
      <c r="N535" s="224"/>
      <c r="O535" s="224"/>
      <c r="P535" s="224"/>
      <c r="Q535" s="224"/>
      <c r="R535" s="224"/>
      <c r="S535" s="224"/>
      <c r="T535" s="224"/>
      <c r="U535" s="225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26" t="s">
        <v>131</v>
      </c>
      <c r="AU535" s="226" t="s">
        <v>78</v>
      </c>
      <c r="AV535" s="13" t="s">
        <v>78</v>
      </c>
      <c r="AW535" s="13" t="s">
        <v>33</v>
      </c>
      <c r="AX535" s="13" t="s">
        <v>71</v>
      </c>
      <c r="AY535" s="226" t="s">
        <v>120</v>
      </c>
    </row>
    <row r="536" spans="1:51" s="13" customFormat="1" ht="12">
      <c r="A536" s="13"/>
      <c r="B536" s="215"/>
      <c r="C536" s="216"/>
      <c r="D536" s="217" t="s">
        <v>131</v>
      </c>
      <c r="E536" s="218" t="s">
        <v>19</v>
      </c>
      <c r="F536" s="219" t="s">
        <v>989</v>
      </c>
      <c r="G536" s="216"/>
      <c r="H536" s="220">
        <v>7.68</v>
      </c>
      <c r="I536" s="221"/>
      <c r="J536" s="216"/>
      <c r="K536" s="216"/>
      <c r="L536" s="222"/>
      <c r="M536" s="223"/>
      <c r="N536" s="224"/>
      <c r="O536" s="224"/>
      <c r="P536" s="224"/>
      <c r="Q536" s="224"/>
      <c r="R536" s="224"/>
      <c r="S536" s="224"/>
      <c r="T536" s="224"/>
      <c r="U536" s="225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26" t="s">
        <v>131</v>
      </c>
      <c r="AU536" s="226" t="s">
        <v>78</v>
      </c>
      <c r="AV536" s="13" t="s">
        <v>78</v>
      </c>
      <c r="AW536" s="13" t="s">
        <v>33</v>
      </c>
      <c r="AX536" s="13" t="s">
        <v>71</v>
      </c>
      <c r="AY536" s="226" t="s">
        <v>120</v>
      </c>
    </row>
    <row r="537" spans="1:51" s="13" customFormat="1" ht="12">
      <c r="A537" s="13"/>
      <c r="B537" s="215"/>
      <c r="C537" s="216"/>
      <c r="D537" s="217" t="s">
        <v>131</v>
      </c>
      <c r="E537" s="218" t="s">
        <v>19</v>
      </c>
      <c r="F537" s="219" t="s">
        <v>990</v>
      </c>
      <c r="G537" s="216"/>
      <c r="H537" s="220">
        <v>19.2</v>
      </c>
      <c r="I537" s="221"/>
      <c r="J537" s="216"/>
      <c r="K537" s="216"/>
      <c r="L537" s="222"/>
      <c r="M537" s="223"/>
      <c r="N537" s="224"/>
      <c r="O537" s="224"/>
      <c r="P537" s="224"/>
      <c r="Q537" s="224"/>
      <c r="R537" s="224"/>
      <c r="S537" s="224"/>
      <c r="T537" s="224"/>
      <c r="U537" s="225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26" t="s">
        <v>131</v>
      </c>
      <c r="AU537" s="226" t="s">
        <v>78</v>
      </c>
      <c r="AV537" s="13" t="s">
        <v>78</v>
      </c>
      <c r="AW537" s="13" t="s">
        <v>33</v>
      </c>
      <c r="AX537" s="13" t="s">
        <v>71</v>
      </c>
      <c r="AY537" s="226" t="s">
        <v>120</v>
      </c>
    </row>
    <row r="538" spans="1:51" s="14" customFormat="1" ht="12">
      <c r="A538" s="14"/>
      <c r="B538" s="237"/>
      <c r="C538" s="238"/>
      <c r="D538" s="217" t="s">
        <v>131</v>
      </c>
      <c r="E538" s="239" t="s">
        <v>19</v>
      </c>
      <c r="F538" s="240" t="s">
        <v>173</v>
      </c>
      <c r="G538" s="238"/>
      <c r="H538" s="241">
        <v>40.56</v>
      </c>
      <c r="I538" s="242"/>
      <c r="J538" s="238"/>
      <c r="K538" s="238"/>
      <c r="L538" s="243"/>
      <c r="M538" s="244"/>
      <c r="N538" s="245"/>
      <c r="O538" s="245"/>
      <c r="P538" s="245"/>
      <c r="Q538" s="245"/>
      <c r="R538" s="245"/>
      <c r="S538" s="245"/>
      <c r="T538" s="245"/>
      <c r="U538" s="246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47" t="s">
        <v>131</v>
      </c>
      <c r="AU538" s="247" t="s">
        <v>78</v>
      </c>
      <c r="AV538" s="14" t="s">
        <v>127</v>
      </c>
      <c r="AW538" s="14" t="s">
        <v>33</v>
      </c>
      <c r="AX538" s="14" t="s">
        <v>76</v>
      </c>
      <c r="AY538" s="247" t="s">
        <v>120</v>
      </c>
    </row>
    <row r="539" spans="1:65" s="2" customFormat="1" ht="16.5" customHeight="1">
      <c r="A539" s="39"/>
      <c r="B539" s="40"/>
      <c r="C539" s="197" t="s">
        <v>991</v>
      </c>
      <c r="D539" s="197" t="s">
        <v>122</v>
      </c>
      <c r="E539" s="198" t="s">
        <v>992</v>
      </c>
      <c r="F539" s="199" t="s">
        <v>993</v>
      </c>
      <c r="G539" s="200" t="s">
        <v>125</v>
      </c>
      <c r="H539" s="201">
        <v>13.68</v>
      </c>
      <c r="I539" s="202"/>
      <c r="J539" s="203">
        <f>ROUND(I539*H539,2)</f>
        <v>0</v>
      </c>
      <c r="K539" s="199" t="s">
        <v>126</v>
      </c>
      <c r="L539" s="45"/>
      <c r="M539" s="204" t="s">
        <v>19</v>
      </c>
      <c r="N539" s="205" t="s">
        <v>42</v>
      </c>
      <c r="O539" s="85"/>
      <c r="P539" s="206">
        <f>O539*H539</f>
        <v>0</v>
      </c>
      <c r="Q539" s="206">
        <v>0</v>
      </c>
      <c r="R539" s="206">
        <f>Q539*H539</f>
        <v>0</v>
      </c>
      <c r="S539" s="206">
        <v>0</v>
      </c>
      <c r="T539" s="206">
        <f>S539*H539</f>
        <v>0</v>
      </c>
      <c r="U539" s="207" t="s">
        <v>19</v>
      </c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R539" s="208" t="s">
        <v>219</v>
      </c>
      <c r="AT539" s="208" t="s">
        <v>122</v>
      </c>
      <c r="AU539" s="208" t="s">
        <v>78</v>
      </c>
      <c r="AY539" s="18" t="s">
        <v>120</v>
      </c>
      <c r="BE539" s="209">
        <f>IF(N539="základní",J539,0)</f>
        <v>0</v>
      </c>
      <c r="BF539" s="209">
        <f>IF(N539="snížená",J539,0)</f>
        <v>0</v>
      </c>
      <c r="BG539" s="209">
        <f>IF(N539="zákl. přenesená",J539,0)</f>
        <v>0</v>
      </c>
      <c r="BH539" s="209">
        <f>IF(N539="sníž. přenesená",J539,0)</f>
        <v>0</v>
      </c>
      <c r="BI539" s="209">
        <f>IF(N539="nulová",J539,0)</f>
        <v>0</v>
      </c>
      <c r="BJ539" s="18" t="s">
        <v>76</v>
      </c>
      <c r="BK539" s="209">
        <f>ROUND(I539*H539,2)</f>
        <v>0</v>
      </c>
      <c r="BL539" s="18" t="s">
        <v>219</v>
      </c>
      <c r="BM539" s="208" t="s">
        <v>994</v>
      </c>
    </row>
    <row r="540" spans="1:47" s="2" customFormat="1" ht="12">
      <c r="A540" s="39"/>
      <c r="B540" s="40"/>
      <c r="C540" s="41"/>
      <c r="D540" s="210" t="s">
        <v>129</v>
      </c>
      <c r="E540" s="41"/>
      <c r="F540" s="211" t="s">
        <v>995</v>
      </c>
      <c r="G540" s="41"/>
      <c r="H540" s="41"/>
      <c r="I540" s="212"/>
      <c r="J540" s="41"/>
      <c r="K540" s="41"/>
      <c r="L540" s="45"/>
      <c r="M540" s="213"/>
      <c r="N540" s="214"/>
      <c r="O540" s="85"/>
      <c r="P540" s="85"/>
      <c r="Q540" s="85"/>
      <c r="R540" s="85"/>
      <c r="S540" s="85"/>
      <c r="T540" s="85"/>
      <c r="U540" s="86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T540" s="18" t="s">
        <v>129</v>
      </c>
      <c r="AU540" s="18" t="s">
        <v>78</v>
      </c>
    </row>
    <row r="541" spans="1:51" s="13" customFormat="1" ht="12">
      <c r="A541" s="13"/>
      <c r="B541" s="215"/>
      <c r="C541" s="216"/>
      <c r="D541" s="217" t="s">
        <v>131</v>
      </c>
      <c r="E541" s="218" t="s">
        <v>19</v>
      </c>
      <c r="F541" s="219" t="s">
        <v>983</v>
      </c>
      <c r="G541" s="216"/>
      <c r="H541" s="220">
        <v>13.68</v>
      </c>
      <c r="I541" s="221"/>
      <c r="J541" s="216"/>
      <c r="K541" s="216"/>
      <c r="L541" s="222"/>
      <c r="M541" s="223"/>
      <c r="N541" s="224"/>
      <c r="O541" s="224"/>
      <c r="P541" s="224"/>
      <c r="Q541" s="224"/>
      <c r="R541" s="224"/>
      <c r="S541" s="224"/>
      <c r="T541" s="224"/>
      <c r="U541" s="225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26" t="s">
        <v>131</v>
      </c>
      <c r="AU541" s="226" t="s">
        <v>78</v>
      </c>
      <c r="AV541" s="13" t="s">
        <v>78</v>
      </c>
      <c r="AW541" s="13" t="s">
        <v>33</v>
      </c>
      <c r="AX541" s="13" t="s">
        <v>76</v>
      </c>
      <c r="AY541" s="226" t="s">
        <v>120</v>
      </c>
    </row>
    <row r="542" spans="1:65" s="2" customFormat="1" ht="24.15" customHeight="1">
      <c r="A542" s="39"/>
      <c r="B542" s="40"/>
      <c r="C542" s="197" t="s">
        <v>996</v>
      </c>
      <c r="D542" s="197" t="s">
        <v>122</v>
      </c>
      <c r="E542" s="198" t="s">
        <v>997</v>
      </c>
      <c r="F542" s="199" t="s">
        <v>998</v>
      </c>
      <c r="G542" s="200" t="s">
        <v>125</v>
      </c>
      <c r="H542" s="201">
        <v>22.56</v>
      </c>
      <c r="I542" s="202"/>
      <c r="J542" s="203">
        <f>ROUND(I542*H542,2)</f>
        <v>0</v>
      </c>
      <c r="K542" s="199" t="s">
        <v>126</v>
      </c>
      <c r="L542" s="45"/>
      <c r="M542" s="204" t="s">
        <v>19</v>
      </c>
      <c r="N542" s="205" t="s">
        <v>42</v>
      </c>
      <c r="O542" s="85"/>
      <c r="P542" s="206">
        <f>O542*H542</f>
        <v>0</v>
      </c>
      <c r="Q542" s="206">
        <v>0.0001</v>
      </c>
      <c r="R542" s="206">
        <f>Q542*H542</f>
        <v>0.002256</v>
      </c>
      <c r="S542" s="206">
        <v>0</v>
      </c>
      <c r="T542" s="206">
        <f>S542*H542</f>
        <v>0</v>
      </c>
      <c r="U542" s="207" t="s">
        <v>19</v>
      </c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R542" s="208" t="s">
        <v>219</v>
      </c>
      <c r="AT542" s="208" t="s">
        <v>122</v>
      </c>
      <c r="AU542" s="208" t="s">
        <v>78</v>
      </c>
      <c r="AY542" s="18" t="s">
        <v>120</v>
      </c>
      <c r="BE542" s="209">
        <f>IF(N542="základní",J542,0)</f>
        <v>0</v>
      </c>
      <c r="BF542" s="209">
        <f>IF(N542="snížená",J542,0)</f>
        <v>0</v>
      </c>
      <c r="BG542" s="209">
        <f>IF(N542="zákl. přenesená",J542,0)</f>
        <v>0</v>
      </c>
      <c r="BH542" s="209">
        <f>IF(N542="sníž. přenesená",J542,0)</f>
        <v>0</v>
      </c>
      <c r="BI542" s="209">
        <f>IF(N542="nulová",J542,0)</f>
        <v>0</v>
      </c>
      <c r="BJ542" s="18" t="s">
        <v>76</v>
      </c>
      <c r="BK542" s="209">
        <f>ROUND(I542*H542,2)</f>
        <v>0</v>
      </c>
      <c r="BL542" s="18" t="s">
        <v>219</v>
      </c>
      <c r="BM542" s="208" t="s">
        <v>999</v>
      </c>
    </row>
    <row r="543" spans="1:47" s="2" customFormat="1" ht="12">
      <c r="A543" s="39"/>
      <c r="B543" s="40"/>
      <c r="C543" s="41"/>
      <c r="D543" s="210" t="s">
        <v>129</v>
      </c>
      <c r="E543" s="41"/>
      <c r="F543" s="211" t="s">
        <v>1000</v>
      </c>
      <c r="G543" s="41"/>
      <c r="H543" s="41"/>
      <c r="I543" s="212"/>
      <c r="J543" s="41"/>
      <c r="K543" s="41"/>
      <c r="L543" s="45"/>
      <c r="M543" s="213"/>
      <c r="N543" s="214"/>
      <c r="O543" s="85"/>
      <c r="P543" s="85"/>
      <c r="Q543" s="85"/>
      <c r="R543" s="85"/>
      <c r="S543" s="85"/>
      <c r="T543" s="85"/>
      <c r="U543" s="86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T543" s="18" t="s">
        <v>129</v>
      </c>
      <c r="AU543" s="18" t="s">
        <v>78</v>
      </c>
    </row>
    <row r="544" spans="1:51" s="13" customFormat="1" ht="12">
      <c r="A544" s="13"/>
      <c r="B544" s="215"/>
      <c r="C544" s="216"/>
      <c r="D544" s="217" t="s">
        <v>131</v>
      </c>
      <c r="E544" s="218" t="s">
        <v>19</v>
      </c>
      <c r="F544" s="219" t="s">
        <v>1001</v>
      </c>
      <c r="G544" s="216"/>
      <c r="H544" s="220">
        <v>16.68</v>
      </c>
      <c r="I544" s="221"/>
      <c r="J544" s="216"/>
      <c r="K544" s="216"/>
      <c r="L544" s="222"/>
      <c r="M544" s="223"/>
      <c r="N544" s="224"/>
      <c r="O544" s="224"/>
      <c r="P544" s="224"/>
      <c r="Q544" s="224"/>
      <c r="R544" s="224"/>
      <c r="S544" s="224"/>
      <c r="T544" s="224"/>
      <c r="U544" s="225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26" t="s">
        <v>131</v>
      </c>
      <c r="AU544" s="226" t="s">
        <v>78</v>
      </c>
      <c r="AV544" s="13" t="s">
        <v>78</v>
      </c>
      <c r="AW544" s="13" t="s">
        <v>33</v>
      </c>
      <c r="AX544" s="13" t="s">
        <v>71</v>
      </c>
      <c r="AY544" s="226" t="s">
        <v>120</v>
      </c>
    </row>
    <row r="545" spans="1:51" s="13" customFormat="1" ht="12">
      <c r="A545" s="13"/>
      <c r="B545" s="215"/>
      <c r="C545" s="216"/>
      <c r="D545" s="217" t="s">
        <v>131</v>
      </c>
      <c r="E545" s="218" t="s">
        <v>19</v>
      </c>
      <c r="F545" s="219" t="s">
        <v>1002</v>
      </c>
      <c r="G545" s="216"/>
      <c r="H545" s="220">
        <v>5.88</v>
      </c>
      <c r="I545" s="221"/>
      <c r="J545" s="216"/>
      <c r="K545" s="216"/>
      <c r="L545" s="222"/>
      <c r="M545" s="223"/>
      <c r="N545" s="224"/>
      <c r="O545" s="224"/>
      <c r="P545" s="224"/>
      <c r="Q545" s="224"/>
      <c r="R545" s="224"/>
      <c r="S545" s="224"/>
      <c r="T545" s="224"/>
      <c r="U545" s="225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26" t="s">
        <v>131</v>
      </c>
      <c r="AU545" s="226" t="s">
        <v>78</v>
      </c>
      <c r="AV545" s="13" t="s">
        <v>78</v>
      </c>
      <c r="AW545" s="13" t="s">
        <v>33</v>
      </c>
      <c r="AX545" s="13" t="s">
        <v>71</v>
      </c>
      <c r="AY545" s="226" t="s">
        <v>120</v>
      </c>
    </row>
    <row r="546" spans="1:51" s="14" customFormat="1" ht="12">
      <c r="A546" s="14"/>
      <c r="B546" s="237"/>
      <c r="C546" s="238"/>
      <c r="D546" s="217" t="s">
        <v>131</v>
      </c>
      <c r="E546" s="239" t="s">
        <v>19</v>
      </c>
      <c r="F546" s="240" t="s">
        <v>173</v>
      </c>
      <c r="G546" s="238"/>
      <c r="H546" s="241">
        <v>22.56</v>
      </c>
      <c r="I546" s="242"/>
      <c r="J546" s="238"/>
      <c r="K546" s="238"/>
      <c r="L546" s="243"/>
      <c r="M546" s="244"/>
      <c r="N546" s="245"/>
      <c r="O546" s="245"/>
      <c r="P546" s="245"/>
      <c r="Q546" s="245"/>
      <c r="R546" s="245"/>
      <c r="S546" s="245"/>
      <c r="T546" s="245"/>
      <c r="U546" s="246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47" t="s">
        <v>131</v>
      </c>
      <c r="AU546" s="247" t="s">
        <v>78</v>
      </c>
      <c r="AV546" s="14" t="s">
        <v>127</v>
      </c>
      <c r="AW546" s="14" t="s">
        <v>33</v>
      </c>
      <c r="AX546" s="14" t="s">
        <v>76</v>
      </c>
      <c r="AY546" s="247" t="s">
        <v>120</v>
      </c>
    </row>
    <row r="547" spans="1:65" s="2" customFormat="1" ht="16.5" customHeight="1">
      <c r="A547" s="39"/>
      <c r="B547" s="40"/>
      <c r="C547" s="197" t="s">
        <v>1003</v>
      </c>
      <c r="D547" s="197" t="s">
        <v>122</v>
      </c>
      <c r="E547" s="198" t="s">
        <v>1004</v>
      </c>
      <c r="F547" s="199" t="s">
        <v>1005</v>
      </c>
      <c r="G547" s="200" t="s">
        <v>125</v>
      </c>
      <c r="H547" s="201">
        <v>40.56</v>
      </c>
      <c r="I547" s="202"/>
      <c r="J547" s="203">
        <f>ROUND(I547*H547,2)</f>
        <v>0</v>
      </c>
      <c r="K547" s="199" t="s">
        <v>126</v>
      </c>
      <c r="L547" s="45"/>
      <c r="M547" s="204" t="s">
        <v>19</v>
      </c>
      <c r="N547" s="205" t="s">
        <v>42</v>
      </c>
      <c r="O547" s="85"/>
      <c r="P547" s="206">
        <f>O547*H547</f>
        <v>0</v>
      </c>
      <c r="Q547" s="206">
        <v>0.00014</v>
      </c>
      <c r="R547" s="206">
        <f>Q547*H547</f>
        <v>0.0056784</v>
      </c>
      <c r="S547" s="206">
        <v>0</v>
      </c>
      <c r="T547" s="206">
        <f>S547*H547</f>
        <v>0</v>
      </c>
      <c r="U547" s="207" t="s">
        <v>19</v>
      </c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R547" s="208" t="s">
        <v>219</v>
      </c>
      <c r="AT547" s="208" t="s">
        <v>122</v>
      </c>
      <c r="AU547" s="208" t="s">
        <v>78</v>
      </c>
      <c r="AY547" s="18" t="s">
        <v>120</v>
      </c>
      <c r="BE547" s="209">
        <f>IF(N547="základní",J547,0)</f>
        <v>0</v>
      </c>
      <c r="BF547" s="209">
        <f>IF(N547="snížená",J547,0)</f>
        <v>0</v>
      </c>
      <c r="BG547" s="209">
        <f>IF(N547="zákl. přenesená",J547,0)</f>
        <v>0</v>
      </c>
      <c r="BH547" s="209">
        <f>IF(N547="sníž. přenesená",J547,0)</f>
        <v>0</v>
      </c>
      <c r="BI547" s="209">
        <f>IF(N547="nulová",J547,0)</f>
        <v>0</v>
      </c>
      <c r="BJ547" s="18" t="s">
        <v>76</v>
      </c>
      <c r="BK547" s="209">
        <f>ROUND(I547*H547,2)</f>
        <v>0</v>
      </c>
      <c r="BL547" s="18" t="s">
        <v>219</v>
      </c>
      <c r="BM547" s="208" t="s">
        <v>1006</v>
      </c>
    </row>
    <row r="548" spans="1:47" s="2" customFormat="1" ht="12">
      <c r="A548" s="39"/>
      <c r="B548" s="40"/>
      <c r="C548" s="41"/>
      <c r="D548" s="210" t="s">
        <v>129</v>
      </c>
      <c r="E548" s="41"/>
      <c r="F548" s="211" t="s">
        <v>1007</v>
      </c>
      <c r="G548" s="41"/>
      <c r="H548" s="41"/>
      <c r="I548" s="212"/>
      <c r="J548" s="41"/>
      <c r="K548" s="41"/>
      <c r="L548" s="45"/>
      <c r="M548" s="213"/>
      <c r="N548" s="214"/>
      <c r="O548" s="85"/>
      <c r="P548" s="85"/>
      <c r="Q548" s="85"/>
      <c r="R548" s="85"/>
      <c r="S548" s="85"/>
      <c r="T548" s="85"/>
      <c r="U548" s="86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T548" s="18" t="s">
        <v>129</v>
      </c>
      <c r="AU548" s="18" t="s">
        <v>78</v>
      </c>
    </row>
    <row r="549" spans="1:51" s="13" customFormat="1" ht="12">
      <c r="A549" s="13"/>
      <c r="B549" s="215"/>
      <c r="C549" s="216"/>
      <c r="D549" s="217" t="s">
        <v>131</v>
      </c>
      <c r="E549" s="218" t="s">
        <v>19</v>
      </c>
      <c r="F549" s="219" t="s">
        <v>983</v>
      </c>
      <c r="G549" s="216"/>
      <c r="H549" s="220">
        <v>13.68</v>
      </c>
      <c r="I549" s="221"/>
      <c r="J549" s="216"/>
      <c r="K549" s="216"/>
      <c r="L549" s="222"/>
      <c r="M549" s="223"/>
      <c r="N549" s="224"/>
      <c r="O549" s="224"/>
      <c r="P549" s="224"/>
      <c r="Q549" s="224"/>
      <c r="R549" s="224"/>
      <c r="S549" s="224"/>
      <c r="T549" s="224"/>
      <c r="U549" s="225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26" t="s">
        <v>131</v>
      </c>
      <c r="AU549" s="226" t="s">
        <v>78</v>
      </c>
      <c r="AV549" s="13" t="s">
        <v>78</v>
      </c>
      <c r="AW549" s="13" t="s">
        <v>33</v>
      </c>
      <c r="AX549" s="13" t="s">
        <v>71</v>
      </c>
      <c r="AY549" s="226" t="s">
        <v>120</v>
      </c>
    </row>
    <row r="550" spans="1:51" s="13" customFormat="1" ht="12">
      <c r="A550" s="13"/>
      <c r="B550" s="215"/>
      <c r="C550" s="216"/>
      <c r="D550" s="217" t="s">
        <v>131</v>
      </c>
      <c r="E550" s="218" t="s">
        <v>19</v>
      </c>
      <c r="F550" s="219" t="s">
        <v>989</v>
      </c>
      <c r="G550" s="216"/>
      <c r="H550" s="220">
        <v>7.68</v>
      </c>
      <c r="I550" s="221"/>
      <c r="J550" s="216"/>
      <c r="K550" s="216"/>
      <c r="L550" s="222"/>
      <c r="M550" s="223"/>
      <c r="N550" s="224"/>
      <c r="O550" s="224"/>
      <c r="P550" s="224"/>
      <c r="Q550" s="224"/>
      <c r="R550" s="224"/>
      <c r="S550" s="224"/>
      <c r="T550" s="224"/>
      <c r="U550" s="225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26" t="s">
        <v>131</v>
      </c>
      <c r="AU550" s="226" t="s">
        <v>78</v>
      </c>
      <c r="AV550" s="13" t="s">
        <v>78</v>
      </c>
      <c r="AW550" s="13" t="s">
        <v>33</v>
      </c>
      <c r="AX550" s="13" t="s">
        <v>71</v>
      </c>
      <c r="AY550" s="226" t="s">
        <v>120</v>
      </c>
    </row>
    <row r="551" spans="1:51" s="13" customFormat="1" ht="12">
      <c r="A551" s="13"/>
      <c r="B551" s="215"/>
      <c r="C551" s="216"/>
      <c r="D551" s="217" t="s">
        <v>131</v>
      </c>
      <c r="E551" s="218" t="s">
        <v>19</v>
      </c>
      <c r="F551" s="219" t="s">
        <v>990</v>
      </c>
      <c r="G551" s="216"/>
      <c r="H551" s="220">
        <v>19.2</v>
      </c>
      <c r="I551" s="221"/>
      <c r="J551" s="216"/>
      <c r="K551" s="216"/>
      <c r="L551" s="222"/>
      <c r="M551" s="223"/>
      <c r="N551" s="224"/>
      <c r="O551" s="224"/>
      <c r="P551" s="224"/>
      <c r="Q551" s="224"/>
      <c r="R551" s="224"/>
      <c r="S551" s="224"/>
      <c r="T551" s="224"/>
      <c r="U551" s="225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26" t="s">
        <v>131</v>
      </c>
      <c r="AU551" s="226" t="s">
        <v>78</v>
      </c>
      <c r="AV551" s="13" t="s">
        <v>78</v>
      </c>
      <c r="AW551" s="13" t="s">
        <v>33</v>
      </c>
      <c r="AX551" s="13" t="s">
        <v>71</v>
      </c>
      <c r="AY551" s="226" t="s">
        <v>120</v>
      </c>
    </row>
    <row r="552" spans="1:51" s="14" customFormat="1" ht="12">
      <c r="A552" s="14"/>
      <c r="B552" s="237"/>
      <c r="C552" s="238"/>
      <c r="D552" s="217" t="s">
        <v>131</v>
      </c>
      <c r="E552" s="239" t="s">
        <v>19</v>
      </c>
      <c r="F552" s="240" t="s">
        <v>173</v>
      </c>
      <c r="G552" s="238"/>
      <c r="H552" s="241">
        <v>40.56</v>
      </c>
      <c r="I552" s="242"/>
      <c r="J552" s="238"/>
      <c r="K552" s="238"/>
      <c r="L552" s="243"/>
      <c r="M552" s="244"/>
      <c r="N552" s="245"/>
      <c r="O552" s="245"/>
      <c r="P552" s="245"/>
      <c r="Q552" s="245"/>
      <c r="R552" s="245"/>
      <c r="S552" s="245"/>
      <c r="T552" s="245"/>
      <c r="U552" s="246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47" t="s">
        <v>131</v>
      </c>
      <c r="AU552" s="247" t="s">
        <v>78</v>
      </c>
      <c r="AV552" s="14" t="s">
        <v>127</v>
      </c>
      <c r="AW552" s="14" t="s">
        <v>33</v>
      </c>
      <c r="AX552" s="14" t="s">
        <v>76</v>
      </c>
      <c r="AY552" s="247" t="s">
        <v>120</v>
      </c>
    </row>
    <row r="553" spans="1:65" s="2" customFormat="1" ht="16.5" customHeight="1">
      <c r="A553" s="39"/>
      <c r="B553" s="40"/>
      <c r="C553" s="197" t="s">
        <v>1008</v>
      </c>
      <c r="D553" s="197" t="s">
        <v>122</v>
      </c>
      <c r="E553" s="198" t="s">
        <v>1009</v>
      </c>
      <c r="F553" s="199" t="s">
        <v>1010</v>
      </c>
      <c r="G553" s="200" t="s">
        <v>125</v>
      </c>
      <c r="H553" s="201">
        <v>81.12</v>
      </c>
      <c r="I553" s="202"/>
      <c r="J553" s="203">
        <f>ROUND(I553*H553,2)</f>
        <v>0</v>
      </c>
      <c r="K553" s="199" t="s">
        <v>126</v>
      </c>
      <c r="L553" s="45"/>
      <c r="M553" s="204" t="s">
        <v>19</v>
      </c>
      <c r="N553" s="205" t="s">
        <v>42</v>
      </c>
      <c r="O553" s="85"/>
      <c r="P553" s="206">
        <f>O553*H553</f>
        <v>0</v>
      </c>
      <c r="Q553" s="206">
        <v>9E-05</v>
      </c>
      <c r="R553" s="206">
        <f>Q553*H553</f>
        <v>0.0073008000000000005</v>
      </c>
      <c r="S553" s="206">
        <v>0</v>
      </c>
      <c r="T553" s="206">
        <f>S553*H553</f>
        <v>0</v>
      </c>
      <c r="U553" s="207" t="s">
        <v>19</v>
      </c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R553" s="208" t="s">
        <v>219</v>
      </c>
      <c r="AT553" s="208" t="s">
        <v>122</v>
      </c>
      <c r="AU553" s="208" t="s">
        <v>78</v>
      </c>
      <c r="AY553" s="18" t="s">
        <v>120</v>
      </c>
      <c r="BE553" s="209">
        <f>IF(N553="základní",J553,0)</f>
        <v>0</v>
      </c>
      <c r="BF553" s="209">
        <f>IF(N553="snížená",J553,0)</f>
        <v>0</v>
      </c>
      <c r="BG553" s="209">
        <f>IF(N553="zákl. přenesená",J553,0)</f>
        <v>0</v>
      </c>
      <c r="BH553" s="209">
        <f>IF(N553="sníž. přenesená",J553,0)</f>
        <v>0</v>
      </c>
      <c r="BI553" s="209">
        <f>IF(N553="nulová",J553,0)</f>
        <v>0</v>
      </c>
      <c r="BJ553" s="18" t="s">
        <v>76</v>
      </c>
      <c r="BK553" s="209">
        <f>ROUND(I553*H553,2)</f>
        <v>0</v>
      </c>
      <c r="BL553" s="18" t="s">
        <v>219</v>
      </c>
      <c r="BM553" s="208" t="s">
        <v>1011</v>
      </c>
    </row>
    <row r="554" spans="1:47" s="2" customFormat="1" ht="12">
      <c r="A554" s="39"/>
      <c r="B554" s="40"/>
      <c r="C554" s="41"/>
      <c r="D554" s="210" t="s">
        <v>129</v>
      </c>
      <c r="E554" s="41"/>
      <c r="F554" s="211" t="s">
        <v>1012</v>
      </c>
      <c r="G554" s="41"/>
      <c r="H554" s="41"/>
      <c r="I554" s="212"/>
      <c r="J554" s="41"/>
      <c r="K554" s="41"/>
      <c r="L554" s="45"/>
      <c r="M554" s="213"/>
      <c r="N554" s="214"/>
      <c r="O554" s="85"/>
      <c r="P554" s="85"/>
      <c r="Q554" s="85"/>
      <c r="R554" s="85"/>
      <c r="S554" s="85"/>
      <c r="T554" s="85"/>
      <c r="U554" s="86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T554" s="18" t="s">
        <v>129</v>
      </c>
      <c r="AU554" s="18" t="s">
        <v>78</v>
      </c>
    </row>
    <row r="555" spans="1:51" s="13" customFormat="1" ht="12">
      <c r="A555" s="13"/>
      <c r="B555" s="215"/>
      <c r="C555" s="216"/>
      <c r="D555" s="217" t="s">
        <v>131</v>
      </c>
      <c r="E555" s="218" t="s">
        <v>19</v>
      </c>
      <c r="F555" s="219" t="s">
        <v>983</v>
      </c>
      <c r="G555" s="216"/>
      <c r="H555" s="220">
        <v>13.68</v>
      </c>
      <c r="I555" s="221"/>
      <c r="J555" s="216"/>
      <c r="K555" s="216"/>
      <c r="L555" s="222"/>
      <c r="M555" s="223"/>
      <c r="N555" s="224"/>
      <c r="O555" s="224"/>
      <c r="P555" s="224"/>
      <c r="Q555" s="224"/>
      <c r="R555" s="224"/>
      <c r="S555" s="224"/>
      <c r="T555" s="224"/>
      <c r="U555" s="225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26" t="s">
        <v>131</v>
      </c>
      <c r="AU555" s="226" t="s">
        <v>78</v>
      </c>
      <c r="AV555" s="13" t="s">
        <v>78</v>
      </c>
      <c r="AW555" s="13" t="s">
        <v>33</v>
      </c>
      <c r="AX555" s="13" t="s">
        <v>71</v>
      </c>
      <c r="AY555" s="226" t="s">
        <v>120</v>
      </c>
    </row>
    <row r="556" spans="1:51" s="13" customFormat="1" ht="12">
      <c r="A556" s="13"/>
      <c r="B556" s="215"/>
      <c r="C556" s="216"/>
      <c r="D556" s="217" t="s">
        <v>131</v>
      </c>
      <c r="E556" s="218" t="s">
        <v>19</v>
      </c>
      <c r="F556" s="219" t="s">
        <v>989</v>
      </c>
      <c r="G556" s="216"/>
      <c r="H556" s="220">
        <v>7.68</v>
      </c>
      <c r="I556" s="221"/>
      <c r="J556" s="216"/>
      <c r="K556" s="216"/>
      <c r="L556" s="222"/>
      <c r="M556" s="223"/>
      <c r="N556" s="224"/>
      <c r="O556" s="224"/>
      <c r="P556" s="224"/>
      <c r="Q556" s="224"/>
      <c r="R556" s="224"/>
      <c r="S556" s="224"/>
      <c r="T556" s="224"/>
      <c r="U556" s="225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26" t="s">
        <v>131</v>
      </c>
      <c r="AU556" s="226" t="s">
        <v>78</v>
      </c>
      <c r="AV556" s="13" t="s">
        <v>78</v>
      </c>
      <c r="AW556" s="13" t="s">
        <v>33</v>
      </c>
      <c r="AX556" s="13" t="s">
        <v>71</v>
      </c>
      <c r="AY556" s="226" t="s">
        <v>120</v>
      </c>
    </row>
    <row r="557" spans="1:51" s="13" customFormat="1" ht="12">
      <c r="A557" s="13"/>
      <c r="B557" s="215"/>
      <c r="C557" s="216"/>
      <c r="D557" s="217" t="s">
        <v>131</v>
      </c>
      <c r="E557" s="218" t="s">
        <v>19</v>
      </c>
      <c r="F557" s="219" t="s">
        <v>990</v>
      </c>
      <c r="G557" s="216"/>
      <c r="H557" s="220">
        <v>19.2</v>
      </c>
      <c r="I557" s="221"/>
      <c r="J557" s="216"/>
      <c r="K557" s="216"/>
      <c r="L557" s="222"/>
      <c r="M557" s="223"/>
      <c r="N557" s="224"/>
      <c r="O557" s="224"/>
      <c r="P557" s="224"/>
      <c r="Q557" s="224"/>
      <c r="R557" s="224"/>
      <c r="S557" s="224"/>
      <c r="T557" s="224"/>
      <c r="U557" s="225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26" t="s">
        <v>131</v>
      </c>
      <c r="AU557" s="226" t="s">
        <v>78</v>
      </c>
      <c r="AV557" s="13" t="s">
        <v>78</v>
      </c>
      <c r="AW557" s="13" t="s">
        <v>33</v>
      </c>
      <c r="AX557" s="13" t="s">
        <v>71</v>
      </c>
      <c r="AY557" s="226" t="s">
        <v>120</v>
      </c>
    </row>
    <row r="558" spans="1:51" s="14" customFormat="1" ht="12">
      <c r="A558" s="14"/>
      <c r="B558" s="237"/>
      <c r="C558" s="238"/>
      <c r="D558" s="217" t="s">
        <v>131</v>
      </c>
      <c r="E558" s="239" t="s">
        <v>19</v>
      </c>
      <c r="F558" s="240" t="s">
        <v>173</v>
      </c>
      <c r="G558" s="238"/>
      <c r="H558" s="241">
        <v>40.56</v>
      </c>
      <c r="I558" s="242"/>
      <c r="J558" s="238"/>
      <c r="K558" s="238"/>
      <c r="L558" s="243"/>
      <c r="M558" s="244"/>
      <c r="N558" s="245"/>
      <c r="O558" s="245"/>
      <c r="P558" s="245"/>
      <c r="Q558" s="245"/>
      <c r="R558" s="245"/>
      <c r="S558" s="245"/>
      <c r="T558" s="245"/>
      <c r="U558" s="246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47" t="s">
        <v>131</v>
      </c>
      <c r="AU558" s="247" t="s">
        <v>78</v>
      </c>
      <c r="AV558" s="14" t="s">
        <v>127</v>
      </c>
      <c r="AW558" s="14" t="s">
        <v>33</v>
      </c>
      <c r="AX558" s="14" t="s">
        <v>76</v>
      </c>
      <c r="AY558" s="247" t="s">
        <v>120</v>
      </c>
    </row>
    <row r="559" spans="1:51" s="13" customFormat="1" ht="12">
      <c r="A559" s="13"/>
      <c r="B559" s="215"/>
      <c r="C559" s="216"/>
      <c r="D559" s="217" t="s">
        <v>131</v>
      </c>
      <c r="E559" s="216"/>
      <c r="F559" s="219" t="s">
        <v>1013</v>
      </c>
      <c r="G559" s="216"/>
      <c r="H559" s="220">
        <v>81.12</v>
      </c>
      <c r="I559" s="221"/>
      <c r="J559" s="216"/>
      <c r="K559" s="216"/>
      <c r="L559" s="222"/>
      <c r="M559" s="223"/>
      <c r="N559" s="224"/>
      <c r="O559" s="224"/>
      <c r="P559" s="224"/>
      <c r="Q559" s="224"/>
      <c r="R559" s="224"/>
      <c r="S559" s="224"/>
      <c r="T559" s="224"/>
      <c r="U559" s="225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26" t="s">
        <v>131</v>
      </c>
      <c r="AU559" s="226" t="s">
        <v>78</v>
      </c>
      <c r="AV559" s="13" t="s">
        <v>78</v>
      </c>
      <c r="AW559" s="13" t="s">
        <v>4</v>
      </c>
      <c r="AX559" s="13" t="s">
        <v>76</v>
      </c>
      <c r="AY559" s="226" t="s">
        <v>120</v>
      </c>
    </row>
    <row r="560" spans="1:65" s="2" customFormat="1" ht="24.15" customHeight="1">
      <c r="A560" s="39"/>
      <c r="B560" s="40"/>
      <c r="C560" s="197" t="s">
        <v>1014</v>
      </c>
      <c r="D560" s="197" t="s">
        <v>122</v>
      </c>
      <c r="E560" s="198" t="s">
        <v>1015</v>
      </c>
      <c r="F560" s="199" t="s">
        <v>1016</v>
      </c>
      <c r="G560" s="200" t="s">
        <v>335</v>
      </c>
      <c r="H560" s="201">
        <v>98</v>
      </c>
      <c r="I560" s="202"/>
      <c r="J560" s="203">
        <f>ROUND(I560*H560,2)</f>
        <v>0</v>
      </c>
      <c r="K560" s="199" t="s">
        <v>126</v>
      </c>
      <c r="L560" s="45"/>
      <c r="M560" s="204" t="s">
        <v>19</v>
      </c>
      <c r="N560" s="205" t="s">
        <v>42</v>
      </c>
      <c r="O560" s="85"/>
      <c r="P560" s="206">
        <f>O560*H560</f>
        <v>0</v>
      </c>
      <c r="Q560" s="206">
        <v>1E-05</v>
      </c>
      <c r="R560" s="206">
        <f>Q560*H560</f>
        <v>0.0009800000000000002</v>
      </c>
      <c r="S560" s="206">
        <v>0</v>
      </c>
      <c r="T560" s="206">
        <f>S560*H560</f>
        <v>0</v>
      </c>
      <c r="U560" s="207" t="s">
        <v>19</v>
      </c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R560" s="208" t="s">
        <v>219</v>
      </c>
      <c r="AT560" s="208" t="s">
        <v>122</v>
      </c>
      <c r="AU560" s="208" t="s">
        <v>78</v>
      </c>
      <c r="AY560" s="18" t="s">
        <v>120</v>
      </c>
      <c r="BE560" s="209">
        <f>IF(N560="základní",J560,0)</f>
        <v>0</v>
      </c>
      <c r="BF560" s="209">
        <f>IF(N560="snížená",J560,0)</f>
        <v>0</v>
      </c>
      <c r="BG560" s="209">
        <f>IF(N560="zákl. přenesená",J560,0)</f>
        <v>0</v>
      </c>
      <c r="BH560" s="209">
        <f>IF(N560="sníž. přenesená",J560,0)</f>
        <v>0</v>
      </c>
      <c r="BI560" s="209">
        <f>IF(N560="nulová",J560,0)</f>
        <v>0</v>
      </c>
      <c r="BJ560" s="18" t="s">
        <v>76</v>
      </c>
      <c r="BK560" s="209">
        <f>ROUND(I560*H560,2)</f>
        <v>0</v>
      </c>
      <c r="BL560" s="18" t="s">
        <v>219</v>
      </c>
      <c r="BM560" s="208" t="s">
        <v>1017</v>
      </c>
    </row>
    <row r="561" spans="1:47" s="2" customFormat="1" ht="12">
      <c r="A561" s="39"/>
      <c r="B561" s="40"/>
      <c r="C561" s="41"/>
      <c r="D561" s="210" t="s">
        <v>129</v>
      </c>
      <c r="E561" s="41"/>
      <c r="F561" s="211" t="s">
        <v>1018</v>
      </c>
      <c r="G561" s="41"/>
      <c r="H561" s="41"/>
      <c r="I561" s="212"/>
      <c r="J561" s="41"/>
      <c r="K561" s="41"/>
      <c r="L561" s="45"/>
      <c r="M561" s="213"/>
      <c r="N561" s="214"/>
      <c r="O561" s="85"/>
      <c r="P561" s="85"/>
      <c r="Q561" s="85"/>
      <c r="R561" s="85"/>
      <c r="S561" s="85"/>
      <c r="T561" s="85"/>
      <c r="U561" s="86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T561" s="18" t="s">
        <v>129</v>
      </c>
      <c r="AU561" s="18" t="s">
        <v>78</v>
      </c>
    </row>
    <row r="562" spans="1:51" s="13" customFormat="1" ht="12">
      <c r="A562" s="13"/>
      <c r="B562" s="215"/>
      <c r="C562" s="216"/>
      <c r="D562" s="217" t="s">
        <v>131</v>
      </c>
      <c r="E562" s="218" t="s">
        <v>19</v>
      </c>
      <c r="F562" s="219" t="s">
        <v>1019</v>
      </c>
      <c r="G562" s="216"/>
      <c r="H562" s="220">
        <v>65</v>
      </c>
      <c r="I562" s="221"/>
      <c r="J562" s="216"/>
      <c r="K562" s="216"/>
      <c r="L562" s="222"/>
      <c r="M562" s="223"/>
      <c r="N562" s="224"/>
      <c r="O562" s="224"/>
      <c r="P562" s="224"/>
      <c r="Q562" s="224"/>
      <c r="R562" s="224"/>
      <c r="S562" s="224"/>
      <c r="T562" s="224"/>
      <c r="U562" s="225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26" t="s">
        <v>131</v>
      </c>
      <c r="AU562" s="226" t="s">
        <v>78</v>
      </c>
      <c r="AV562" s="13" t="s">
        <v>78</v>
      </c>
      <c r="AW562" s="13" t="s">
        <v>33</v>
      </c>
      <c r="AX562" s="13" t="s">
        <v>71</v>
      </c>
      <c r="AY562" s="226" t="s">
        <v>120</v>
      </c>
    </row>
    <row r="563" spans="1:51" s="13" customFormat="1" ht="12">
      <c r="A563" s="13"/>
      <c r="B563" s="215"/>
      <c r="C563" s="216"/>
      <c r="D563" s="217" t="s">
        <v>131</v>
      </c>
      <c r="E563" s="218" t="s">
        <v>19</v>
      </c>
      <c r="F563" s="219" t="s">
        <v>1020</v>
      </c>
      <c r="G563" s="216"/>
      <c r="H563" s="220">
        <v>33</v>
      </c>
      <c r="I563" s="221"/>
      <c r="J563" s="216"/>
      <c r="K563" s="216"/>
      <c r="L563" s="222"/>
      <c r="M563" s="223"/>
      <c r="N563" s="224"/>
      <c r="O563" s="224"/>
      <c r="P563" s="224"/>
      <c r="Q563" s="224"/>
      <c r="R563" s="224"/>
      <c r="S563" s="224"/>
      <c r="T563" s="224"/>
      <c r="U563" s="225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26" t="s">
        <v>131</v>
      </c>
      <c r="AU563" s="226" t="s">
        <v>78</v>
      </c>
      <c r="AV563" s="13" t="s">
        <v>78</v>
      </c>
      <c r="AW563" s="13" t="s">
        <v>33</v>
      </c>
      <c r="AX563" s="13" t="s">
        <v>71</v>
      </c>
      <c r="AY563" s="226" t="s">
        <v>120</v>
      </c>
    </row>
    <row r="564" spans="1:51" s="14" customFormat="1" ht="12">
      <c r="A564" s="14"/>
      <c r="B564" s="237"/>
      <c r="C564" s="238"/>
      <c r="D564" s="217" t="s">
        <v>131</v>
      </c>
      <c r="E564" s="239" t="s">
        <v>19</v>
      </c>
      <c r="F564" s="240" t="s">
        <v>173</v>
      </c>
      <c r="G564" s="238"/>
      <c r="H564" s="241">
        <v>98</v>
      </c>
      <c r="I564" s="242"/>
      <c r="J564" s="238"/>
      <c r="K564" s="238"/>
      <c r="L564" s="243"/>
      <c r="M564" s="244"/>
      <c r="N564" s="245"/>
      <c r="O564" s="245"/>
      <c r="P564" s="245"/>
      <c r="Q564" s="245"/>
      <c r="R564" s="245"/>
      <c r="S564" s="245"/>
      <c r="T564" s="245"/>
      <c r="U564" s="246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47" t="s">
        <v>131</v>
      </c>
      <c r="AU564" s="247" t="s">
        <v>78</v>
      </c>
      <c r="AV564" s="14" t="s">
        <v>127</v>
      </c>
      <c r="AW564" s="14" t="s">
        <v>33</v>
      </c>
      <c r="AX564" s="14" t="s">
        <v>76</v>
      </c>
      <c r="AY564" s="247" t="s">
        <v>120</v>
      </c>
    </row>
    <row r="565" spans="1:65" s="2" customFormat="1" ht="24.15" customHeight="1">
      <c r="A565" s="39"/>
      <c r="B565" s="40"/>
      <c r="C565" s="197" t="s">
        <v>1021</v>
      </c>
      <c r="D565" s="197" t="s">
        <v>122</v>
      </c>
      <c r="E565" s="198" t="s">
        <v>1022</v>
      </c>
      <c r="F565" s="199" t="s">
        <v>1023</v>
      </c>
      <c r="G565" s="200" t="s">
        <v>335</v>
      </c>
      <c r="H565" s="201">
        <v>98</v>
      </c>
      <c r="I565" s="202"/>
      <c r="J565" s="203">
        <f>ROUND(I565*H565,2)</f>
        <v>0</v>
      </c>
      <c r="K565" s="199" t="s">
        <v>126</v>
      </c>
      <c r="L565" s="45"/>
      <c r="M565" s="204" t="s">
        <v>19</v>
      </c>
      <c r="N565" s="205" t="s">
        <v>42</v>
      </c>
      <c r="O565" s="85"/>
      <c r="P565" s="206">
        <f>O565*H565</f>
        <v>0</v>
      </c>
      <c r="Q565" s="206">
        <v>2E-05</v>
      </c>
      <c r="R565" s="206">
        <f>Q565*H565</f>
        <v>0.0019600000000000004</v>
      </c>
      <c r="S565" s="206">
        <v>0</v>
      </c>
      <c r="T565" s="206">
        <f>S565*H565</f>
        <v>0</v>
      </c>
      <c r="U565" s="207" t="s">
        <v>19</v>
      </c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R565" s="208" t="s">
        <v>219</v>
      </c>
      <c r="AT565" s="208" t="s">
        <v>122</v>
      </c>
      <c r="AU565" s="208" t="s">
        <v>78</v>
      </c>
      <c r="AY565" s="18" t="s">
        <v>120</v>
      </c>
      <c r="BE565" s="209">
        <f>IF(N565="základní",J565,0)</f>
        <v>0</v>
      </c>
      <c r="BF565" s="209">
        <f>IF(N565="snížená",J565,0)</f>
        <v>0</v>
      </c>
      <c r="BG565" s="209">
        <f>IF(N565="zákl. přenesená",J565,0)</f>
        <v>0</v>
      </c>
      <c r="BH565" s="209">
        <f>IF(N565="sníž. přenesená",J565,0)</f>
        <v>0</v>
      </c>
      <c r="BI565" s="209">
        <f>IF(N565="nulová",J565,0)</f>
        <v>0</v>
      </c>
      <c r="BJ565" s="18" t="s">
        <v>76</v>
      </c>
      <c r="BK565" s="209">
        <f>ROUND(I565*H565,2)</f>
        <v>0</v>
      </c>
      <c r="BL565" s="18" t="s">
        <v>219</v>
      </c>
      <c r="BM565" s="208" t="s">
        <v>1024</v>
      </c>
    </row>
    <row r="566" spans="1:47" s="2" customFormat="1" ht="12">
      <c r="A566" s="39"/>
      <c r="B566" s="40"/>
      <c r="C566" s="41"/>
      <c r="D566" s="210" t="s">
        <v>129</v>
      </c>
      <c r="E566" s="41"/>
      <c r="F566" s="211" t="s">
        <v>1025</v>
      </c>
      <c r="G566" s="41"/>
      <c r="H566" s="41"/>
      <c r="I566" s="212"/>
      <c r="J566" s="41"/>
      <c r="K566" s="41"/>
      <c r="L566" s="45"/>
      <c r="M566" s="213"/>
      <c r="N566" s="214"/>
      <c r="O566" s="85"/>
      <c r="P566" s="85"/>
      <c r="Q566" s="85"/>
      <c r="R566" s="85"/>
      <c r="S566" s="85"/>
      <c r="T566" s="85"/>
      <c r="U566" s="86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T566" s="18" t="s">
        <v>129</v>
      </c>
      <c r="AU566" s="18" t="s">
        <v>78</v>
      </c>
    </row>
    <row r="567" spans="1:51" s="13" customFormat="1" ht="12">
      <c r="A567" s="13"/>
      <c r="B567" s="215"/>
      <c r="C567" s="216"/>
      <c r="D567" s="217" t="s">
        <v>131</v>
      </c>
      <c r="E567" s="218" t="s">
        <v>19</v>
      </c>
      <c r="F567" s="219" t="s">
        <v>1019</v>
      </c>
      <c r="G567" s="216"/>
      <c r="H567" s="220">
        <v>65</v>
      </c>
      <c r="I567" s="221"/>
      <c r="J567" s="216"/>
      <c r="K567" s="216"/>
      <c r="L567" s="222"/>
      <c r="M567" s="223"/>
      <c r="N567" s="224"/>
      <c r="O567" s="224"/>
      <c r="P567" s="224"/>
      <c r="Q567" s="224"/>
      <c r="R567" s="224"/>
      <c r="S567" s="224"/>
      <c r="T567" s="224"/>
      <c r="U567" s="225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26" t="s">
        <v>131</v>
      </c>
      <c r="AU567" s="226" t="s">
        <v>78</v>
      </c>
      <c r="AV567" s="13" t="s">
        <v>78</v>
      </c>
      <c r="AW567" s="13" t="s">
        <v>33</v>
      </c>
      <c r="AX567" s="13" t="s">
        <v>71</v>
      </c>
      <c r="AY567" s="226" t="s">
        <v>120</v>
      </c>
    </row>
    <row r="568" spans="1:51" s="13" customFormat="1" ht="12">
      <c r="A568" s="13"/>
      <c r="B568" s="215"/>
      <c r="C568" s="216"/>
      <c r="D568" s="217" t="s">
        <v>131</v>
      </c>
      <c r="E568" s="218" t="s">
        <v>19</v>
      </c>
      <c r="F568" s="219" t="s">
        <v>1020</v>
      </c>
      <c r="G568" s="216"/>
      <c r="H568" s="220">
        <v>33</v>
      </c>
      <c r="I568" s="221"/>
      <c r="J568" s="216"/>
      <c r="K568" s="216"/>
      <c r="L568" s="222"/>
      <c r="M568" s="223"/>
      <c r="N568" s="224"/>
      <c r="O568" s="224"/>
      <c r="P568" s="224"/>
      <c r="Q568" s="224"/>
      <c r="R568" s="224"/>
      <c r="S568" s="224"/>
      <c r="T568" s="224"/>
      <c r="U568" s="225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26" t="s">
        <v>131</v>
      </c>
      <c r="AU568" s="226" t="s">
        <v>78</v>
      </c>
      <c r="AV568" s="13" t="s">
        <v>78</v>
      </c>
      <c r="AW568" s="13" t="s">
        <v>33</v>
      </c>
      <c r="AX568" s="13" t="s">
        <v>71</v>
      </c>
      <c r="AY568" s="226" t="s">
        <v>120</v>
      </c>
    </row>
    <row r="569" spans="1:51" s="14" customFormat="1" ht="12">
      <c r="A569" s="14"/>
      <c r="B569" s="237"/>
      <c r="C569" s="238"/>
      <c r="D569" s="217" t="s">
        <v>131</v>
      </c>
      <c r="E569" s="239" t="s">
        <v>19</v>
      </c>
      <c r="F569" s="240" t="s">
        <v>173</v>
      </c>
      <c r="G569" s="238"/>
      <c r="H569" s="241">
        <v>98</v>
      </c>
      <c r="I569" s="242"/>
      <c r="J569" s="238"/>
      <c r="K569" s="238"/>
      <c r="L569" s="243"/>
      <c r="M569" s="244"/>
      <c r="N569" s="245"/>
      <c r="O569" s="245"/>
      <c r="P569" s="245"/>
      <c r="Q569" s="245"/>
      <c r="R569" s="245"/>
      <c r="S569" s="245"/>
      <c r="T569" s="245"/>
      <c r="U569" s="246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47" t="s">
        <v>131</v>
      </c>
      <c r="AU569" s="247" t="s">
        <v>78</v>
      </c>
      <c r="AV569" s="14" t="s">
        <v>127</v>
      </c>
      <c r="AW569" s="14" t="s">
        <v>33</v>
      </c>
      <c r="AX569" s="14" t="s">
        <v>76</v>
      </c>
      <c r="AY569" s="247" t="s">
        <v>120</v>
      </c>
    </row>
    <row r="570" spans="1:65" s="2" customFormat="1" ht="16.5" customHeight="1">
      <c r="A570" s="39"/>
      <c r="B570" s="40"/>
      <c r="C570" s="197" t="s">
        <v>1026</v>
      </c>
      <c r="D570" s="197" t="s">
        <v>122</v>
      </c>
      <c r="E570" s="198" t="s">
        <v>1027</v>
      </c>
      <c r="F570" s="199" t="s">
        <v>1028</v>
      </c>
      <c r="G570" s="200" t="s">
        <v>335</v>
      </c>
      <c r="H570" s="201">
        <v>98</v>
      </c>
      <c r="I570" s="202"/>
      <c r="J570" s="203">
        <f>ROUND(I570*H570,2)</f>
        <v>0</v>
      </c>
      <c r="K570" s="199" t="s">
        <v>126</v>
      </c>
      <c r="L570" s="45"/>
      <c r="M570" s="204" t="s">
        <v>19</v>
      </c>
      <c r="N570" s="205" t="s">
        <v>42</v>
      </c>
      <c r="O570" s="85"/>
      <c r="P570" s="206">
        <f>O570*H570</f>
        <v>0</v>
      </c>
      <c r="Q570" s="206">
        <v>0</v>
      </c>
      <c r="R570" s="206">
        <f>Q570*H570</f>
        <v>0</v>
      </c>
      <c r="S570" s="206">
        <v>0</v>
      </c>
      <c r="T570" s="206">
        <f>S570*H570</f>
        <v>0</v>
      </c>
      <c r="U570" s="207" t="s">
        <v>19</v>
      </c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R570" s="208" t="s">
        <v>219</v>
      </c>
      <c r="AT570" s="208" t="s">
        <v>122</v>
      </c>
      <c r="AU570" s="208" t="s">
        <v>78</v>
      </c>
      <c r="AY570" s="18" t="s">
        <v>120</v>
      </c>
      <c r="BE570" s="209">
        <f>IF(N570="základní",J570,0)</f>
        <v>0</v>
      </c>
      <c r="BF570" s="209">
        <f>IF(N570="snížená",J570,0)</f>
        <v>0</v>
      </c>
      <c r="BG570" s="209">
        <f>IF(N570="zákl. přenesená",J570,0)</f>
        <v>0</v>
      </c>
      <c r="BH570" s="209">
        <f>IF(N570="sníž. přenesená",J570,0)</f>
        <v>0</v>
      </c>
      <c r="BI570" s="209">
        <f>IF(N570="nulová",J570,0)</f>
        <v>0</v>
      </c>
      <c r="BJ570" s="18" t="s">
        <v>76</v>
      </c>
      <c r="BK570" s="209">
        <f>ROUND(I570*H570,2)</f>
        <v>0</v>
      </c>
      <c r="BL570" s="18" t="s">
        <v>219</v>
      </c>
      <c r="BM570" s="208" t="s">
        <v>1029</v>
      </c>
    </row>
    <row r="571" spans="1:47" s="2" customFormat="1" ht="12">
      <c r="A571" s="39"/>
      <c r="B571" s="40"/>
      <c r="C571" s="41"/>
      <c r="D571" s="210" t="s">
        <v>129</v>
      </c>
      <c r="E571" s="41"/>
      <c r="F571" s="211" t="s">
        <v>1030</v>
      </c>
      <c r="G571" s="41"/>
      <c r="H571" s="41"/>
      <c r="I571" s="212"/>
      <c r="J571" s="41"/>
      <c r="K571" s="41"/>
      <c r="L571" s="45"/>
      <c r="M571" s="213"/>
      <c r="N571" s="214"/>
      <c r="O571" s="85"/>
      <c r="P571" s="85"/>
      <c r="Q571" s="85"/>
      <c r="R571" s="85"/>
      <c r="S571" s="85"/>
      <c r="T571" s="85"/>
      <c r="U571" s="86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T571" s="18" t="s">
        <v>129</v>
      </c>
      <c r="AU571" s="18" t="s">
        <v>78</v>
      </c>
    </row>
    <row r="572" spans="1:51" s="13" customFormat="1" ht="12">
      <c r="A572" s="13"/>
      <c r="B572" s="215"/>
      <c r="C572" s="216"/>
      <c r="D572" s="217" t="s">
        <v>131</v>
      </c>
      <c r="E572" s="218" t="s">
        <v>19</v>
      </c>
      <c r="F572" s="219" t="s">
        <v>1019</v>
      </c>
      <c r="G572" s="216"/>
      <c r="H572" s="220">
        <v>65</v>
      </c>
      <c r="I572" s="221"/>
      <c r="J572" s="216"/>
      <c r="K572" s="216"/>
      <c r="L572" s="222"/>
      <c r="M572" s="223"/>
      <c r="N572" s="224"/>
      <c r="O572" s="224"/>
      <c r="P572" s="224"/>
      <c r="Q572" s="224"/>
      <c r="R572" s="224"/>
      <c r="S572" s="224"/>
      <c r="T572" s="224"/>
      <c r="U572" s="225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26" t="s">
        <v>131</v>
      </c>
      <c r="AU572" s="226" t="s">
        <v>78</v>
      </c>
      <c r="AV572" s="13" t="s">
        <v>78</v>
      </c>
      <c r="AW572" s="13" t="s">
        <v>33</v>
      </c>
      <c r="AX572" s="13" t="s">
        <v>71</v>
      </c>
      <c r="AY572" s="226" t="s">
        <v>120</v>
      </c>
    </row>
    <row r="573" spans="1:51" s="13" customFormat="1" ht="12">
      <c r="A573" s="13"/>
      <c r="B573" s="215"/>
      <c r="C573" s="216"/>
      <c r="D573" s="217" t="s">
        <v>131</v>
      </c>
      <c r="E573" s="218" t="s">
        <v>19</v>
      </c>
      <c r="F573" s="219" t="s">
        <v>1020</v>
      </c>
      <c r="G573" s="216"/>
      <c r="H573" s="220">
        <v>33</v>
      </c>
      <c r="I573" s="221"/>
      <c r="J573" s="216"/>
      <c r="K573" s="216"/>
      <c r="L573" s="222"/>
      <c r="M573" s="223"/>
      <c r="N573" s="224"/>
      <c r="O573" s="224"/>
      <c r="P573" s="224"/>
      <c r="Q573" s="224"/>
      <c r="R573" s="224"/>
      <c r="S573" s="224"/>
      <c r="T573" s="224"/>
      <c r="U573" s="225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26" t="s">
        <v>131</v>
      </c>
      <c r="AU573" s="226" t="s">
        <v>78</v>
      </c>
      <c r="AV573" s="13" t="s">
        <v>78</v>
      </c>
      <c r="AW573" s="13" t="s">
        <v>33</v>
      </c>
      <c r="AX573" s="13" t="s">
        <v>71</v>
      </c>
      <c r="AY573" s="226" t="s">
        <v>120</v>
      </c>
    </row>
    <row r="574" spans="1:51" s="14" customFormat="1" ht="12">
      <c r="A574" s="14"/>
      <c r="B574" s="237"/>
      <c r="C574" s="238"/>
      <c r="D574" s="217" t="s">
        <v>131</v>
      </c>
      <c r="E574" s="239" t="s">
        <v>19</v>
      </c>
      <c r="F574" s="240" t="s">
        <v>173</v>
      </c>
      <c r="G574" s="238"/>
      <c r="H574" s="241">
        <v>98</v>
      </c>
      <c r="I574" s="242"/>
      <c r="J574" s="238"/>
      <c r="K574" s="238"/>
      <c r="L574" s="243"/>
      <c r="M574" s="244"/>
      <c r="N574" s="245"/>
      <c r="O574" s="245"/>
      <c r="P574" s="245"/>
      <c r="Q574" s="245"/>
      <c r="R574" s="245"/>
      <c r="S574" s="245"/>
      <c r="T574" s="245"/>
      <c r="U574" s="246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47" t="s">
        <v>131</v>
      </c>
      <c r="AU574" s="247" t="s">
        <v>78</v>
      </c>
      <c r="AV574" s="14" t="s">
        <v>127</v>
      </c>
      <c r="AW574" s="14" t="s">
        <v>33</v>
      </c>
      <c r="AX574" s="14" t="s">
        <v>76</v>
      </c>
      <c r="AY574" s="247" t="s">
        <v>120</v>
      </c>
    </row>
    <row r="575" spans="1:65" s="2" customFormat="1" ht="16.5" customHeight="1">
      <c r="A575" s="39"/>
      <c r="B575" s="40"/>
      <c r="C575" s="197" t="s">
        <v>1031</v>
      </c>
      <c r="D575" s="197" t="s">
        <v>122</v>
      </c>
      <c r="E575" s="198" t="s">
        <v>1032</v>
      </c>
      <c r="F575" s="199" t="s">
        <v>1033</v>
      </c>
      <c r="G575" s="200" t="s">
        <v>335</v>
      </c>
      <c r="H575" s="201">
        <v>98</v>
      </c>
      <c r="I575" s="202"/>
      <c r="J575" s="203">
        <f>ROUND(I575*H575,2)</f>
        <v>0</v>
      </c>
      <c r="K575" s="199" t="s">
        <v>126</v>
      </c>
      <c r="L575" s="45"/>
      <c r="M575" s="204" t="s">
        <v>19</v>
      </c>
      <c r="N575" s="205" t="s">
        <v>42</v>
      </c>
      <c r="O575" s="85"/>
      <c r="P575" s="206">
        <f>O575*H575</f>
        <v>0</v>
      </c>
      <c r="Q575" s="206">
        <v>2E-05</v>
      </c>
      <c r="R575" s="206">
        <f>Q575*H575</f>
        <v>0.0019600000000000004</v>
      </c>
      <c r="S575" s="206">
        <v>0</v>
      </c>
      <c r="T575" s="206">
        <f>S575*H575</f>
        <v>0</v>
      </c>
      <c r="U575" s="207" t="s">
        <v>19</v>
      </c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R575" s="208" t="s">
        <v>219</v>
      </c>
      <c r="AT575" s="208" t="s">
        <v>122</v>
      </c>
      <c r="AU575" s="208" t="s">
        <v>78</v>
      </c>
      <c r="AY575" s="18" t="s">
        <v>120</v>
      </c>
      <c r="BE575" s="209">
        <f>IF(N575="základní",J575,0)</f>
        <v>0</v>
      </c>
      <c r="BF575" s="209">
        <f>IF(N575="snížená",J575,0)</f>
        <v>0</v>
      </c>
      <c r="BG575" s="209">
        <f>IF(N575="zákl. přenesená",J575,0)</f>
        <v>0</v>
      </c>
      <c r="BH575" s="209">
        <f>IF(N575="sníž. přenesená",J575,0)</f>
        <v>0</v>
      </c>
      <c r="BI575" s="209">
        <f>IF(N575="nulová",J575,0)</f>
        <v>0</v>
      </c>
      <c r="BJ575" s="18" t="s">
        <v>76</v>
      </c>
      <c r="BK575" s="209">
        <f>ROUND(I575*H575,2)</f>
        <v>0</v>
      </c>
      <c r="BL575" s="18" t="s">
        <v>219</v>
      </c>
      <c r="BM575" s="208" t="s">
        <v>1034</v>
      </c>
    </row>
    <row r="576" spans="1:47" s="2" customFormat="1" ht="12">
      <c r="A576" s="39"/>
      <c r="B576" s="40"/>
      <c r="C576" s="41"/>
      <c r="D576" s="210" t="s">
        <v>129</v>
      </c>
      <c r="E576" s="41"/>
      <c r="F576" s="211" t="s">
        <v>1035</v>
      </c>
      <c r="G576" s="41"/>
      <c r="H576" s="41"/>
      <c r="I576" s="212"/>
      <c r="J576" s="41"/>
      <c r="K576" s="41"/>
      <c r="L576" s="45"/>
      <c r="M576" s="213"/>
      <c r="N576" s="214"/>
      <c r="O576" s="85"/>
      <c r="P576" s="85"/>
      <c r="Q576" s="85"/>
      <c r="R576" s="85"/>
      <c r="S576" s="85"/>
      <c r="T576" s="85"/>
      <c r="U576" s="86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T576" s="18" t="s">
        <v>129</v>
      </c>
      <c r="AU576" s="18" t="s">
        <v>78</v>
      </c>
    </row>
    <row r="577" spans="1:51" s="13" customFormat="1" ht="12">
      <c r="A577" s="13"/>
      <c r="B577" s="215"/>
      <c r="C577" s="216"/>
      <c r="D577" s="217" t="s">
        <v>131</v>
      </c>
      <c r="E577" s="218" t="s">
        <v>19</v>
      </c>
      <c r="F577" s="219" t="s">
        <v>1019</v>
      </c>
      <c r="G577" s="216"/>
      <c r="H577" s="220">
        <v>65</v>
      </c>
      <c r="I577" s="221"/>
      <c r="J577" s="216"/>
      <c r="K577" s="216"/>
      <c r="L577" s="222"/>
      <c r="M577" s="223"/>
      <c r="N577" s="224"/>
      <c r="O577" s="224"/>
      <c r="P577" s="224"/>
      <c r="Q577" s="224"/>
      <c r="R577" s="224"/>
      <c r="S577" s="224"/>
      <c r="T577" s="224"/>
      <c r="U577" s="225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26" t="s">
        <v>131</v>
      </c>
      <c r="AU577" s="226" t="s">
        <v>78</v>
      </c>
      <c r="AV577" s="13" t="s">
        <v>78</v>
      </c>
      <c r="AW577" s="13" t="s">
        <v>33</v>
      </c>
      <c r="AX577" s="13" t="s">
        <v>71</v>
      </c>
      <c r="AY577" s="226" t="s">
        <v>120</v>
      </c>
    </row>
    <row r="578" spans="1:51" s="13" customFormat="1" ht="12">
      <c r="A578" s="13"/>
      <c r="B578" s="215"/>
      <c r="C578" s="216"/>
      <c r="D578" s="217" t="s">
        <v>131</v>
      </c>
      <c r="E578" s="218" t="s">
        <v>19</v>
      </c>
      <c r="F578" s="219" t="s">
        <v>1020</v>
      </c>
      <c r="G578" s="216"/>
      <c r="H578" s="220">
        <v>33</v>
      </c>
      <c r="I578" s="221"/>
      <c r="J578" s="216"/>
      <c r="K578" s="216"/>
      <c r="L578" s="222"/>
      <c r="M578" s="223"/>
      <c r="N578" s="224"/>
      <c r="O578" s="224"/>
      <c r="P578" s="224"/>
      <c r="Q578" s="224"/>
      <c r="R578" s="224"/>
      <c r="S578" s="224"/>
      <c r="T578" s="224"/>
      <c r="U578" s="225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26" t="s">
        <v>131</v>
      </c>
      <c r="AU578" s="226" t="s">
        <v>78</v>
      </c>
      <c r="AV578" s="13" t="s">
        <v>78</v>
      </c>
      <c r="AW578" s="13" t="s">
        <v>33</v>
      </c>
      <c r="AX578" s="13" t="s">
        <v>71</v>
      </c>
      <c r="AY578" s="226" t="s">
        <v>120</v>
      </c>
    </row>
    <row r="579" spans="1:51" s="14" customFormat="1" ht="12">
      <c r="A579" s="14"/>
      <c r="B579" s="237"/>
      <c r="C579" s="238"/>
      <c r="D579" s="217" t="s">
        <v>131</v>
      </c>
      <c r="E579" s="239" t="s">
        <v>19</v>
      </c>
      <c r="F579" s="240" t="s">
        <v>173</v>
      </c>
      <c r="G579" s="238"/>
      <c r="H579" s="241">
        <v>98</v>
      </c>
      <c r="I579" s="242"/>
      <c r="J579" s="238"/>
      <c r="K579" s="238"/>
      <c r="L579" s="243"/>
      <c r="M579" s="244"/>
      <c r="N579" s="245"/>
      <c r="O579" s="245"/>
      <c r="P579" s="245"/>
      <c r="Q579" s="245"/>
      <c r="R579" s="245"/>
      <c r="S579" s="245"/>
      <c r="T579" s="245"/>
      <c r="U579" s="246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47" t="s">
        <v>131</v>
      </c>
      <c r="AU579" s="247" t="s">
        <v>78</v>
      </c>
      <c r="AV579" s="14" t="s">
        <v>127</v>
      </c>
      <c r="AW579" s="14" t="s">
        <v>33</v>
      </c>
      <c r="AX579" s="14" t="s">
        <v>76</v>
      </c>
      <c r="AY579" s="247" t="s">
        <v>120</v>
      </c>
    </row>
    <row r="580" spans="1:65" s="2" customFormat="1" ht="21.75" customHeight="1">
      <c r="A580" s="39"/>
      <c r="B580" s="40"/>
      <c r="C580" s="197" t="s">
        <v>1036</v>
      </c>
      <c r="D580" s="197" t="s">
        <v>122</v>
      </c>
      <c r="E580" s="198" t="s">
        <v>1037</v>
      </c>
      <c r="F580" s="199" t="s">
        <v>1038</v>
      </c>
      <c r="G580" s="200" t="s">
        <v>335</v>
      </c>
      <c r="H580" s="201">
        <v>98</v>
      </c>
      <c r="I580" s="202"/>
      <c r="J580" s="203">
        <f>ROUND(I580*H580,2)</f>
        <v>0</v>
      </c>
      <c r="K580" s="199" t="s">
        <v>126</v>
      </c>
      <c r="L580" s="45"/>
      <c r="M580" s="204" t="s">
        <v>19</v>
      </c>
      <c r="N580" s="205" t="s">
        <v>42</v>
      </c>
      <c r="O580" s="85"/>
      <c r="P580" s="206">
        <f>O580*H580</f>
        <v>0</v>
      </c>
      <c r="Q580" s="206">
        <v>3E-05</v>
      </c>
      <c r="R580" s="206">
        <f>Q580*H580</f>
        <v>0.00294</v>
      </c>
      <c r="S580" s="206">
        <v>0</v>
      </c>
      <c r="T580" s="206">
        <f>S580*H580</f>
        <v>0</v>
      </c>
      <c r="U580" s="207" t="s">
        <v>19</v>
      </c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R580" s="208" t="s">
        <v>219</v>
      </c>
      <c r="AT580" s="208" t="s">
        <v>122</v>
      </c>
      <c r="AU580" s="208" t="s">
        <v>78</v>
      </c>
      <c r="AY580" s="18" t="s">
        <v>120</v>
      </c>
      <c r="BE580" s="209">
        <f>IF(N580="základní",J580,0)</f>
        <v>0</v>
      </c>
      <c r="BF580" s="209">
        <f>IF(N580="snížená",J580,0)</f>
        <v>0</v>
      </c>
      <c r="BG580" s="209">
        <f>IF(N580="zákl. přenesená",J580,0)</f>
        <v>0</v>
      </c>
      <c r="BH580" s="209">
        <f>IF(N580="sníž. přenesená",J580,0)</f>
        <v>0</v>
      </c>
      <c r="BI580" s="209">
        <f>IF(N580="nulová",J580,0)</f>
        <v>0</v>
      </c>
      <c r="BJ580" s="18" t="s">
        <v>76</v>
      </c>
      <c r="BK580" s="209">
        <f>ROUND(I580*H580,2)</f>
        <v>0</v>
      </c>
      <c r="BL580" s="18" t="s">
        <v>219</v>
      </c>
      <c r="BM580" s="208" t="s">
        <v>1039</v>
      </c>
    </row>
    <row r="581" spans="1:47" s="2" customFormat="1" ht="12">
      <c r="A581" s="39"/>
      <c r="B581" s="40"/>
      <c r="C581" s="41"/>
      <c r="D581" s="210" t="s">
        <v>129</v>
      </c>
      <c r="E581" s="41"/>
      <c r="F581" s="211" t="s">
        <v>1040</v>
      </c>
      <c r="G581" s="41"/>
      <c r="H581" s="41"/>
      <c r="I581" s="212"/>
      <c r="J581" s="41"/>
      <c r="K581" s="41"/>
      <c r="L581" s="45"/>
      <c r="M581" s="213"/>
      <c r="N581" s="214"/>
      <c r="O581" s="85"/>
      <c r="P581" s="85"/>
      <c r="Q581" s="85"/>
      <c r="R581" s="85"/>
      <c r="S581" s="85"/>
      <c r="T581" s="85"/>
      <c r="U581" s="86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T581" s="18" t="s">
        <v>129</v>
      </c>
      <c r="AU581" s="18" t="s">
        <v>78</v>
      </c>
    </row>
    <row r="582" spans="1:51" s="13" customFormat="1" ht="12">
      <c r="A582" s="13"/>
      <c r="B582" s="215"/>
      <c r="C582" s="216"/>
      <c r="D582" s="217" t="s">
        <v>131</v>
      </c>
      <c r="E582" s="218" t="s">
        <v>19</v>
      </c>
      <c r="F582" s="219" t="s">
        <v>1019</v>
      </c>
      <c r="G582" s="216"/>
      <c r="H582" s="220">
        <v>65</v>
      </c>
      <c r="I582" s="221"/>
      <c r="J582" s="216"/>
      <c r="K582" s="216"/>
      <c r="L582" s="222"/>
      <c r="M582" s="223"/>
      <c r="N582" s="224"/>
      <c r="O582" s="224"/>
      <c r="P582" s="224"/>
      <c r="Q582" s="224"/>
      <c r="R582" s="224"/>
      <c r="S582" s="224"/>
      <c r="T582" s="224"/>
      <c r="U582" s="225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26" t="s">
        <v>131</v>
      </c>
      <c r="AU582" s="226" t="s">
        <v>78</v>
      </c>
      <c r="AV582" s="13" t="s">
        <v>78</v>
      </c>
      <c r="AW582" s="13" t="s">
        <v>33</v>
      </c>
      <c r="AX582" s="13" t="s">
        <v>71</v>
      </c>
      <c r="AY582" s="226" t="s">
        <v>120</v>
      </c>
    </row>
    <row r="583" spans="1:51" s="13" customFormat="1" ht="12">
      <c r="A583" s="13"/>
      <c r="B583" s="215"/>
      <c r="C583" s="216"/>
      <c r="D583" s="217" t="s">
        <v>131</v>
      </c>
      <c r="E583" s="218" t="s">
        <v>19</v>
      </c>
      <c r="F583" s="219" t="s">
        <v>1020</v>
      </c>
      <c r="G583" s="216"/>
      <c r="H583" s="220">
        <v>33</v>
      </c>
      <c r="I583" s="221"/>
      <c r="J583" s="216"/>
      <c r="K583" s="216"/>
      <c r="L583" s="222"/>
      <c r="M583" s="223"/>
      <c r="N583" s="224"/>
      <c r="O583" s="224"/>
      <c r="P583" s="224"/>
      <c r="Q583" s="224"/>
      <c r="R583" s="224"/>
      <c r="S583" s="224"/>
      <c r="T583" s="224"/>
      <c r="U583" s="225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26" t="s">
        <v>131</v>
      </c>
      <c r="AU583" s="226" t="s">
        <v>78</v>
      </c>
      <c r="AV583" s="13" t="s">
        <v>78</v>
      </c>
      <c r="AW583" s="13" t="s">
        <v>33</v>
      </c>
      <c r="AX583" s="13" t="s">
        <v>71</v>
      </c>
      <c r="AY583" s="226" t="s">
        <v>120</v>
      </c>
    </row>
    <row r="584" spans="1:51" s="14" customFormat="1" ht="12">
      <c r="A584" s="14"/>
      <c r="B584" s="237"/>
      <c r="C584" s="238"/>
      <c r="D584" s="217" t="s">
        <v>131</v>
      </c>
      <c r="E584" s="239" t="s">
        <v>19</v>
      </c>
      <c r="F584" s="240" t="s">
        <v>173</v>
      </c>
      <c r="G584" s="238"/>
      <c r="H584" s="241">
        <v>98</v>
      </c>
      <c r="I584" s="242"/>
      <c r="J584" s="238"/>
      <c r="K584" s="238"/>
      <c r="L584" s="243"/>
      <c r="M584" s="244"/>
      <c r="N584" s="245"/>
      <c r="O584" s="245"/>
      <c r="P584" s="245"/>
      <c r="Q584" s="245"/>
      <c r="R584" s="245"/>
      <c r="S584" s="245"/>
      <c r="T584" s="245"/>
      <c r="U584" s="246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47" t="s">
        <v>131</v>
      </c>
      <c r="AU584" s="247" t="s">
        <v>78</v>
      </c>
      <c r="AV584" s="14" t="s">
        <v>127</v>
      </c>
      <c r="AW584" s="14" t="s">
        <v>33</v>
      </c>
      <c r="AX584" s="14" t="s">
        <v>76</v>
      </c>
      <c r="AY584" s="247" t="s">
        <v>120</v>
      </c>
    </row>
    <row r="585" spans="1:65" s="2" customFormat="1" ht="16.5" customHeight="1">
      <c r="A585" s="39"/>
      <c r="B585" s="40"/>
      <c r="C585" s="197" t="s">
        <v>1041</v>
      </c>
      <c r="D585" s="197" t="s">
        <v>122</v>
      </c>
      <c r="E585" s="198" t="s">
        <v>1042</v>
      </c>
      <c r="F585" s="199" t="s">
        <v>1043</v>
      </c>
      <c r="G585" s="200" t="s">
        <v>335</v>
      </c>
      <c r="H585" s="201">
        <v>98</v>
      </c>
      <c r="I585" s="202"/>
      <c r="J585" s="203">
        <f>ROUND(I585*H585,2)</f>
        <v>0</v>
      </c>
      <c r="K585" s="199" t="s">
        <v>126</v>
      </c>
      <c r="L585" s="45"/>
      <c r="M585" s="204" t="s">
        <v>19</v>
      </c>
      <c r="N585" s="205" t="s">
        <v>42</v>
      </c>
      <c r="O585" s="85"/>
      <c r="P585" s="206">
        <f>O585*H585</f>
        <v>0</v>
      </c>
      <c r="Q585" s="206">
        <v>3E-05</v>
      </c>
      <c r="R585" s="206">
        <f>Q585*H585</f>
        <v>0.00294</v>
      </c>
      <c r="S585" s="206">
        <v>0</v>
      </c>
      <c r="T585" s="206">
        <f>S585*H585</f>
        <v>0</v>
      </c>
      <c r="U585" s="207" t="s">
        <v>19</v>
      </c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R585" s="208" t="s">
        <v>219</v>
      </c>
      <c r="AT585" s="208" t="s">
        <v>122</v>
      </c>
      <c r="AU585" s="208" t="s">
        <v>78</v>
      </c>
      <c r="AY585" s="18" t="s">
        <v>120</v>
      </c>
      <c r="BE585" s="209">
        <f>IF(N585="základní",J585,0)</f>
        <v>0</v>
      </c>
      <c r="BF585" s="209">
        <f>IF(N585="snížená",J585,0)</f>
        <v>0</v>
      </c>
      <c r="BG585" s="209">
        <f>IF(N585="zákl. přenesená",J585,0)</f>
        <v>0</v>
      </c>
      <c r="BH585" s="209">
        <f>IF(N585="sníž. přenesená",J585,0)</f>
        <v>0</v>
      </c>
      <c r="BI585" s="209">
        <f>IF(N585="nulová",J585,0)</f>
        <v>0</v>
      </c>
      <c r="BJ585" s="18" t="s">
        <v>76</v>
      </c>
      <c r="BK585" s="209">
        <f>ROUND(I585*H585,2)</f>
        <v>0</v>
      </c>
      <c r="BL585" s="18" t="s">
        <v>219</v>
      </c>
      <c r="BM585" s="208" t="s">
        <v>1044</v>
      </c>
    </row>
    <row r="586" spans="1:47" s="2" customFormat="1" ht="12">
      <c r="A586" s="39"/>
      <c r="B586" s="40"/>
      <c r="C586" s="41"/>
      <c r="D586" s="210" t="s">
        <v>129</v>
      </c>
      <c r="E586" s="41"/>
      <c r="F586" s="211" t="s">
        <v>1045</v>
      </c>
      <c r="G586" s="41"/>
      <c r="H586" s="41"/>
      <c r="I586" s="212"/>
      <c r="J586" s="41"/>
      <c r="K586" s="41"/>
      <c r="L586" s="45"/>
      <c r="M586" s="213"/>
      <c r="N586" s="214"/>
      <c r="O586" s="85"/>
      <c r="P586" s="85"/>
      <c r="Q586" s="85"/>
      <c r="R586" s="85"/>
      <c r="S586" s="85"/>
      <c r="T586" s="85"/>
      <c r="U586" s="86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T586" s="18" t="s">
        <v>129</v>
      </c>
      <c r="AU586" s="18" t="s">
        <v>78</v>
      </c>
    </row>
    <row r="587" spans="1:51" s="13" customFormat="1" ht="12">
      <c r="A587" s="13"/>
      <c r="B587" s="215"/>
      <c r="C587" s="216"/>
      <c r="D587" s="217" t="s">
        <v>131</v>
      </c>
      <c r="E587" s="218" t="s">
        <v>19</v>
      </c>
      <c r="F587" s="219" t="s">
        <v>1019</v>
      </c>
      <c r="G587" s="216"/>
      <c r="H587" s="220">
        <v>65</v>
      </c>
      <c r="I587" s="221"/>
      <c r="J587" s="216"/>
      <c r="K587" s="216"/>
      <c r="L587" s="222"/>
      <c r="M587" s="223"/>
      <c r="N587" s="224"/>
      <c r="O587" s="224"/>
      <c r="P587" s="224"/>
      <c r="Q587" s="224"/>
      <c r="R587" s="224"/>
      <c r="S587" s="224"/>
      <c r="T587" s="224"/>
      <c r="U587" s="225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26" t="s">
        <v>131</v>
      </c>
      <c r="AU587" s="226" t="s">
        <v>78</v>
      </c>
      <c r="AV587" s="13" t="s">
        <v>78</v>
      </c>
      <c r="AW587" s="13" t="s">
        <v>33</v>
      </c>
      <c r="AX587" s="13" t="s">
        <v>71</v>
      </c>
      <c r="AY587" s="226" t="s">
        <v>120</v>
      </c>
    </row>
    <row r="588" spans="1:51" s="13" customFormat="1" ht="12">
      <c r="A588" s="13"/>
      <c r="B588" s="215"/>
      <c r="C588" s="216"/>
      <c r="D588" s="217" t="s">
        <v>131</v>
      </c>
      <c r="E588" s="218" t="s">
        <v>19</v>
      </c>
      <c r="F588" s="219" t="s">
        <v>1020</v>
      </c>
      <c r="G588" s="216"/>
      <c r="H588" s="220">
        <v>33</v>
      </c>
      <c r="I588" s="221"/>
      <c r="J588" s="216"/>
      <c r="K588" s="216"/>
      <c r="L588" s="222"/>
      <c r="M588" s="223"/>
      <c r="N588" s="224"/>
      <c r="O588" s="224"/>
      <c r="P588" s="224"/>
      <c r="Q588" s="224"/>
      <c r="R588" s="224"/>
      <c r="S588" s="224"/>
      <c r="T588" s="224"/>
      <c r="U588" s="225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26" t="s">
        <v>131</v>
      </c>
      <c r="AU588" s="226" t="s">
        <v>78</v>
      </c>
      <c r="AV588" s="13" t="s">
        <v>78</v>
      </c>
      <c r="AW588" s="13" t="s">
        <v>33</v>
      </c>
      <c r="AX588" s="13" t="s">
        <v>71</v>
      </c>
      <c r="AY588" s="226" t="s">
        <v>120</v>
      </c>
    </row>
    <row r="589" spans="1:51" s="14" customFormat="1" ht="12">
      <c r="A589" s="14"/>
      <c r="B589" s="237"/>
      <c r="C589" s="238"/>
      <c r="D589" s="217" t="s">
        <v>131</v>
      </c>
      <c r="E589" s="239" t="s">
        <v>19</v>
      </c>
      <c r="F589" s="240" t="s">
        <v>173</v>
      </c>
      <c r="G589" s="238"/>
      <c r="H589" s="241">
        <v>98</v>
      </c>
      <c r="I589" s="242"/>
      <c r="J589" s="238"/>
      <c r="K589" s="238"/>
      <c r="L589" s="243"/>
      <c r="M589" s="244"/>
      <c r="N589" s="245"/>
      <c r="O589" s="245"/>
      <c r="P589" s="245"/>
      <c r="Q589" s="245"/>
      <c r="R589" s="245"/>
      <c r="S589" s="245"/>
      <c r="T589" s="245"/>
      <c r="U589" s="246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47" t="s">
        <v>131</v>
      </c>
      <c r="AU589" s="247" t="s">
        <v>78</v>
      </c>
      <c r="AV589" s="14" t="s">
        <v>127</v>
      </c>
      <c r="AW589" s="14" t="s">
        <v>33</v>
      </c>
      <c r="AX589" s="14" t="s">
        <v>76</v>
      </c>
      <c r="AY589" s="247" t="s">
        <v>120</v>
      </c>
    </row>
    <row r="590" spans="1:63" s="12" customFormat="1" ht="25.9" customHeight="1">
      <c r="A590" s="12"/>
      <c r="B590" s="181"/>
      <c r="C590" s="182"/>
      <c r="D590" s="183" t="s">
        <v>70</v>
      </c>
      <c r="E590" s="184" t="s">
        <v>1046</v>
      </c>
      <c r="F590" s="184" t="s">
        <v>1047</v>
      </c>
      <c r="G590" s="182"/>
      <c r="H590" s="182"/>
      <c r="I590" s="185"/>
      <c r="J590" s="186">
        <f>BK590</f>
        <v>0</v>
      </c>
      <c r="K590" s="182"/>
      <c r="L590" s="187"/>
      <c r="M590" s="188"/>
      <c r="N590" s="189"/>
      <c r="O590" s="189"/>
      <c r="P590" s="190">
        <f>P591+P594+P599+P606</f>
        <v>0</v>
      </c>
      <c r="Q590" s="189"/>
      <c r="R590" s="190">
        <f>R591+R594+R599+R606</f>
        <v>0</v>
      </c>
      <c r="S590" s="189"/>
      <c r="T590" s="190">
        <f>T591+T594+T599+T606</f>
        <v>0</v>
      </c>
      <c r="U590" s="191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R590" s="192" t="s">
        <v>149</v>
      </c>
      <c r="AT590" s="193" t="s">
        <v>70</v>
      </c>
      <c r="AU590" s="193" t="s">
        <v>71</v>
      </c>
      <c r="AY590" s="192" t="s">
        <v>120</v>
      </c>
      <c r="BK590" s="194">
        <f>BK591+BK594+BK599+BK606</f>
        <v>0</v>
      </c>
    </row>
    <row r="591" spans="1:63" s="12" customFormat="1" ht="22.8" customHeight="1">
      <c r="A591" s="12"/>
      <c r="B591" s="181"/>
      <c r="C591" s="182"/>
      <c r="D591" s="183" t="s">
        <v>70</v>
      </c>
      <c r="E591" s="195" t="s">
        <v>1048</v>
      </c>
      <c r="F591" s="195" t="s">
        <v>1049</v>
      </c>
      <c r="G591" s="182"/>
      <c r="H591" s="182"/>
      <c r="I591" s="185"/>
      <c r="J591" s="196">
        <f>BK591</f>
        <v>0</v>
      </c>
      <c r="K591" s="182"/>
      <c r="L591" s="187"/>
      <c r="M591" s="188"/>
      <c r="N591" s="189"/>
      <c r="O591" s="189"/>
      <c r="P591" s="190">
        <f>SUM(P592:P593)</f>
        <v>0</v>
      </c>
      <c r="Q591" s="189"/>
      <c r="R591" s="190">
        <f>SUM(R592:R593)</f>
        <v>0</v>
      </c>
      <c r="S591" s="189"/>
      <c r="T591" s="190">
        <f>SUM(T592:T593)</f>
        <v>0</v>
      </c>
      <c r="U591" s="191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R591" s="192" t="s">
        <v>149</v>
      </c>
      <c r="AT591" s="193" t="s">
        <v>70</v>
      </c>
      <c r="AU591" s="193" t="s">
        <v>76</v>
      </c>
      <c r="AY591" s="192" t="s">
        <v>120</v>
      </c>
      <c r="BK591" s="194">
        <f>SUM(BK592:BK593)</f>
        <v>0</v>
      </c>
    </row>
    <row r="592" spans="1:65" s="2" customFormat="1" ht="16.5" customHeight="1">
      <c r="A592" s="39"/>
      <c r="B592" s="40"/>
      <c r="C592" s="197" t="s">
        <v>1050</v>
      </c>
      <c r="D592" s="197" t="s">
        <v>122</v>
      </c>
      <c r="E592" s="198" t="s">
        <v>1051</v>
      </c>
      <c r="F592" s="199" t="s">
        <v>1052</v>
      </c>
      <c r="G592" s="200" t="s">
        <v>1053</v>
      </c>
      <c r="H592" s="201">
        <v>1</v>
      </c>
      <c r="I592" s="202"/>
      <c r="J592" s="203">
        <f>ROUND(I592*H592,2)</f>
        <v>0</v>
      </c>
      <c r="K592" s="199" t="s">
        <v>126</v>
      </c>
      <c r="L592" s="45"/>
      <c r="M592" s="204" t="s">
        <v>19</v>
      </c>
      <c r="N592" s="205" t="s">
        <v>42</v>
      </c>
      <c r="O592" s="85"/>
      <c r="P592" s="206">
        <f>O592*H592</f>
        <v>0</v>
      </c>
      <c r="Q592" s="206">
        <v>0</v>
      </c>
      <c r="R592" s="206">
        <f>Q592*H592</f>
        <v>0</v>
      </c>
      <c r="S592" s="206">
        <v>0</v>
      </c>
      <c r="T592" s="206">
        <f>S592*H592</f>
        <v>0</v>
      </c>
      <c r="U592" s="207" t="s">
        <v>19</v>
      </c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R592" s="208" t="s">
        <v>1054</v>
      </c>
      <c r="AT592" s="208" t="s">
        <v>122</v>
      </c>
      <c r="AU592" s="208" t="s">
        <v>78</v>
      </c>
      <c r="AY592" s="18" t="s">
        <v>120</v>
      </c>
      <c r="BE592" s="209">
        <f>IF(N592="základní",J592,0)</f>
        <v>0</v>
      </c>
      <c r="BF592" s="209">
        <f>IF(N592="snížená",J592,0)</f>
        <v>0</v>
      </c>
      <c r="BG592" s="209">
        <f>IF(N592="zákl. přenesená",J592,0)</f>
        <v>0</v>
      </c>
      <c r="BH592" s="209">
        <f>IF(N592="sníž. přenesená",J592,0)</f>
        <v>0</v>
      </c>
      <c r="BI592" s="209">
        <f>IF(N592="nulová",J592,0)</f>
        <v>0</v>
      </c>
      <c r="BJ592" s="18" t="s">
        <v>76</v>
      </c>
      <c r="BK592" s="209">
        <f>ROUND(I592*H592,2)</f>
        <v>0</v>
      </c>
      <c r="BL592" s="18" t="s">
        <v>1054</v>
      </c>
      <c r="BM592" s="208" t="s">
        <v>1055</v>
      </c>
    </row>
    <row r="593" spans="1:47" s="2" customFormat="1" ht="12">
      <c r="A593" s="39"/>
      <c r="B593" s="40"/>
      <c r="C593" s="41"/>
      <c r="D593" s="210" t="s">
        <v>129</v>
      </c>
      <c r="E593" s="41"/>
      <c r="F593" s="211" t="s">
        <v>1056</v>
      </c>
      <c r="G593" s="41"/>
      <c r="H593" s="41"/>
      <c r="I593" s="212"/>
      <c r="J593" s="41"/>
      <c r="K593" s="41"/>
      <c r="L593" s="45"/>
      <c r="M593" s="213"/>
      <c r="N593" s="214"/>
      <c r="O593" s="85"/>
      <c r="P593" s="85"/>
      <c r="Q593" s="85"/>
      <c r="R593" s="85"/>
      <c r="S593" s="85"/>
      <c r="T593" s="85"/>
      <c r="U593" s="86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T593" s="18" t="s">
        <v>129</v>
      </c>
      <c r="AU593" s="18" t="s">
        <v>78</v>
      </c>
    </row>
    <row r="594" spans="1:63" s="12" customFormat="1" ht="22.8" customHeight="1">
      <c r="A594" s="12"/>
      <c r="B594" s="181"/>
      <c r="C594" s="182"/>
      <c r="D594" s="183" t="s">
        <v>70</v>
      </c>
      <c r="E594" s="195" t="s">
        <v>1057</v>
      </c>
      <c r="F594" s="195" t="s">
        <v>1058</v>
      </c>
      <c r="G594" s="182"/>
      <c r="H594" s="182"/>
      <c r="I594" s="185"/>
      <c r="J594" s="196">
        <f>BK594</f>
        <v>0</v>
      </c>
      <c r="K594" s="182"/>
      <c r="L594" s="187"/>
      <c r="M594" s="188"/>
      <c r="N594" s="189"/>
      <c r="O594" s="189"/>
      <c r="P594" s="190">
        <f>SUM(P595:P598)</f>
        <v>0</v>
      </c>
      <c r="Q594" s="189"/>
      <c r="R594" s="190">
        <f>SUM(R595:R598)</f>
        <v>0</v>
      </c>
      <c r="S594" s="189"/>
      <c r="T594" s="190">
        <f>SUM(T595:T598)</f>
        <v>0</v>
      </c>
      <c r="U594" s="191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R594" s="192" t="s">
        <v>149</v>
      </c>
      <c r="AT594" s="193" t="s">
        <v>70</v>
      </c>
      <c r="AU594" s="193" t="s">
        <v>76</v>
      </c>
      <c r="AY594" s="192" t="s">
        <v>120</v>
      </c>
      <c r="BK594" s="194">
        <f>SUM(BK595:BK598)</f>
        <v>0</v>
      </c>
    </row>
    <row r="595" spans="1:65" s="2" customFormat="1" ht="16.5" customHeight="1">
      <c r="A595" s="39"/>
      <c r="B595" s="40"/>
      <c r="C595" s="197" t="s">
        <v>1059</v>
      </c>
      <c r="D595" s="197" t="s">
        <v>122</v>
      </c>
      <c r="E595" s="198" t="s">
        <v>1060</v>
      </c>
      <c r="F595" s="199" t="s">
        <v>1061</v>
      </c>
      <c r="G595" s="200" t="s">
        <v>1053</v>
      </c>
      <c r="H595" s="201">
        <v>1</v>
      </c>
      <c r="I595" s="202"/>
      <c r="J595" s="203">
        <f>ROUND(I595*H595,2)</f>
        <v>0</v>
      </c>
      <c r="K595" s="199" t="s">
        <v>126</v>
      </c>
      <c r="L595" s="45"/>
      <c r="M595" s="204" t="s">
        <v>19</v>
      </c>
      <c r="N595" s="205" t="s">
        <v>42</v>
      </c>
      <c r="O595" s="85"/>
      <c r="P595" s="206">
        <f>O595*H595</f>
        <v>0</v>
      </c>
      <c r="Q595" s="206">
        <v>0</v>
      </c>
      <c r="R595" s="206">
        <f>Q595*H595</f>
        <v>0</v>
      </c>
      <c r="S595" s="206">
        <v>0</v>
      </c>
      <c r="T595" s="206">
        <f>S595*H595</f>
        <v>0</v>
      </c>
      <c r="U595" s="207" t="s">
        <v>19</v>
      </c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R595" s="208" t="s">
        <v>1054</v>
      </c>
      <c r="AT595" s="208" t="s">
        <v>122</v>
      </c>
      <c r="AU595" s="208" t="s">
        <v>78</v>
      </c>
      <c r="AY595" s="18" t="s">
        <v>120</v>
      </c>
      <c r="BE595" s="209">
        <f>IF(N595="základní",J595,0)</f>
        <v>0</v>
      </c>
      <c r="BF595" s="209">
        <f>IF(N595="snížená",J595,0)</f>
        <v>0</v>
      </c>
      <c r="BG595" s="209">
        <f>IF(N595="zákl. přenesená",J595,0)</f>
        <v>0</v>
      </c>
      <c r="BH595" s="209">
        <f>IF(N595="sníž. přenesená",J595,0)</f>
        <v>0</v>
      </c>
      <c r="BI595" s="209">
        <f>IF(N595="nulová",J595,0)</f>
        <v>0</v>
      </c>
      <c r="BJ595" s="18" t="s">
        <v>76</v>
      </c>
      <c r="BK595" s="209">
        <f>ROUND(I595*H595,2)</f>
        <v>0</v>
      </c>
      <c r="BL595" s="18" t="s">
        <v>1054</v>
      </c>
      <c r="BM595" s="208" t="s">
        <v>1062</v>
      </c>
    </row>
    <row r="596" spans="1:47" s="2" customFormat="1" ht="12">
      <c r="A596" s="39"/>
      <c r="B596" s="40"/>
      <c r="C596" s="41"/>
      <c r="D596" s="210" t="s">
        <v>129</v>
      </c>
      <c r="E596" s="41"/>
      <c r="F596" s="211" t="s">
        <v>1063</v>
      </c>
      <c r="G596" s="41"/>
      <c r="H596" s="41"/>
      <c r="I596" s="212"/>
      <c r="J596" s="41"/>
      <c r="K596" s="41"/>
      <c r="L596" s="45"/>
      <c r="M596" s="213"/>
      <c r="N596" s="214"/>
      <c r="O596" s="85"/>
      <c r="P596" s="85"/>
      <c r="Q596" s="85"/>
      <c r="R596" s="85"/>
      <c r="S596" s="85"/>
      <c r="T596" s="85"/>
      <c r="U596" s="86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T596" s="18" t="s">
        <v>129</v>
      </c>
      <c r="AU596" s="18" t="s">
        <v>78</v>
      </c>
    </row>
    <row r="597" spans="1:65" s="2" customFormat="1" ht="16.5" customHeight="1">
      <c r="A597" s="39"/>
      <c r="B597" s="40"/>
      <c r="C597" s="197" t="s">
        <v>1064</v>
      </c>
      <c r="D597" s="197" t="s">
        <v>122</v>
      </c>
      <c r="E597" s="198" t="s">
        <v>1065</v>
      </c>
      <c r="F597" s="199" t="s">
        <v>1066</v>
      </c>
      <c r="G597" s="200" t="s">
        <v>1053</v>
      </c>
      <c r="H597" s="201">
        <v>1</v>
      </c>
      <c r="I597" s="202"/>
      <c r="J597" s="203">
        <f>ROUND(I597*H597,2)</f>
        <v>0</v>
      </c>
      <c r="K597" s="199" t="s">
        <v>126</v>
      </c>
      <c r="L597" s="45"/>
      <c r="M597" s="204" t="s">
        <v>19</v>
      </c>
      <c r="N597" s="205" t="s">
        <v>42</v>
      </c>
      <c r="O597" s="85"/>
      <c r="P597" s="206">
        <f>O597*H597</f>
        <v>0</v>
      </c>
      <c r="Q597" s="206">
        <v>0</v>
      </c>
      <c r="R597" s="206">
        <f>Q597*H597</f>
        <v>0</v>
      </c>
      <c r="S597" s="206">
        <v>0</v>
      </c>
      <c r="T597" s="206">
        <f>S597*H597</f>
        <v>0</v>
      </c>
      <c r="U597" s="207" t="s">
        <v>19</v>
      </c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R597" s="208" t="s">
        <v>1054</v>
      </c>
      <c r="AT597" s="208" t="s">
        <v>122</v>
      </c>
      <c r="AU597" s="208" t="s">
        <v>78</v>
      </c>
      <c r="AY597" s="18" t="s">
        <v>120</v>
      </c>
      <c r="BE597" s="209">
        <f>IF(N597="základní",J597,0)</f>
        <v>0</v>
      </c>
      <c r="BF597" s="209">
        <f>IF(N597="snížená",J597,0)</f>
        <v>0</v>
      </c>
      <c r="BG597" s="209">
        <f>IF(N597="zákl. přenesená",J597,0)</f>
        <v>0</v>
      </c>
      <c r="BH597" s="209">
        <f>IF(N597="sníž. přenesená",J597,0)</f>
        <v>0</v>
      </c>
      <c r="BI597" s="209">
        <f>IF(N597="nulová",J597,0)</f>
        <v>0</v>
      </c>
      <c r="BJ597" s="18" t="s">
        <v>76</v>
      </c>
      <c r="BK597" s="209">
        <f>ROUND(I597*H597,2)</f>
        <v>0</v>
      </c>
      <c r="BL597" s="18" t="s">
        <v>1054</v>
      </c>
      <c r="BM597" s="208" t="s">
        <v>1067</v>
      </c>
    </row>
    <row r="598" spans="1:47" s="2" customFormat="1" ht="12">
      <c r="A598" s="39"/>
      <c r="B598" s="40"/>
      <c r="C598" s="41"/>
      <c r="D598" s="210" t="s">
        <v>129</v>
      </c>
      <c r="E598" s="41"/>
      <c r="F598" s="211" t="s">
        <v>1068</v>
      </c>
      <c r="G598" s="41"/>
      <c r="H598" s="41"/>
      <c r="I598" s="212"/>
      <c r="J598" s="41"/>
      <c r="K598" s="41"/>
      <c r="L598" s="45"/>
      <c r="M598" s="213"/>
      <c r="N598" s="214"/>
      <c r="O598" s="85"/>
      <c r="P598" s="85"/>
      <c r="Q598" s="85"/>
      <c r="R598" s="85"/>
      <c r="S598" s="85"/>
      <c r="T598" s="85"/>
      <c r="U598" s="86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T598" s="18" t="s">
        <v>129</v>
      </c>
      <c r="AU598" s="18" t="s">
        <v>78</v>
      </c>
    </row>
    <row r="599" spans="1:63" s="12" customFormat="1" ht="22.8" customHeight="1">
      <c r="A599" s="12"/>
      <c r="B599" s="181"/>
      <c r="C599" s="182"/>
      <c r="D599" s="183" t="s">
        <v>70</v>
      </c>
      <c r="E599" s="195" t="s">
        <v>1069</v>
      </c>
      <c r="F599" s="195" t="s">
        <v>1070</v>
      </c>
      <c r="G599" s="182"/>
      <c r="H599" s="182"/>
      <c r="I599" s="185"/>
      <c r="J599" s="196">
        <f>BK599</f>
        <v>0</v>
      </c>
      <c r="K599" s="182"/>
      <c r="L599" s="187"/>
      <c r="M599" s="188"/>
      <c r="N599" s="189"/>
      <c r="O599" s="189"/>
      <c r="P599" s="190">
        <f>SUM(P600:P605)</f>
        <v>0</v>
      </c>
      <c r="Q599" s="189"/>
      <c r="R599" s="190">
        <f>SUM(R600:R605)</f>
        <v>0</v>
      </c>
      <c r="S599" s="189"/>
      <c r="T599" s="190">
        <f>SUM(T600:T605)</f>
        <v>0</v>
      </c>
      <c r="U599" s="191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R599" s="192" t="s">
        <v>149</v>
      </c>
      <c r="AT599" s="193" t="s">
        <v>70</v>
      </c>
      <c r="AU599" s="193" t="s">
        <v>76</v>
      </c>
      <c r="AY599" s="192" t="s">
        <v>120</v>
      </c>
      <c r="BK599" s="194">
        <f>SUM(BK600:BK605)</f>
        <v>0</v>
      </c>
    </row>
    <row r="600" spans="1:65" s="2" customFormat="1" ht="16.5" customHeight="1">
      <c r="A600" s="39"/>
      <c r="B600" s="40"/>
      <c r="C600" s="197" t="s">
        <v>1071</v>
      </c>
      <c r="D600" s="197" t="s">
        <v>122</v>
      </c>
      <c r="E600" s="198" t="s">
        <v>1072</v>
      </c>
      <c r="F600" s="199" t="s">
        <v>1073</v>
      </c>
      <c r="G600" s="200" t="s">
        <v>1053</v>
      </c>
      <c r="H600" s="201">
        <v>1</v>
      </c>
      <c r="I600" s="202"/>
      <c r="J600" s="203">
        <f>ROUND(I600*H600,2)</f>
        <v>0</v>
      </c>
      <c r="K600" s="199" t="s">
        <v>126</v>
      </c>
      <c r="L600" s="45"/>
      <c r="M600" s="204" t="s">
        <v>19</v>
      </c>
      <c r="N600" s="205" t="s">
        <v>42</v>
      </c>
      <c r="O600" s="85"/>
      <c r="P600" s="206">
        <f>O600*H600</f>
        <v>0</v>
      </c>
      <c r="Q600" s="206">
        <v>0</v>
      </c>
      <c r="R600" s="206">
        <f>Q600*H600</f>
        <v>0</v>
      </c>
      <c r="S600" s="206">
        <v>0</v>
      </c>
      <c r="T600" s="206">
        <f>S600*H600</f>
        <v>0</v>
      </c>
      <c r="U600" s="207" t="s">
        <v>19</v>
      </c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R600" s="208" t="s">
        <v>1054</v>
      </c>
      <c r="AT600" s="208" t="s">
        <v>122</v>
      </c>
      <c r="AU600" s="208" t="s">
        <v>78</v>
      </c>
      <c r="AY600" s="18" t="s">
        <v>120</v>
      </c>
      <c r="BE600" s="209">
        <f>IF(N600="základní",J600,0)</f>
        <v>0</v>
      </c>
      <c r="BF600" s="209">
        <f>IF(N600="snížená",J600,0)</f>
        <v>0</v>
      </c>
      <c r="BG600" s="209">
        <f>IF(N600="zákl. přenesená",J600,0)</f>
        <v>0</v>
      </c>
      <c r="BH600" s="209">
        <f>IF(N600="sníž. přenesená",J600,0)</f>
        <v>0</v>
      </c>
      <c r="BI600" s="209">
        <f>IF(N600="nulová",J600,0)</f>
        <v>0</v>
      </c>
      <c r="BJ600" s="18" t="s">
        <v>76</v>
      </c>
      <c r="BK600" s="209">
        <f>ROUND(I600*H600,2)</f>
        <v>0</v>
      </c>
      <c r="BL600" s="18" t="s">
        <v>1054</v>
      </c>
      <c r="BM600" s="208" t="s">
        <v>1074</v>
      </c>
    </row>
    <row r="601" spans="1:47" s="2" customFormat="1" ht="12">
      <c r="A601" s="39"/>
      <c r="B601" s="40"/>
      <c r="C601" s="41"/>
      <c r="D601" s="210" t="s">
        <v>129</v>
      </c>
      <c r="E601" s="41"/>
      <c r="F601" s="211" t="s">
        <v>1075</v>
      </c>
      <c r="G601" s="41"/>
      <c r="H601" s="41"/>
      <c r="I601" s="212"/>
      <c r="J601" s="41"/>
      <c r="K601" s="41"/>
      <c r="L601" s="45"/>
      <c r="M601" s="213"/>
      <c r="N601" s="214"/>
      <c r="O601" s="85"/>
      <c r="P601" s="85"/>
      <c r="Q601" s="85"/>
      <c r="R601" s="85"/>
      <c r="S601" s="85"/>
      <c r="T601" s="85"/>
      <c r="U601" s="86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T601" s="18" t="s">
        <v>129</v>
      </c>
      <c r="AU601" s="18" t="s">
        <v>78</v>
      </c>
    </row>
    <row r="602" spans="1:47" s="2" customFormat="1" ht="12">
      <c r="A602" s="39"/>
      <c r="B602" s="40"/>
      <c r="C602" s="41"/>
      <c r="D602" s="217" t="s">
        <v>337</v>
      </c>
      <c r="E602" s="41"/>
      <c r="F602" s="248" t="s">
        <v>1076</v>
      </c>
      <c r="G602" s="41"/>
      <c r="H602" s="41"/>
      <c r="I602" s="212"/>
      <c r="J602" s="41"/>
      <c r="K602" s="41"/>
      <c r="L602" s="45"/>
      <c r="M602" s="213"/>
      <c r="N602" s="214"/>
      <c r="O602" s="85"/>
      <c r="P602" s="85"/>
      <c r="Q602" s="85"/>
      <c r="R602" s="85"/>
      <c r="S602" s="85"/>
      <c r="T602" s="85"/>
      <c r="U602" s="86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T602" s="18" t="s">
        <v>337</v>
      </c>
      <c r="AU602" s="18" t="s">
        <v>78</v>
      </c>
    </row>
    <row r="603" spans="1:65" s="2" customFormat="1" ht="16.5" customHeight="1">
      <c r="A603" s="39"/>
      <c r="B603" s="40"/>
      <c r="C603" s="197" t="s">
        <v>1077</v>
      </c>
      <c r="D603" s="197" t="s">
        <v>122</v>
      </c>
      <c r="E603" s="198" t="s">
        <v>1078</v>
      </c>
      <c r="F603" s="199" t="s">
        <v>1079</v>
      </c>
      <c r="G603" s="200" t="s">
        <v>1053</v>
      </c>
      <c r="H603" s="201">
        <v>1</v>
      </c>
      <c r="I603" s="202"/>
      <c r="J603" s="203">
        <f>ROUND(I603*H603,2)</f>
        <v>0</v>
      </c>
      <c r="K603" s="199" t="s">
        <v>126</v>
      </c>
      <c r="L603" s="45"/>
      <c r="M603" s="204" t="s">
        <v>19</v>
      </c>
      <c r="N603" s="205" t="s">
        <v>42</v>
      </c>
      <c r="O603" s="85"/>
      <c r="P603" s="206">
        <f>O603*H603</f>
        <v>0</v>
      </c>
      <c r="Q603" s="206">
        <v>0</v>
      </c>
      <c r="R603" s="206">
        <f>Q603*H603</f>
        <v>0</v>
      </c>
      <c r="S603" s="206">
        <v>0</v>
      </c>
      <c r="T603" s="206">
        <f>S603*H603</f>
        <v>0</v>
      </c>
      <c r="U603" s="207" t="s">
        <v>19</v>
      </c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R603" s="208" t="s">
        <v>1054</v>
      </c>
      <c r="AT603" s="208" t="s">
        <v>122</v>
      </c>
      <c r="AU603" s="208" t="s">
        <v>78</v>
      </c>
      <c r="AY603" s="18" t="s">
        <v>120</v>
      </c>
      <c r="BE603" s="209">
        <f>IF(N603="základní",J603,0)</f>
        <v>0</v>
      </c>
      <c r="BF603" s="209">
        <f>IF(N603="snížená",J603,0)</f>
        <v>0</v>
      </c>
      <c r="BG603" s="209">
        <f>IF(N603="zákl. přenesená",J603,0)</f>
        <v>0</v>
      </c>
      <c r="BH603" s="209">
        <f>IF(N603="sníž. přenesená",J603,0)</f>
        <v>0</v>
      </c>
      <c r="BI603" s="209">
        <f>IF(N603="nulová",J603,0)</f>
        <v>0</v>
      </c>
      <c r="BJ603" s="18" t="s">
        <v>76</v>
      </c>
      <c r="BK603" s="209">
        <f>ROUND(I603*H603,2)</f>
        <v>0</v>
      </c>
      <c r="BL603" s="18" t="s">
        <v>1054</v>
      </c>
      <c r="BM603" s="208" t="s">
        <v>1080</v>
      </c>
    </row>
    <row r="604" spans="1:47" s="2" customFormat="1" ht="12">
      <c r="A604" s="39"/>
      <c r="B604" s="40"/>
      <c r="C604" s="41"/>
      <c r="D604" s="210" t="s">
        <v>129</v>
      </c>
      <c r="E604" s="41"/>
      <c r="F604" s="211" t="s">
        <v>1081</v>
      </c>
      <c r="G604" s="41"/>
      <c r="H604" s="41"/>
      <c r="I604" s="212"/>
      <c r="J604" s="41"/>
      <c r="K604" s="41"/>
      <c r="L604" s="45"/>
      <c r="M604" s="213"/>
      <c r="N604" s="214"/>
      <c r="O604" s="85"/>
      <c r="P604" s="85"/>
      <c r="Q604" s="85"/>
      <c r="R604" s="85"/>
      <c r="S604" s="85"/>
      <c r="T604" s="85"/>
      <c r="U604" s="86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T604" s="18" t="s">
        <v>129</v>
      </c>
      <c r="AU604" s="18" t="s">
        <v>78</v>
      </c>
    </row>
    <row r="605" spans="1:47" s="2" customFormat="1" ht="12">
      <c r="A605" s="39"/>
      <c r="B605" s="40"/>
      <c r="C605" s="41"/>
      <c r="D605" s="217" t="s">
        <v>337</v>
      </c>
      <c r="E605" s="41"/>
      <c r="F605" s="248" t="s">
        <v>1082</v>
      </c>
      <c r="G605" s="41"/>
      <c r="H605" s="41"/>
      <c r="I605" s="212"/>
      <c r="J605" s="41"/>
      <c r="K605" s="41"/>
      <c r="L605" s="45"/>
      <c r="M605" s="213"/>
      <c r="N605" s="214"/>
      <c r="O605" s="85"/>
      <c r="P605" s="85"/>
      <c r="Q605" s="85"/>
      <c r="R605" s="85"/>
      <c r="S605" s="85"/>
      <c r="T605" s="85"/>
      <c r="U605" s="86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T605" s="18" t="s">
        <v>337</v>
      </c>
      <c r="AU605" s="18" t="s">
        <v>78</v>
      </c>
    </row>
    <row r="606" spans="1:63" s="12" customFormat="1" ht="22.8" customHeight="1">
      <c r="A606" s="12"/>
      <c r="B606" s="181"/>
      <c r="C606" s="182"/>
      <c r="D606" s="183" t="s">
        <v>70</v>
      </c>
      <c r="E606" s="195" t="s">
        <v>1083</v>
      </c>
      <c r="F606" s="195" t="s">
        <v>1084</v>
      </c>
      <c r="G606" s="182"/>
      <c r="H606" s="182"/>
      <c r="I606" s="185"/>
      <c r="J606" s="196">
        <f>BK606</f>
        <v>0</v>
      </c>
      <c r="K606" s="182"/>
      <c r="L606" s="187"/>
      <c r="M606" s="188"/>
      <c r="N606" s="189"/>
      <c r="O606" s="189"/>
      <c r="P606" s="190">
        <f>SUM(P607:P608)</f>
        <v>0</v>
      </c>
      <c r="Q606" s="189"/>
      <c r="R606" s="190">
        <f>SUM(R607:R608)</f>
        <v>0</v>
      </c>
      <c r="S606" s="189"/>
      <c r="T606" s="190">
        <f>SUM(T607:T608)</f>
        <v>0</v>
      </c>
      <c r="U606" s="191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R606" s="192" t="s">
        <v>149</v>
      </c>
      <c r="AT606" s="193" t="s">
        <v>70</v>
      </c>
      <c r="AU606" s="193" t="s">
        <v>76</v>
      </c>
      <c r="AY606" s="192" t="s">
        <v>120</v>
      </c>
      <c r="BK606" s="194">
        <f>SUM(BK607:BK608)</f>
        <v>0</v>
      </c>
    </row>
    <row r="607" spans="1:65" s="2" customFormat="1" ht="16.5" customHeight="1">
      <c r="A607" s="39"/>
      <c r="B607" s="40"/>
      <c r="C607" s="197" t="s">
        <v>1085</v>
      </c>
      <c r="D607" s="197" t="s">
        <v>122</v>
      </c>
      <c r="E607" s="198" t="s">
        <v>1086</v>
      </c>
      <c r="F607" s="199" t="s">
        <v>1087</v>
      </c>
      <c r="G607" s="200" t="s">
        <v>1053</v>
      </c>
      <c r="H607" s="201">
        <v>1</v>
      </c>
      <c r="I607" s="202"/>
      <c r="J607" s="203">
        <f>ROUND(I607*H607,2)</f>
        <v>0</v>
      </c>
      <c r="K607" s="199" t="s">
        <v>126</v>
      </c>
      <c r="L607" s="45"/>
      <c r="M607" s="204" t="s">
        <v>19</v>
      </c>
      <c r="N607" s="205" t="s">
        <v>42</v>
      </c>
      <c r="O607" s="85"/>
      <c r="P607" s="206">
        <f>O607*H607</f>
        <v>0</v>
      </c>
      <c r="Q607" s="206">
        <v>0</v>
      </c>
      <c r="R607" s="206">
        <f>Q607*H607</f>
        <v>0</v>
      </c>
      <c r="S607" s="206">
        <v>0</v>
      </c>
      <c r="T607" s="206">
        <f>S607*H607</f>
        <v>0</v>
      </c>
      <c r="U607" s="207" t="s">
        <v>19</v>
      </c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R607" s="208" t="s">
        <v>1054</v>
      </c>
      <c r="AT607" s="208" t="s">
        <v>122</v>
      </c>
      <c r="AU607" s="208" t="s">
        <v>78</v>
      </c>
      <c r="AY607" s="18" t="s">
        <v>120</v>
      </c>
      <c r="BE607" s="209">
        <f>IF(N607="základní",J607,0)</f>
        <v>0</v>
      </c>
      <c r="BF607" s="209">
        <f>IF(N607="snížená",J607,0)</f>
        <v>0</v>
      </c>
      <c r="BG607" s="209">
        <f>IF(N607="zákl. přenesená",J607,0)</f>
        <v>0</v>
      </c>
      <c r="BH607" s="209">
        <f>IF(N607="sníž. přenesená",J607,0)</f>
        <v>0</v>
      </c>
      <c r="BI607" s="209">
        <f>IF(N607="nulová",J607,0)</f>
        <v>0</v>
      </c>
      <c r="BJ607" s="18" t="s">
        <v>76</v>
      </c>
      <c r="BK607" s="209">
        <f>ROUND(I607*H607,2)</f>
        <v>0</v>
      </c>
      <c r="BL607" s="18" t="s">
        <v>1054</v>
      </c>
      <c r="BM607" s="208" t="s">
        <v>1088</v>
      </c>
    </row>
    <row r="608" spans="1:47" s="2" customFormat="1" ht="12">
      <c r="A608" s="39"/>
      <c r="B608" s="40"/>
      <c r="C608" s="41"/>
      <c r="D608" s="210" t="s">
        <v>129</v>
      </c>
      <c r="E608" s="41"/>
      <c r="F608" s="211" t="s">
        <v>1089</v>
      </c>
      <c r="G608" s="41"/>
      <c r="H608" s="41"/>
      <c r="I608" s="212"/>
      <c r="J608" s="41"/>
      <c r="K608" s="41"/>
      <c r="L608" s="45"/>
      <c r="M608" s="260"/>
      <c r="N608" s="261"/>
      <c r="O608" s="262"/>
      <c r="P608" s="262"/>
      <c r="Q608" s="262"/>
      <c r="R608" s="262"/>
      <c r="S608" s="262"/>
      <c r="T608" s="262"/>
      <c r="U608" s="263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T608" s="18" t="s">
        <v>129</v>
      </c>
      <c r="AU608" s="18" t="s">
        <v>78</v>
      </c>
    </row>
    <row r="609" spans="1:31" s="2" customFormat="1" ht="6.95" customHeight="1">
      <c r="A609" s="39"/>
      <c r="B609" s="60"/>
      <c r="C609" s="61"/>
      <c r="D609" s="61"/>
      <c r="E609" s="61"/>
      <c r="F609" s="61"/>
      <c r="G609" s="61"/>
      <c r="H609" s="61"/>
      <c r="I609" s="61"/>
      <c r="J609" s="61"/>
      <c r="K609" s="61"/>
      <c r="L609" s="45"/>
      <c r="M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</row>
  </sheetData>
  <sheetProtection password="CC35" sheet="1" objects="1" scenarios="1" formatColumns="0" formatRows="0" autoFilter="0"/>
  <autoFilter ref="C92:K608"/>
  <mergeCells count="6">
    <mergeCell ref="E7:H7"/>
    <mergeCell ref="E16:H16"/>
    <mergeCell ref="E25:H25"/>
    <mergeCell ref="E46:H46"/>
    <mergeCell ref="E85:H85"/>
    <mergeCell ref="L2:V2"/>
  </mergeCells>
  <hyperlinks>
    <hyperlink ref="F97" r:id="rId1" display="https://podminky.urs.cz/item/CS_URS_2021_02/111111311"/>
    <hyperlink ref="F100" r:id="rId2" display="https://podminky.urs.cz/item/CS_URS_2021_02/111212351"/>
    <hyperlink ref="F103" r:id="rId3" display="https://podminky.urs.cz/item/CS_URS_2021_02/121151103"/>
    <hyperlink ref="F106" r:id="rId4" display="https://podminky.urs.cz/item/CS_URS_2021_02/131253101"/>
    <hyperlink ref="F109" r:id="rId5" display="https://podminky.urs.cz/item/CS_URS_2021_02/132253101"/>
    <hyperlink ref="F112" r:id="rId6" display="https://podminky.urs.cz/item/CS_URS_2021_02/174151101"/>
    <hyperlink ref="F117" r:id="rId7" display="https://podminky.urs.cz/item/CS_URS_2021_02/174151103"/>
    <hyperlink ref="F122" r:id="rId8" display="https://podminky.urs.cz/item/CS_URS_2021_02/181351003"/>
    <hyperlink ref="F130" r:id="rId9" display="https://podminky.urs.cz/item/CS_URS_2021_02/310237241"/>
    <hyperlink ref="F133" r:id="rId10" display="https://podminky.urs.cz/item/CS_URS_2021_02/310238411"/>
    <hyperlink ref="F136" r:id="rId11" display="https://podminky.urs.cz/item/CS_URS_2021_02/310239411"/>
    <hyperlink ref="F139" r:id="rId12" display="https://podminky.urs.cz/item/CS_URS_2021_02/314231164"/>
    <hyperlink ref="F145" r:id="rId13" display="https://podminky.urs.cz/item/CS_URS_2021_02/413232211"/>
    <hyperlink ref="F148" r:id="rId14" display="https://podminky.urs.cz/item/CS_URS_2021_02/417321616"/>
    <hyperlink ref="F155" r:id="rId15" display="https://podminky.urs.cz/item/CS_URS_2021_02/417351115"/>
    <hyperlink ref="F158" r:id="rId16" display="https://podminky.urs.cz/item/CS_URS_2021_02/417351116"/>
    <hyperlink ref="F160" r:id="rId17" display="https://podminky.urs.cz/item/CS_URS_2021_02/417361821"/>
    <hyperlink ref="F167" r:id="rId18" display="https://podminky.urs.cz/item/CS_URS_2021_02/622635061"/>
    <hyperlink ref="F170" r:id="rId19" display="https://podminky.urs.cz/item/CS_URS_2021_02/622635091"/>
    <hyperlink ref="F175" r:id="rId20" display="https://podminky.urs.cz/item/CS_URS_2021_02/623631001"/>
    <hyperlink ref="F178" r:id="rId21" display="https://podminky.urs.cz/item/CS_URS_2021_02/629995101"/>
    <hyperlink ref="F181" r:id="rId22" display="https://podminky.urs.cz/item/CS_URS_2021_02/632450124"/>
    <hyperlink ref="F184" r:id="rId23" display="https://podminky.urs.cz/item/CS_URS_2021_02/632450132"/>
    <hyperlink ref="F191" r:id="rId24" display="https://podminky.urs.cz/item/CS_URS_2021_02/941111111"/>
    <hyperlink ref="F194" r:id="rId25" display="https://podminky.urs.cz/item/CS_URS_2021_02/941111211"/>
    <hyperlink ref="F197" r:id="rId26" display="https://podminky.urs.cz/item/CS_URS_2021_02/941111811"/>
    <hyperlink ref="F200" r:id="rId27" display="https://podminky.urs.cz/item/CS_URS_2021_02/944511111"/>
    <hyperlink ref="F202" r:id="rId28" display="https://podminky.urs.cz/item/CS_URS_2021_02/944511211"/>
    <hyperlink ref="F205" r:id="rId29" display="https://podminky.urs.cz/item/CS_URS_2021_02/944511811"/>
    <hyperlink ref="F207" r:id="rId30" display="https://podminky.urs.cz/item/CS_URS_2021_02/945231111"/>
    <hyperlink ref="F218" r:id="rId31" display="https://podminky.urs.cz/item/CS_URS_2021_02/949311115"/>
    <hyperlink ref="F220" r:id="rId32" display="https://podminky.urs.cz/item/CS_URS_2021_02/949311214"/>
    <hyperlink ref="F223" r:id="rId33" display="https://podminky.urs.cz/item/CS_URS_2021_02/949311815"/>
    <hyperlink ref="F225" r:id="rId34" display="https://podminky.urs.cz/item/CS_URS_2021_02/953942841"/>
    <hyperlink ref="F230" r:id="rId35" display="https://podminky.urs.cz/item/CS_URS_2021_02/963051113"/>
    <hyperlink ref="F233" r:id="rId36" display="https://podminky.urs.cz/item/CS_URS_2021_02/965045111"/>
    <hyperlink ref="F236" r:id="rId37" display="https://podminky.urs.cz/item/CS_URS_2021_02/971033541"/>
    <hyperlink ref="F239" r:id="rId38" display="https://podminky.urs.cz/item/CS_URS_2021_02/973031325"/>
    <hyperlink ref="F242" r:id="rId39" display="https://podminky.urs.cz/item/CS_URS_2021_02/973031345"/>
    <hyperlink ref="F245" r:id="rId40" display="https://podminky.urs.cz/item/CS_URS_2021_02/973031824"/>
    <hyperlink ref="F248" r:id="rId41" display="https://podminky.urs.cz/item/CS_URS_2021_02/976083131"/>
    <hyperlink ref="F251" r:id="rId42" display="https://podminky.urs.cz/item/CS_URS_2021_02/978015391"/>
    <hyperlink ref="F254" r:id="rId43" display="https://podminky.urs.cz/item/CS_URS_2021_02/979031121"/>
    <hyperlink ref="F257" r:id="rId44" display="https://podminky.urs.cz/item/CS_URS_2021_02/981331111"/>
    <hyperlink ref="F263" r:id="rId45" display="https://podminky.urs.cz/item/CS_URS_2021_02/981511114"/>
    <hyperlink ref="F268" r:id="rId46" display="https://podminky.urs.cz/item/CS_URS_2021_02/985142213"/>
    <hyperlink ref="F273" r:id="rId47" display="https://podminky.urs.cz/item/CS_URS_2021_02/985142911"/>
    <hyperlink ref="F276" r:id="rId48" display="https://podminky.urs.cz/item/CS_URS_2021_02/985142912"/>
    <hyperlink ref="F278" r:id="rId49" display="https://podminky.urs.cz/item/CS_URS_2021_02/985211113"/>
    <hyperlink ref="F281" r:id="rId50" display="https://podminky.urs.cz/item/CS_URS_2021_02/985211912"/>
    <hyperlink ref="F283" r:id="rId51" display="https://podminky.urs.cz/item/CS_URS_2021_02/985221021"/>
    <hyperlink ref="F288" r:id="rId52" display="https://podminky.urs.cz/item/CS_URS_2021_02/985221101"/>
    <hyperlink ref="F295" r:id="rId53" display="https://podminky.urs.cz/item/CS_URS_2021_02/985221120"/>
    <hyperlink ref="F297" r:id="rId54" display="https://podminky.urs.cz/item/CS_URS_2021_02/985222101"/>
    <hyperlink ref="F300" r:id="rId55" display="https://podminky.urs.cz/item/CS_URS_2021_02/985223110"/>
    <hyperlink ref="F307" r:id="rId56" display="https://podminky.urs.cz/item/CS_URS_2021_02/985223911"/>
    <hyperlink ref="F313" r:id="rId57" display="https://podminky.urs.cz/item/CS_URS_2021_02/985231113"/>
    <hyperlink ref="F316" r:id="rId58" display="https://podminky.urs.cz/item/CS_URS_2021_02/985231192"/>
    <hyperlink ref="F318" r:id="rId59" display="https://podminky.urs.cz/item/CS_URS_2021_02/985232113"/>
    <hyperlink ref="F323" r:id="rId60" display="https://podminky.urs.cz/item/CS_URS_2021_02/985232191"/>
    <hyperlink ref="F326" r:id="rId61" display="https://podminky.urs.cz/item/CS_URS_2021_02/985232192"/>
    <hyperlink ref="F331" r:id="rId62" display="https://podminky.urs.cz/item/CS_URS_2021_02/985233131"/>
    <hyperlink ref="F339" r:id="rId63" display="https://podminky.urs.cz/item/CS_URS_2021_02/985233912"/>
    <hyperlink ref="F343" r:id="rId64" display="https://podminky.urs.cz/item/CS_URS_2021_02/997013501"/>
    <hyperlink ref="F345" r:id="rId65" display="https://podminky.urs.cz/item/CS_URS_2021_02/997013509"/>
    <hyperlink ref="F348" r:id="rId66" display="https://podminky.urs.cz/item/CS_URS_2021_02/997013601"/>
    <hyperlink ref="F351" r:id="rId67" display="https://podminky.urs.cz/item/CS_URS_2021_02/997013602"/>
    <hyperlink ref="F354" r:id="rId68" display="https://podminky.urs.cz/item/CS_URS_2021_02/997013603"/>
    <hyperlink ref="F362" r:id="rId69" display="https://podminky.urs.cz/item/CS_URS_2021_02/721173315"/>
    <hyperlink ref="F365" r:id="rId70" display="https://podminky.urs.cz/item/CS_URS_2021_02/998721101"/>
    <hyperlink ref="F367" r:id="rId71" display="https://podminky.urs.cz/item/CS_URS_2021_02/998721181"/>
    <hyperlink ref="F370" r:id="rId72" display="https://podminky.urs.cz/item/CS_URS_2021_02/741410021"/>
    <hyperlink ref="F375" r:id="rId73" display="https://podminky.urs.cz/item/CS_URS_2021_02/741410041"/>
    <hyperlink ref="F380" r:id="rId74" display="https://podminky.urs.cz/item/CS_URS_2021_02/741420001"/>
    <hyperlink ref="F387" r:id="rId75" display="https://podminky.urs.cz/item/CS_URS_2021_02/741420021"/>
    <hyperlink ref="F391" r:id="rId76" display="https://podminky.urs.cz/item/CS_URS_2021_02/741420022"/>
    <hyperlink ref="F396" r:id="rId77" display="https://podminky.urs.cz/item/CS_URS_2021_02/741420051"/>
    <hyperlink ref="F399" r:id="rId78" display="https://podminky.urs.cz/item/CS_URS_2021_02/741420082"/>
    <hyperlink ref="F402" r:id="rId79" display="https://podminky.urs.cz/item/CS_URS_2021_02/741420083"/>
    <hyperlink ref="F405" r:id="rId80" display="https://podminky.urs.cz/item/CS_URS_2021_02/741421813"/>
    <hyperlink ref="F410" r:id="rId81" display="https://podminky.urs.cz/item/CS_URS_2021_02/741421845"/>
    <hyperlink ref="F412" r:id="rId82" display="https://podminky.urs.cz/item/CS_URS_2021_02/741430002"/>
    <hyperlink ref="F415" r:id="rId83" display="https://podminky.urs.cz/item/CS_URS_2021_02/741820001"/>
    <hyperlink ref="F417" r:id="rId84" display="https://podminky.urs.cz/item/CS_URS_2021_02/998741105"/>
    <hyperlink ref="F419" r:id="rId85" display="https://podminky.urs.cz/item/CS_URS_2021_02/998741181"/>
    <hyperlink ref="F422" r:id="rId86" display="https://podminky.urs.cz/item/CS_URS_2021_02/762591130"/>
    <hyperlink ref="F428" r:id="rId87" display="https://podminky.urs.cz/item/CS_URS_2021_02/762595001"/>
    <hyperlink ref="F430" r:id="rId88" display="https://podminky.urs.cz/item/CS_URS_2021_02/762822120"/>
    <hyperlink ref="F436" r:id="rId89" display="https://podminky.urs.cz/item/CS_URS_2021_02/762895000"/>
    <hyperlink ref="F438" r:id="rId90" display="https://podminky.urs.cz/item/CS_URS_2021_02/998762104"/>
    <hyperlink ref="F440" r:id="rId91" display="https://podminky.urs.cz/item/CS_URS_2021_02/998762181"/>
    <hyperlink ref="F443" r:id="rId92" display="https://podminky.urs.cz/item/CS_URS_2021_02/764248304"/>
    <hyperlink ref="F446" r:id="rId93" display="https://podminky.urs.cz/item/CS_URS_2021_02/764248307"/>
    <hyperlink ref="F449" r:id="rId94" display="https://podminky.urs.cz/item/CS_URS_2021_02/764248345"/>
    <hyperlink ref="F452" r:id="rId95" display="https://podminky.urs.cz/item/CS_URS_2021_02/764248347"/>
    <hyperlink ref="F454" r:id="rId96" display="https://podminky.urs.cz/item/CS_URS_2021_02/998764105"/>
    <hyperlink ref="F456" r:id="rId97" display="https://podminky.urs.cz/item/CS_URS_2021_02/998764181"/>
    <hyperlink ref="F459" r:id="rId98" display="https://podminky.urs.cz/item/CS_URS_2021_02/767662210"/>
    <hyperlink ref="F463" r:id="rId99" display="https://podminky.urs.cz/item/CS_URS_2021_02/767995111"/>
    <hyperlink ref="F493" r:id="rId100" display="https://podminky.urs.cz/item/CS_URS_2021_02/767995113"/>
    <hyperlink ref="F496" r:id="rId101" display="https://podminky.urs.cz/item/CS_URS_2021_02/767995114"/>
    <hyperlink ref="F519" r:id="rId102" display="https://podminky.urs.cz/item/CS_URS_2021_02/767996801"/>
    <hyperlink ref="F526" r:id="rId103" display="https://podminky.urs.cz/item/CS_URS_2021_02/998767105"/>
    <hyperlink ref="F528" r:id="rId104" display="https://podminky.urs.cz/item/CS_URS_2021_02/998767181"/>
    <hyperlink ref="F531" r:id="rId105" display="https://podminky.urs.cz/item/CS_URS_2021_02/783301303"/>
    <hyperlink ref="F534" r:id="rId106" display="https://podminky.urs.cz/item/CS_URS_2021_02/783301311"/>
    <hyperlink ref="F540" r:id="rId107" display="https://podminky.urs.cz/item/CS_URS_2021_02/783306809"/>
    <hyperlink ref="F543" r:id="rId108" display="https://podminky.urs.cz/item/CS_URS_2021_02/783343101"/>
    <hyperlink ref="F548" r:id="rId109" display="https://podminky.urs.cz/item/CS_URS_2021_02/783344201"/>
    <hyperlink ref="F554" r:id="rId110" display="https://podminky.urs.cz/item/CS_URS_2021_02/783347101"/>
    <hyperlink ref="F561" r:id="rId111" display="https://podminky.urs.cz/item/CS_URS_2021_02/783601711"/>
    <hyperlink ref="F566" r:id="rId112" display="https://podminky.urs.cz/item/CS_URS_2021_02/783601713"/>
    <hyperlink ref="F571" r:id="rId113" display="https://podminky.urs.cz/item/CS_URS_2021_02/783606864"/>
    <hyperlink ref="F576" r:id="rId114" display="https://podminky.urs.cz/item/CS_URS_2021_02/783644551"/>
    <hyperlink ref="F581" r:id="rId115" display="https://podminky.urs.cz/item/CS_URS_2021_02/783644651"/>
    <hyperlink ref="F586" r:id="rId116" display="https://podminky.urs.cz/item/CS_URS_2021_02/783647611"/>
    <hyperlink ref="F593" r:id="rId117" display="https://podminky.urs.cz/item/CS_URS_2021_02/030001000"/>
    <hyperlink ref="F596" r:id="rId118" display="https://podminky.urs.cz/item/CS_URS_2021_02/044002000"/>
    <hyperlink ref="F598" r:id="rId119" display="https://podminky.urs.cz/item/CS_URS_2021_02/045002000"/>
    <hyperlink ref="F601" r:id="rId120" display="https://podminky.urs.cz/item/CS_URS_2021_02/062002000"/>
    <hyperlink ref="F604" r:id="rId121" display="https://podminky.urs.cz/item/CS_URS_2021_02/063002000"/>
    <hyperlink ref="F608" r:id="rId122" display="https://podminky.urs.cz/item/CS_URS_2021_02/07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2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23"/>
  <sheetViews>
    <sheetView showGridLines="0" workbookViewId="0" topLeftCell="A1"/>
  </sheetViews>
  <sheetFormatPr defaultColWidth="9.140625" defaultRowHeight="12"/>
  <cols>
    <col min="1" max="1" width="8.28125" style="264" customWidth="1"/>
    <col min="2" max="2" width="1.7109375" style="264" customWidth="1"/>
    <col min="3" max="4" width="5.00390625" style="264" customWidth="1"/>
    <col min="5" max="5" width="11.7109375" style="264" customWidth="1"/>
    <col min="6" max="6" width="9.140625" style="264" customWidth="1"/>
    <col min="7" max="7" width="5.00390625" style="264" customWidth="1"/>
    <col min="8" max="8" width="77.8515625" style="264" customWidth="1"/>
    <col min="9" max="10" width="20.00390625" style="264" customWidth="1"/>
    <col min="11" max="11" width="1.7109375" style="264" customWidth="1"/>
  </cols>
  <sheetData>
    <row r="1" s="1" customFormat="1" ht="37.5" customHeight="1"/>
    <row r="2" spans="2:11" s="1" customFormat="1" ht="7.5" customHeight="1">
      <c r="B2" s="265"/>
      <c r="C2" s="266"/>
      <c r="D2" s="266"/>
      <c r="E2" s="266"/>
      <c r="F2" s="266"/>
      <c r="G2" s="266"/>
      <c r="H2" s="266"/>
      <c r="I2" s="266"/>
      <c r="J2" s="266"/>
      <c r="K2" s="267"/>
    </row>
    <row r="3" spans="2:11" s="16" customFormat="1" ht="45" customHeight="1">
      <c r="B3" s="268"/>
      <c r="C3" s="269" t="s">
        <v>1090</v>
      </c>
      <c r="D3" s="269"/>
      <c r="E3" s="269"/>
      <c r="F3" s="269"/>
      <c r="G3" s="269"/>
      <c r="H3" s="269"/>
      <c r="I3" s="269"/>
      <c r="J3" s="269"/>
      <c r="K3" s="270"/>
    </row>
    <row r="4" spans="2:11" s="1" customFormat="1" ht="25.5" customHeight="1">
      <c r="B4" s="271"/>
      <c r="C4" s="272" t="s">
        <v>1091</v>
      </c>
      <c r="D4" s="272"/>
      <c r="E4" s="272"/>
      <c r="F4" s="272"/>
      <c r="G4" s="272"/>
      <c r="H4" s="272"/>
      <c r="I4" s="272"/>
      <c r="J4" s="272"/>
      <c r="K4" s="273"/>
    </row>
    <row r="5" spans="2:11" s="1" customFormat="1" ht="5.25" customHeight="1">
      <c r="B5" s="271"/>
      <c r="C5" s="274"/>
      <c r="D5" s="274"/>
      <c r="E5" s="274"/>
      <c r="F5" s="274"/>
      <c r="G5" s="274"/>
      <c r="H5" s="274"/>
      <c r="I5" s="274"/>
      <c r="J5" s="274"/>
      <c r="K5" s="273"/>
    </row>
    <row r="6" spans="2:11" s="1" customFormat="1" ht="15" customHeight="1">
      <c r="B6" s="271"/>
      <c r="C6" s="275" t="s">
        <v>1092</v>
      </c>
      <c r="D6" s="275"/>
      <c r="E6" s="275"/>
      <c r="F6" s="275"/>
      <c r="G6" s="275"/>
      <c r="H6" s="275"/>
      <c r="I6" s="275"/>
      <c r="J6" s="275"/>
      <c r="K6" s="273"/>
    </row>
    <row r="7" spans="2:11" s="1" customFormat="1" ht="15" customHeight="1">
      <c r="B7" s="276"/>
      <c r="C7" s="275" t="s">
        <v>1093</v>
      </c>
      <c r="D7" s="275"/>
      <c r="E7" s="275"/>
      <c r="F7" s="275"/>
      <c r="G7" s="275"/>
      <c r="H7" s="275"/>
      <c r="I7" s="275"/>
      <c r="J7" s="275"/>
      <c r="K7" s="273"/>
    </row>
    <row r="8" spans="2:11" s="1" customFormat="1" ht="12.75" customHeight="1">
      <c r="B8" s="276"/>
      <c r="C8" s="275"/>
      <c r="D8" s="275"/>
      <c r="E8" s="275"/>
      <c r="F8" s="275"/>
      <c r="G8" s="275"/>
      <c r="H8" s="275"/>
      <c r="I8" s="275"/>
      <c r="J8" s="275"/>
      <c r="K8" s="273"/>
    </row>
    <row r="9" spans="2:11" s="1" customFormat="1" ht="15" customHeight="1">
      <c r="B9" s="276"/>
      <c r="C9" s="275" t="s">
        <v>1094</v>
      </c>
      <c r="D9" s="275"/>
      <c r="E9" s="275"/>
      <c r="F9" s="275"/>
      <c r="G9" s="275"/>
      <c r="H9" s="275"/>
      <c r="I9" s="275"/>
      <c r="J9" s="275"/>
      <c r="K9" s="273"/>
    </row>
    <row r="10" spans="2:11" s="1" customFormat="1" ht="15" customHeight="1">
      <c r="B10" s="276"/>
      <c r="C10" s="275"/>
      <c r="D10" s="275" t="s">
        <v>1095</v>
      </c>
      <c r="E10" s="275"/>
      <c r="F10" s="275"/>
      <c r="G10" s="275"/>
      <c r="H10" s="275"/>
      <c r="I10" s="275"/>
      <c r="J10" s="275"/>
      <c r="K10" s="273"/>
    </row>
    <row r="11" spans="2:11" s="1" customFormat="1" ht="15" customHeight="1">
      <c r="B11" s="276"/>
      <c r="C11" s="277"/>
      <c r="D11" s="275" t="s">
        <v>1096</v>
      </c>
      <c r="E11" s="275"/>
      <c r="F11" s="275"/>
      <c r="G11" s="275"/>
      <c r="H11" s="275"/>
      <c r="I11" s="275"/>
      <c r="J11" s="275"/>
      <c r="K11" s="273"/>
    </row>
    <row r="12" spans="2:11" s="1" customFormat="1" ht="15" customHeight="1">
      <c r="B12" s="276"/>
      <c r="C12" s="277"/>
      <c r="D12" s="275"/>
      <c r="E12" s="275"/>
      <c r="F12" s="275"/>
      <c r="G12" s="275"/>
      <c r="H12" s="275"/>
      <c r="I12" s="275"/>
      <c r="J12" s="275"/>
      <c r="K12" s="273"/>
    </row>
    <row r="13" spans="2:11" s="1" customFormat="1" ht="15" customHeight="1">
      <c r="B13" s="276"/>
      <c r="C13" s="277"/>
      <c r="D13" s="278" t="s">
        <v>1097</v>
      </c>
      <c r="E13" s="275"/>
      <c r="F13" s="275"/>
      <c r="G13" s="275"/>
      <c r="H13" s="275"/>
      <c r="I13" s="275"/>
      <c r="J13" s="275"/>
      <c r="K13" s="273"/>
    </row>
    <row r="14" spans="2:11" s="1" customFormat="1" ht="12.75" customHeight="1">
      <c r="B14" s="276"/>
      <c r="C14" s="277"/>
      <c r="D14" s="277"/>
      <c r="E14" s="277"/>
      <c r="F14" s="277"/>
      <c r="G14" s="277"/>
      <c r="H14" s="277"/>
      <c r="I14" s="277"/>
      <c r="J14" s="277"/>
      <c r="K14" s="273"/>
    </row>
    <row r="15" spans="2:11" s="1" customFormat="1" ht="15" customHeight="1">
      <c r="B15" s="276"/>
      <c r="C15" s="277"/>
      <c r="D15" s="275" t="s">
        <v>1098</v>
      </c>
      <c r="E15" s="275"/>
      <c r="F15" s="275"/>
      <c r="G15" s="275"/>
      <c r="H15" s="275"/>
      <c r="I15" s="275"/>
      <c r="J15" s="275"/>
      <c r="K15" s="273"/>
    </row>
    <row r="16" spans="2:11" s="1" customFormat="1" ht="15" customHeight="1">
      <c r="B16" s="276"/>
      <c r="C16" s="277"/>
      <c r="D16" s="275" t="s">
        <v>1099</v>
      </c>
      <c r="E16" s="275"/>
      <c r="F16" s="275"/>
      <c r="G16" s="275"/>
      <c r="H16" s="275"/>
      <c r="I16" s="275"/>
      <c r="J16" s="275"/>
      <c r="K16" s="273"/>
    </row>
    <row r="17" spans="2:11" s="1" customFormat="1" ht="15" customHeight="1">
      <c r="B17" s="276"/>
      <c r="C17" s="277"/>
      <c r="D17" s="275" t="s">
        <v>1100</v>
      </c>
      <c r="E17" s="275"/>
      <c r="F17" s="275"/>
      <c r="G17" s="275"/>
      <c r="H17" s="275"/>
      <c r="I17" s="275"/>
      <c r="J17" s="275"/>
      <c r="K17" s="273"/>
    </row>
    <row r="18" spans="2:11" s="1" customFormat="1" ht="15" customHeight="1">
      <c r="B18" s="276"/>
      <c r="C18" s="277"/>
      <c r="D18" s="277"/>
      <c r="E18" s="279" t="s">
        <v>75</v>
      </c>
      <c r="F18" s="275" t="s">
        <v>1101</v>
      </c>
      <c r="G18" s="275"/>
      <c r="H18" s="275"/>
      <c r="I18" s="275"/>
      <c r="J18" s="275"/>
      <c r="K18" s="273"/>
    </row>
    <row r="19" spans="2:11" s="1" customFormat="1" ht="15" customHeight="1">
      <c r="B19" s="276"/>
      <c r="C19" s="277"/>
      <c r="D19" s="277"/>
      <c r="E19" s="279" t="s">
        <v>1102</v>
      </c>
      <c r="F19" s="275" t="s">
        <v>1103</v>
      </c>
      <c r="G19" s="275"/>
      <c r="H19" s="275"/>
      <c r="I19" s="275"/>
      <c r="J19" s="275"/>
      <c r="K19" s="273"/>
    </row>
    <row r="20" spans="2:11" s="1" customFormat="1" ht="15" customHeight="1">
      <c r="B20" s="276"/>
      <c r="C20" s="277"/>
      <c r="D20" s="277"/>
      <c r="E20" s="279" t="s">
        <v>1104</v>
      </c>
      <c r="F20" s="275" t="s">
        <v>1105</v>
      </c>
      <c r="G20" s="275"/>
      <c r="H20" s="275"/>
      <c r="I20" s="275"/>
      <c r="J20" s="275"/>
      <c r="K20" s="273"/>
    </row>
    <row r="21" spans="2:11" s="1" customFormat="1" ht="15" customHeight="1">
      <c r="B21" s="276"/>
      <c r="C21" s="277"/>
      <c r="D21" s="277"/>
      <c r="E21" s="279" t="s">
        <v>1106</v>
      </c>
      <c r="F21" s="275" t="s">
        <v>1107</v>
      </c>
      <c r="G21" s="275"/>
      <c r="H21" s="275"/>
      <c r="I21" s="275"/>
      <c r="J21" s="275"/>
      <c r="K21" s="273"/>
    </row>
    <row r="22" spans="2:11" s="1" customFormat="1" ht="15" customHeight="1">
      <c r="B22" s="276"/>
      <c r="C22" s="277"/>
      <c r="D22" s="277"/>
      <c r="E22" s="279" t="s">
        <v>1108</v>
      </c>
      <c r="F22" s="275" t="s">
        <v>1109</v>
      </c>
      <c r="G22" s="275"/>
      <c r="H22" s="275"/>
      <c r="I22" s="275"/>
      <c r="J22" s="275"/>
      <c r="K22" s="273"/>
    </row>
    <row r="23" spans="2:11" s="1" customFormat="1" ht="15" customHeight="1">
      <c r="B23" s="276"/>
      <c r="C23" s="277"/>
      <c r="D23" s="277"/>
      <c r="E23" s="279" t="s">
        <v>1110</v>
      </c>
      <c r="F23" s="275" t="s">
        <v>1111</v>
      </c>
      <c r="G23" s="275"/>
      <c r="H23" s="275"/>
      <c r="I23" s="275"/>
      <c r="J23" s="275"/>
      <c r="K23" s="273"/>
    </row>
    <row r="24" spans="2:11" s="1" customFormat="1" ht="12.75" customHeight="1">
      <c r="B24" s="276"/>
      <c r="C24" s="277"/>
      <c r="D24" s="277"/>
      <c r="E24" s="277"/>
      <c r="F24" s="277"/>
      <c r="G24" s="277"/>
      <c r="H24" s="277"/>
      <c r="I24" s="277"/>
      <c r="J24" s="277"/>
      <c r="K24" s="273"/>
    </row>
    <row r="25" spans="2:11" s="1" customFormat="1" ht="15" customHeight="1">
      <c r="B25" s="276"/>
      <c r="C25" s="275" t="s">
        <v>1112</v>
      </c>
      <c r="D25" s="275"/>
      <c r="E25" s="275"/>
      <c r="F25" s="275"/>
      <c r="G25" s="275"/>
      <c r="H25" s="275"/>
      <c r="I25" s="275"/>
      <c r="J25" s="275"/>
      <c r="K25" s="273"/>
    </row>
    <row r="26" spans="2:11" s="1" customFormat="1" ht="15" customHeight="1">
      <c r="B26" s="276"/>
      <c r="C26" s="275" t="s">
        <v>1113</v>
      </c>
      <c r="D26" s="275"/>
      <c r="E26" s="275"/>
      <c r="F26" s="275"/>
      <c r="G26" s="275"/>
      <c r="H26" s="275"/>
      <c r="I26" s="275"/>
      <c r="J26" s="275"/>
      <c r="K26" s="273"/>
    </row>
    <row r="27" spans="2:11" s="1" customFormat="1" ht="15" customHeight="1">
      <c r="B27" s="276"/>
      <c r="C27" s="275"/>
      <c r="D27" s="275" t="s">
        <v>1114</v>
      </c>
      <c r="E27" s="275"/>
      <c r="F27" s="275"/>
      <c r="G27" s="275"/>
      <c r="H27" s="275"/>
      <c r="I27" s="275"/>
      <c r="J27" s="275"/>
      <c r="K27" s="273"/>
    </row>
    <row r="28" spans="2:11" s="1" customFormat="1" ht="15" customHeight="1">
      <c r="B28" s="276"/>
      <c r="C28" s="277"/>
      <c r="D28" s="275" t="s">
        <v>1115</v>
      </c>
      <c r="E28" s="275"/>
      <c r="F28" s="275"/>
      <c r="G28" s="275"/>
      <c r="H28" s="275"/>
      <c r="I28" s="275"/>
      <c r="J28" s="275"/>
      <c r="K28" s="273"/>
    </row>
    <row r="29" spans="2:11" s="1" customFormat="1" ht="12.75" customHeight="1">
      <c r="B29" s="276"/>
      <c r="C29" s="277"/>
      <c r="D29" s="277"/>
      <c r="E29" s="277"/>
      <c r="F29" s="277"/>
      <c r="G29" s="277"/>
      <c r="H29" s="277"/>
      <c r="I29" s="277"/>
      <c r="J29" s="277"/>
      <c r="K29" s="273"/>
    </row>
    <row r="30" spans="2:11" s="1" customFormat="1" ht="15" customHeight="1">
      <c r="B30" s="276"/>
      <c r="C30" s="277"/>
      <c r="D30" s="275" t="s">
        <v>1116</v>
      </c>
      <c r="E30" s="275"/>
      <c r="F30" s="275"/>
      <c r="G30" s="275"/>
      <c r="H30" s="275"/>
      <c r="I30" s="275"/>
      <c r="J30" s="275"/>
      <c r="K30" s="273"/>
    </row>
    <row r="31" spans="2:11" s="1" customFormat="1" ht="15" customHeight="1">
      <c r="B31" s="276"/>
      <c r="C31" s="277"/>
      <c r="D31" s="275" t="s">
        <v>1117</v>
      </c>
      <c r="E31" s="275"/>
      <c r="F31" s="275"/>
      <c r="G31" s="275"/>
      <c r="H31" s="275"/>
      <c r="I31" s="275"/>
      <c r="J31" s="275"/>
      <c r="K31" s="273"/>
    </row>
    <row r="32" spans="2:11" s="1" customFormat="1" ht="12.75" customHeight="1">
      <c r="B32" s="276"/>
      <c r="C32" s="277"/>
      <c r="D32" s="277"/>
      <c r="E32" s="277"/>
      <c r="F32" s="277"/>
      <c r="G32" s="277"/>
      <c r="H32" s="277"/>
      <c r="I32" s="277"/>
      <c r="J32" s="277"/>
      <c r="K32" s="273"/>
    </row>
    <row r="33" spans="2:11" s="1" customFormat="1" ht="15" customHeight="1">
      <c r="B33" s="276"/>
      <c r="C33" s="277"/>
      <c r="D33" s="275" t="s">
        <v>1118</v>
      </c>
      <c r="E33" s="275"/>
      <c r="F33" s="275"/>
      <c r="G33" s="275"/>
      <c r="H33" s="275"/>
      <c r="I33" s="275"/>
      <c r="J33" s="275"/>
      <c r="K33" s="273"/>
    </row>
    <row r="34" spans="2:11" s="1" customFormat="1" ht="15" customHeight="1">
      <c r="B34" s="276"/>
      <c r="C34" s="277"/>
      <c r="D34" s="275" t="s">
        <v>1119</v>
      </c>
      <c r="E34" s="275"/>
      <c r="F34" s="275"/>
      <c r="G34" s="275"/>
      <c r="H34" s="275"/>
      <c r="I34" s="275"/>
      <c r="J34" s="275"/>
      <c r="K34" s="273"/>
    </row>
    <row r="35" spans="2:11" s="1" customFormat="1" ht="15" customHeight="1">
      <c r="B35" s="276"/>
      <c r="C35" s="277"/>
      <c r="D35" s="275" t="s">
        <v>1120</v>
      </c>
      <c r="E35" s="275"/>
      <c r="F35" s="275"/>
      <c r="G35" s="275"/>
      <c r="H35" s="275"/>
      <c r="I35" s="275"/>
      <c r="J35" s="275"/>
      <c r="K35" s="273"/>
    </row>
    <row r="36" spans="2:11" s="1" customFormat="1" ht="15" customHeight="1">
      <c r="B36" s="276"/>
      <c r="C36" s="277"/>
      <c r="D36" s="275"/>
      <c r="E36" s="278" t="s">
        <v>105</v>
      </c>
      <c r="F36" s="275"/>
      <c r="G36" s="275" t="s">
        <v>1121</v>
      </c>
      <c r="H36" s="275"/>
      <c r="I36" s="275"/>
      <c r="J36" s="275"/>
      <c r="K36" s="273"/>
    </row>
    <row r="37" spans="2:11" s="1" customFormat="1" ht="30.75" customHeight="1">
      <c r="B37" s="276"/>
      <c r="C37" s="277"/>
      <c r="D37" s="275"/>
      <c r="E37" s="278" t="s">
        <v>1122</v>
      </c>
      <c r="F37" s="275"/>
      <c r="G37" s="275" t="s">
        <v>1123</v>
      </c>
      <c r="H37" s="275"/>
      <c r="I37" s="275"/>
      <c r="J37" s="275"/>
      <c r="K37" s="273"/>
    </row>
    <row r="38" spans="2:11" s="1" customFormat="1" ht="15" customHeight="1">
      <c r="B38" s="276"/>
      <c r="C38" s="277"/>
      <c r="D38" s="275"/>
      <c r="E38" s="278" t="s">
        <v>52</v>
      </c>
      <c r="F38" s="275"/>
      <c r="G38" s="275" t="s">
        <v>1124</v>
      </c>
      <c r="H38" s="275"/>
      <c r="I38" s="275"/>
      <c r="J38" s="275"/>
      <c r="K38" s="273"/>
    </row>
    <row r="39" spans="2:11" s="1" customFormat="1" ht="15" customHeight="1">
      <c r="B39" s="276"/>
      <c r="C39" s="277"/>
      <c r="D39" s="275"/>
      <c r="E39" s="278" t="s">
        <v>53</v>
      </c>
      <c r="F39" s="275"/>
      <c r="G39" s="275" t="s">
        <v>1125</v>
      </c>
      <c r="H39" s="275"/>
      <c r="I39" s="275"/>
      <c r="J39" s="275"/>
      <c r="K39" s="273"/>
    </row>
    <row r="40" spans="2:11" s="1" customFormat="1" ht="15" customHeight="1">
      <c r="B40" s="276"/>
      <c r="C40" s="277"/>
      <c r="D40" s="275"/>
      <c r="E40" s="278" t="s">
        <v>106</v>
      </c>
      <c r="F40" s="275"/>
      <c r="G40" s="275" t="s">
        <v>1126</v>
      </c>
      <c r="H40" s="275"/>
      <c r="I40" s="275"/>
      <c r="J40" s="275"/>
      <c r="K40" s="273"/>
    </row>
    <row r="41" spans="2:11" s="1" customFormat="1" ht="15" customHeight="1">
      <c r="B41" s="276"/>
      <c r="C41" s="277"/>
      <c r="D41" s="275"/>
      <c r="E41" s="278" t="s">
        <v>107</v>
      </c>
      <c r="F41" s="275"/>
      <c r="G41" s="275" t="s">
        <v>1127</v>
      </c>
      <c r="H41" s="275"/>
      <c r="I41" s="275"/>
      <c r="J41" s="275"/>
      <c r="K41" s="273"/>
    </row>
    <row r="42" spans="2:11" s="1" customFormat="1" ht="15" customHeight="1">
      <c r="B42" s="276"/>
      <c r="C42" s="277"/>
      <c r="D42" s="275"/>
      <c r="E42" s="278" t="s">
        <v>1128</v>
      </c>
      <c r="F42" s="275"/>
      <c r="G42" s="275" t="s">
        <v>1129</v>
      </c>
      <c r="H42" s="275"/>
      <c r="I42" s="275"/>
      <c r="J42" s="275"/>
      <c r="K42" s="273"/>
    </row>
    <row r="43" spans="2:11" s="1" customFormat="1" ht="15" customHeight="1">
      <c r="B43" s="276"/>
      <c r="C43" s="277"/>
      <c r="D43" s="275"/>
      <c r="E43" s="278"/>
      <c r="F43" s="275"/>
      <c r="G43" s="275" t="s">
        <v>1130</v>
      </c>
      <c r="H43" s="275"/>
      <c r="I43" s="275"/>
      <c r="J43" s="275"/>
      <c r="K43" s="273"/>
    </row>
    <row r="44" spans="2:11" s="1" customFormat="1" ht="15" customHeight="1">
      <c r="B44" s="276"/>
      <c r="C44" s="277"/>
      <c r="D44" s="275"/>
      <c r="E44" s="278" t="s">
        <v>1131</v>
      </c>
      <c r="F44" s="275"/>
      <c r="G44" s="275" t="s">
        <v>1132</v>
      </c>
      <c r="H44" s="275"/>
      <c r="I44" s="275"/>
      <c r="J44" s="275"/>
      <c r="K44" s="273"/>
    </row>
    <row r="45" spans="2:11" s="1" customFormat="1" ht="15" customHeight="1">
      <c r="B45" s="276"/>
      <c r="C45" s="277"/>
      <c r="D45" s="275"/>
      <c r="E45" s="278" t="s">
        <v>109</v>
      </c>
      <c r="F45" s="275"/>
      <c r="G45" s="275" t="s">
        <v>1133</v>
      </c>
      <c r="H45" s="275"/>
      <c r="I45" s="275"/>
      <c r="J45" s="275"/>
      <c r="K45" s="273"/>
    </row>
    <row r="46" spans="2:11" s="1" customFormat="1" ht="12.75" customHeight="1">
      <c r="B46" s="276"/>
      <c r="C46" s="277"/>
      <c r="D46" s="275"/>
      <c r="E46" s="275"/>
      <c r="F46" s="275"/>
      <c r="G46" s="275"/>
      <c r="H46" s="275"/>
      <c r="I46" s="275"/>
      <c r="J46" s="275"/>
      <c r="K46" s="273"/>
    </row>
    <row r="47" spans="2:11" s="1" customFormat="1" ht="15" customHeight="1">
      <c r="B47" s="276"/>
      <c r="C47" s="277"/>
      <c r="D47" s="275" t="s">
        <v>1134</v>
      </c>
      <c r="E47" s="275"/>
      <c r="F47" s="275"/>
      <c r="G47" s="275"/>
      <c r="H47" s="275"/>
      <c r="I47" s="275"/>
      <c r="J47" s="275"/>
      <c r="K47" s="273"/>
    </row>
    <row r="48" spans="2:11" s="1" customFormat="1" ht="15" customHeight="1">
      <c r="B48" s="276"/>
      <c r="C48" s="277"/>
      <c r="D48" s="277"/>
      <c r="E48" s="275" t="s">
        <v>1135</v>
      </c>
      <c r="F48" s="275"/>
      <c r="G48" s="275"/>
      <c r="H48" s="275"/>
      <c r="I48" s="275"/>
      <c r="J48" s="275"/>
      <c r="K48" s="273"/>
    </row>
    <row r="49" spans="2:11" s="1" customFormat="1" ht="15" customHeight="1">
      <c r="B49" s="276"/>
      <c r="C49" s="277"/>
      <c r="D49" s="277"/>
      <c r="E49" s="275" t="s">
        <v>1136</v>
      </c>
      <c r="F49" s="275"/>
      <c r="G49" s="275"/>
      <c r="H49" s="275"/>
      <c r="I49" s="275"/>
      <c r="J49" s="275"/>
      <c r="K49" s="273"/>
    </row>
    <row r="50" spans="2:11" s="1" customFormat="1" ht="15" customHeight="1">
      <c r="B50" s="276"/>
      <c r="C50" s="277"/>
      <c r="D50" s="277"/>
      <c r="E50" s="275" t="s">
        <v>1137</v>
      </c>
      <c r="F50" s="275"/>
      <c r="G50" s="275"/>
      <c r="H50" s="275"/>
      <c r="I50" s="275"/>
      <c r="J50" s="275"/>
      <c r="K50" s="273"/>
    </row>
    <row r="51" spans="2:11" s="1" customFormat="1" ht="15" customHeight="1">
      <c r="B51" s="276"/>
      <c r="C51" s="277"/>
      <c r="D51" s="275" t="s">
        <v>1138</v>
      </c>
      <c r="E51" s="275"/>
      <c r="F51" s="275"/>
      <c r="G51" s="275"/>
      <c r="H51" s="275"/>
      <c r="I51" s="275"/>
      <c r="J51" s="275"/>
      <c r="K51" s="273"/>
    </row>
    <row r="52" spans="2:11" s="1" customFormat="1" ht="25.5" customHeight="1">
      <c r="B52" s="271"/>
      <c r="C52" s="272" t="s">
        <v>1139</v>
      </c>
      <c r="D52" s="272"/>
      <c r="E52" s="272"/>
      <c r="F52" s="272"/>
      <c r="G52" s="272"/>
      <c r="H52" s="272"/>
      <c r="I52" s="272"/>
      <c r="J52" s="272"/>
      <c r="K52" s="273"/>
    </row>
    <row r="53" spans="2:11" s="1" customFormat="1" ht="5.25" customHeight="1">
      <c r="B53" s="271"/>
      <c r="C53" s="274"/>
      <c r="D53" s="274"/>
      <c r="E53" s="274"/>
      <c r="F53" s="274"/>
      <c r="G53" s="274"/>
      <c r="H53" s="274"/>
      <c r="I53" s="274"/>
      <c r="J53" s="274"/>
      <c r="K53" s="273"/>
    </row>
    <row r="54" spans="2:11" s="1" customFormat="1" ht="15" customHeight="1">
      <c r="B54" s="271"/>
      <c r="C54" s="275" t="s">
        <v>1140</v>
      </c>
      <c r="D54" s="275"/>
      <c r="E54" s="275"/>
      <c r="F54" s="275"/>
      <c r="G54" s="275"/>
      <c r="H54" s="275"/>
      <c r="I54" s="275"/>
      <c r="J54" s="275"/>
      <c r="K54" s="273"/>
    </row>
    <row r="55" spans="2:11" s="1" customFormat="1" ht="15" customHeight="1">
      <c r="B55" s="271"/>
      <c r="C55" s="275" t="s">
        <v>1141</v>
      </c>
      <c r="D55" s="275"/>
      <c r="E55" s="275"/>
      <c r="F55" s="275"/>
      <c r="G55" s="275"/>
      <c r="H55" s="275"/>
      <c r="I55" s="275"/>
      <c r="J55" s="275"/>
      <c r="K55" s="273"/>
    </row>
    <row r="56" spans="2:11" s="1" customFormat="1" ht="12.75" customHeight="1">
      <c r="B56" s="271"/>
      <c r="C56" s="275"/>
      <c r="D56" s="275"/>
      <c r="E56" s="275"/>
      <c r="F56" s="275"/>
      <c r="G56" s="275"/>
      <c r="H56" s="275"/>
      <c r="I56" s="275"/>
      <c r="J56" s="275"/>
      <c r="K56" s="273"/>
    </row>
    <row r="57" spans="2:11" s="1" customFormat="1" ht="15" customHeight="1">
      <c r="B57" s="271"/>
      <c r="C57" s="275" t="s">
        <v>1142</v>
      </c>
      <c r="D57" s="275"/>
      <c r="E57" s="275"/>
      <c r="F57" s="275"/>
      <c r="G57" s="275"/>
      <c r="H57" s="275"/>
      <c r="I57" s="275"/>
      <c r="J57" s="275"/>
      <c r="K57" s="273"/>
    </row>
    <row r="58" spans="2:11" s="1" customFormat="1" ht="15" customHeight="1">
      <c r="B58" s="271"/>
      <c r="C58" s="277"/>
      <c r="D58" s="275" t="s">
        <v>1143</v>
      </c>
      <c r="E58" s="275"/>
      <c r="F58" s="275"/>
      <c r="G58" s="275"/>
      <c r="H58" s="275"/>
      <c r="I58" s="275"/>
      <c r="J58" s="275"/>
      <c r="K58" s="273"/>
    </row>
    <row r="59" spans="2:11" s="1" customFormat="1" ht="15" customHeight="1">
      <c r="B59" s="271"/>
      <c r="C59" s="277"/>
      <c r="D59" s="275" t="s">
        <v>1144</v>
      </c>
      <c r="E59" s="275"/>
      <c r="F59" s="275"/>
      <c r="G59" s="275"/>
      <c r="H59" s="275"/>
      <c r="I59" s="275"/>
      <c r="J59" s="275"/>
      <c r="K59" s="273"/>
    </row>
    <row r="60" spans="2:11" s="1" customFormat="1" ht="15" customHeight="1">
      <c r="B60" s="271"/>
      <c r="C60" s="277"/>
      <c r="D60" s="275" t="s">
        <v>1145</v>
      </c>
      <c r="E60" s="275"/>
      <c r="F60" s="275"/>
      <c r="G60" s="275"/>
      <c r="H60" s="275"/>
      <c r="I60" s="275"/>
      <c r="J60" s="275"/>
      <c r="K60" s="273"/>
    </row>
    <row r="61" spans="2:11" s="1" customFormat="1" ht="15" customHeight="1">
      <c r="B61" s="271"/>
      <c r="C61" s="277"/>
      <c r="D61" s="275" t="s">
        <v>1146</v>
      </c>
      <c r="E61" s="275"/>
      <c r="F61" s="275"/>
      <c r="G61" s="275"/>
      <c r="H61" s="275"/>
      <c r="I61" s="275"/>
      <c r="J61" s="275"/>
      <c r="K61" s="273"/>
    </row>
    <row r="62" spans="2:11" s="1" customFormat="1" ht="15" customHeight="1">
      <c r="B62" s="271"/>
      <c r="C62" s="277"/>
      <c r="D62" s="280" t="s">
        <v>1147</v>
      </c>
      <c r="E62" s="280"/>
      <c r="F62" s="280"/>
      <c r="G62" s="280"/>
      <c r="H62" s="280"/>
      <c r="I62" s="280"/>
      <c r="J62" s="280"/>
      <c r="K62" s="273"/>
    </row>
    <row r="63" spans="2:11" s="1" customFormat="1" ht="15" customHeight="1">
      <c r="B63" s="271"/>
      <c r="C63" s="277"/>
      <c r="D63" s="275" t="s">
        <v>1148</v>
      </c>
      <c r="E63" s="275"/>
      <c r="F63" s="275"/>
      <c r="G63" s="275"/>
      <c r="H63" s="275"/>
      <c r="I63" s="275"/>
      <c r="J63" s="275"/>
      <c r="K63" s="273"/>
    </row>
    <row r="64" spans="2:11" s="1" customFormat="1" ht="12.75" customHeight="1">
      <c r="B64" s="271"/>
      <c r="C64" s="277"/>
      <c r="D64" s="277"/>
      <c r="E64" s="281"/>
      <c r="F64" s="277"/>
      <c r="G64" s="277"/>
      <c r="H64" s="277"/>
      <c r="I64" s="277"/>
      <c r="J64" s="277"/>
      <c r="K64" s="273"/>
    </row>
    <row r="65" spans="2:11" s="1" customFormat="1" ht="15" customHeight="1">
      <c r="B65" s="271"/>
      <c r="C65" s="277"/>
      <c r="D65" s="275" t="s">
        <v>1149</v>
      </c>
      <c r="E65" s="275"/>
      <c r="F65" s="275"/>
      <c r="G65" s="275"/>
      <c r="H65" s="275"/>
      <c r="I65" s="275"/>
      <c r="J65" s="275"/>
      <c r="K65" s="273"/>
    </row>
    <row r="66" spans="2:11" s="1" customFormat="1" ht="15" customHeight="1">
      <c r="B66" s="271"/>
      <c r="C66" s="277"/>
      <c r="D66" s="280" t="s">
        <v>1150</v>
      </c>
      <c r="E66" s="280"/>
      <c r="F66" s="280"/>
      <c r="G66" s="280"/>
      <c r="H66" s="280"/>
      <c r="I66" s="280"/>
      <c r="J66" s="280"/>
      <c r="K66" s="273"/>
    </row>
    <row r="67" spans="2:11" s="1" customFormat="1" ht="15" customHeight="1">
      <c r="B67" s="271"/>
      <c r="C67" s="277"/>
      <c r="D67" s="275" t="s">
        <v>1151</v>
      </c>
      <c r="E67" s="275"/>
      <c r="F67" s="275"/>
      <c r="G67" s="275"/>
      <c r="H67" s="275"/>
      <c r="I67" s="275"/>
      <c r="J67" s="275"/>
      <c r="K67" s="273"/>
    </row>
    <row r="68" spans="2:11" s="1" customFormat="1" ht="15" customHeight="1">
      <c r="B68" s="271"/>
      <c r="C68" s="277"/>
      <c r="D68" s="275" t="s">
        <v>1152</v>
      </c>
      <c r="E68" s="275"/>
      <c r="F68" s="275"/>
      <c r="G68" s="275"/>
      <c r="H68" s="275"/>
      <c r="I68" s="275"/>
      <c r="J68" s="275"/>
      <c r="K68" s="273"/>
    </row>
    <row r="69" spans="2:11" s="1" customFormat="1" ht="15" customHeight="1">
      <c r="B69" s="271"/>
      <c r="C69" s="277"/>
      <c r="D69" s="275" t="s">
        <v>1153</v>
      </c>
      <c r="E69" s="275"/>
      <c r="F69" s="275"/>
      <c r="G69" s="275"/>
      <c r="H69" s="275"/>
      <c r="I69" s="275"/>
      <c r="J69" s="275"/>
      <c r="K69" s="273"/>
    </row>
    <row r="70" spans="2:11" s="1" customFormat="1" ht="15" customHeight="1">
      <c r="B70" s="271"/>
      <c r="C70" s="277"/>
      <c r="D70" s="275" t="s">
        <v>1154</v>
      </c>
      <c r="E70" s="275"/>
      <c r="F70" s="275"/>
      <c r="G70" s="275"/>
      <c r="H70" s="275"/>
      <c r="I70" s="275"/>
      <c r="J70" s="275"/>
      <c r="K70" s="273"/>
    </row>
    <row r="71" spans="2:11" s="1" customFormat="1" ht="12.75" customHeight="1">
      <c r="B71" s="282"/>
      <c r="C71" s="283"/>
      <c r="D71" s="283"/>
      <c r="E71" s="283"/>
      <c r="F71" s="283"/>
      <c r="G71" s="283"/>
      <c r="H71" s="283"/>
      <c r="I71" s="283"/>
      <c r="J71" s="283"/>
      <c r="K71" s="284"/>
    </row>
    <row r="72" spans="2:11" s="1" customFormat="1" ht="18.75" customHeight="1">
      <c r="B72" s="285"/>
      <c r="C72" s="285"/>
      <c r="D72" s="285"/>
      <c r="E72" s="285"/>
      <c r="F72" s="285"/>
      <c r="G72" s="285"/>
      <c r="H72" s="285"/>
      <c r="I72" s="285"/>
      <c r="J72" s="285"/>
      <c r="K72" s="286"/>
    </row>
    <row r="73" spans="2:11" s="1" customFormat="1" ht="18.75" customHeight="1">
      <c r="B73" s="286"/>
      <c r="C73" s="286"/>
      <c r="D73" s="286"/>
      <c r="E73" s="286"/>
      <c r="F73" s="286"/>
      <c r="G73" s="286"/>
      <c r="H73" s="286"/>
      <c r="I73" s="286"/>
      <c r="J73" s="286"/>
      <c r="K73" s="286"/>
    </row>
    <row r="74" spans="2:11" s="1" customFormat="1" ht="7.5" customHeight="1">
      <c r="B74" s="287"/>
      <c r="C74" s="288"/>
      <c r="D74" s="288"/>
      <c r="E74" s="288"/>
      <c r="F74" s="288"/>
      <c r="G74" s="288"/>
      <c r="H74" s="288"/>
      <c r="I74" s="288"/>
      <c r="J74" s="288"/>
      <c r="K74" s="289"/>
    </row>
    <row r="75" spans="2:11" s="1" customFormat="1" ht="45" customHeight="1">
      <c r="B75" s="290"/>
      <c r="C75" s="291" t="s">
        <v>1155</v>
      </c>
      <c r="D75" s="291"/>
      <c r="E75" s="291"/>
      <c r="F75" s="291"/>
      <c r="G75" s="291"/>
      <c r="H75" s="291"/>
      <c r="I75" s="291"/>
      <c r="J75" s="291"/>
      <c r="K75" s="292"/>
    </row>
    <row r="76" spans="2:11" s="1" customFormat="1" ht="17.25" customHeight="1">
      <c r="B76" s="290"/>
      <c r="C76" s="293" t="s">
        <v>1156</v>
      </c>
      <c r="D76" s="293"/>
      <c r="E76" s="293"/>
      <c r="F76" s="293" t="s">
        <v>1157</v>
      </c>
      <c r="G76" s="294"/>
      <c r="H76" s="293" t="s">
        <v>53</v>
      </c>
      <c r="I76" s="293" t="s">
        <v>56</v>
      </c>
      <c r="J76" s="293" t="s">
        <v>1158</v>
      </c>
      <c r="K76" s="292"/>
    </row>
    <row r="77" spans="2:11" s="1" customFormat="1" ht="17.25" customHeight="1">
      <c r="B77" s="290"/>
      <c r="C77" s="295" t="s">
        <v>1159</v>
      </c>
      <c r="D77" s="295"/>
      <c r="E77" s="295"/>
      <c r="F77" s="296" t="s">
        <v>1160</v>
      </c>
      <c r="G77" s="297"/>
      <c r="H77" s="295"/>
      <c r="I77" s="295"/>
      <c r="J77" s="295" t="s">
        <v>1161</v>
      </c>
      <c r="K77" s="292"/>
    </row>
    <row r="78" spans="2:11" s="1" customFormat="1" ht="5.25" customHeight="1">
      <c r="B78" s="290"/>
      <c r="C78" s="298"/>
      <c r="D78" s="298"/>
      <c r="E78" s="298"/>
      <c r="F78" s="298"/>
      <c r="G78" s="299"/>
      <c r="H78" s="298"/>
      <c r="I78" s="298"/>
      <c r="J78" s="298"/>
      <c r="K78" s="292"/>
    </row>
    <row r="79" spans="2:11" s="1" customFormat="1" ht="15" customHeight="1">
      <c r="B79" s="290"/>
      <c r="C79" s="278" t="s">
        <v>52</v>
      </c>
      <c r="D79" s="300"/>
      <c r="E79" s="300"/>
      <c r="F79" s="301" t="s">
        <v>1162</v>
      </c>
      <c r="G79" s="302"/>
      <c r="H79" s="278" t="s">
        <v>1163</v>
      </c>
      <c r="I79" s="278" t="s">
        <v>1164</v>
      </c>
      <c r="J79" s="278">
        <v>20</v>
      </c>
      <c r="K79" s="292"/>
    </row>
    <row r="80" spans="2:11" s="1" customFormat="1" ht="15" customHeight="1">
      <c r="B80" s="290"/>
      <c r="C80" s="278" t="s">
        <v>1165</v>
      </c>
      <c r="D80" s="278"/>
      <c r="E80" s="278"/>
      <c r="F80" s="301" t="s">
        <v>1162</v>
      </c>
      <c r="G80" s="302"/>
      <c r="H80" s="278" t="s">
        <v>1166</v>
      </c>
      <c r="I80" s="278" t="s">
        <v>1164</v>
      </c>
      <c r="J80" s="278">
        <v>120</v>
      </c>
      <c r="K80" s="292"/>
    </row>
    <row r="81" spans="2:11" s="1" customFormat="1" ht="15" customHeight="1">
      <c r="B81" s="303"/>
      <c r="C81" s="278" t="s">
        <v>1167</v>
      </c>
      <c r="D81" s="278"/>
      <c r="E81" s="278"/>
      <c r="F81" s="301" t="s">
        <v>1168</v>
      </c>
      <c r="G81" s="302"/>
      <c r="H81" s="278" t="s">
        <v>1169</v>
      </c>
      <c r="I81" s="278" t="s">
        <v>1164</v>
      </c>
      <c r="J81" s="278">
        <v>50</v>
      </c>
      <c r="K81" s="292"/>
    </row>
    <row r="82" spans="2:11" s="1" customFormat="1" ht="15" customHeight="1">
      <c r="B82" s="303"/>
      <c r="C82" s="278" t="s">
        <v>1170</v>
      </c>
      <c r="D82" s="278"/>
      <c r="E82" s="278"/>
      <c r="F82" s="301" t="s">
        <v>1162</v>
      </c>
      <c r="G82" s="302"/>
      <c r="H82" s="278" t="s">
        <v>1171</v>
      </c>
      <c r="I82" s="278" t="s">
        <v>1172</v>
      </c>
      <c r="J82" s="278"/>
      <c r="K82" s="292"/>
    </row>
    <row r="83" spans="2:11" s="1" customFormat="1" ht="15" customHeight="1">
      <c r="B83" s="303"/>
      <c r="C83" s="304" t="s">
        <v>1173</v>
      </c>
      <c r="D83" s="304"/>
      <c r="E83" s="304"/>
      <c r="F83" s="305" t="s">
        <v>1168</v>
      </c>
      <c r="G83" s="304"/>
      <c r="H83" s="304" t="s">
        <v>1174</v>
      </c>
      <c r="I83" s="304" t="s">
        <v>1164</v>
      </c>
      <c r="J83" s="304">
        <v>15</v>
      </c>
      <c r="K83" s="292"/>
    </row>
    <row r="84" spans="2:11" s="1" customFormat="1" ht="15" customHeight="1">
      <c r="B84" s="303"/>
      <c r="C84" s="304" t="s">
        <v>1175</v>
      </c>
      <c r="D84" s="304"/>
      <c r="E84" s="304"/>
      <c r="F84" s="305" t="s">
        <v>1168</v>
      </c>
      <c r="G84" s="304"/>
      <c r="H84" s="304" t="s">
        <v>1176</v>
      </c>
      <c r="I84" s="304" t="s">
        <v>1164</v>
      </c>
      <c r="J84" s="304">
        <v>15</v>
      </c>
      <c r="K84" s="292"/>
    </row>
    <row r="85" spans="2:11" s="1" customFormat="1" ht="15" customHeight="1">
      <c r="B85" s="303"/>
      <c r="C85" s="304" t="s">
        <v>1177</v>
      </c>
      <c r="D85" s="304"/>
      <c r="E85" s="304"/>
      <c r="F85" s="305" t="s">
        <v>1168</v>
      </c>
      <c r="G85" s="304"/>
      <c r="H85" s="304" t="s">
        <v>1178</v>
      </c>
      <c r="I85" s="304" t="s">
        <v>1164</v>
      </c>
      <c r="J85" s="304">
        <v>20</v>
      </c>
      <c r="K85" s="292"/>
    </row>
    <row r="86" spans="2:11" s="1" customFormat="1" ht="15" customHeight="1">
      <c r="B86" s="303"/>
      <c r="C86" s="304" t="s">
        <v>1179</v>
      </c>
      <c r="D86" s="304"/>
      <c r="E86" s="304"/>
      <c r="F86" s="305" t="s">
        <v>1168</v>
      </c>
      <c r="G86" s="304"/>
      <c r="H86" s="304" t="s">
        <v>1180</v>
      </c>
      <c r="I86" s="304" t="s">
        <v>1164</v>
      </c>
      <c r="J86" s="304">
        <v>20</v>
      </c>
      <c r="K86" s="292"/>
    </row>
    <row r="87" spans="2:11" s="1" customFormat="1" ht="15" customHeight="1">
      <c r="B87" s="303"/>
      <c r="C87" s="278" t="s">
        <v>1181</v>
      </c>
      <c r="D87" s="278"/>
      <c r="E87" s="278"/>
      <c r="F87" s="301" t="s">
        <v>1168</v>
      </c>
      <c r="G87" s="302"/>
      <c r="H87" s="278" t="s">
        <v>1182</v>
      </c>
      <c r="I87" s="278" t="s">
        <v>1164</v>
      </c>
      <c r="J87" s="278">
        <v>50</v>
      </c>
      <c r="K87" s="292"/>
    </row>
    <row r="88" spans="2:11" s="1" customFormat="1" ht="15" customHeight="1">
      <c r="B88" s="303"/>
      <c r="C88" s="278" t="s">
        <v>1183</v>
      </c>
      <c r="D88" s="278"/>
      <c r="E88" s="278"/>
      <c r="F88" s="301" t="s">
        <v>1168</v>
      </c>
      <c r="G88" s="302"/>
      <c r="H88" s="278" t="s">
        <v>1184</v>
      </c>
      <c r="I88" s="278" t="s">
        <v>1164</v>
      </c>
      <c r="J88" s="278">
        <v>20</v>
      </c>
      <c r="K88" s="292"/>
    </row>
    <row r="89" spans="2:11" s="1" customFormat="1" ht="15" customHeight="1">
      <c r="B89" s="303"/>
      <c r="C89" s="278" t="s">
        <v>1185</v>
      </c>
      <c r="D89" s="278"/>
      <c r="E89" s="278"/>
      <c r="F89" s="301" t="s">
        <v>1168</v>
      </c>
      <c r="G89" s="302"/>
      <c r="H89" s="278" t="s">
        <v>1186</v>
      </c>
      <c r="I89" s="278" t="s">
        <v>1164</v>
      </c>
      <c r="J89" s="278">
        <v>20</v>
      </c>
      <c r="K89" s="292"/>
    </row>
    <row r="90" spans="2:11" s="1" customFormat="1" ht="15" customHeight="1">
      <c r="B90" s="303"/>
      <c r="C90" s="278" t="s">
        <v>1187</v>
      </c>
      <c r="D90" s="278"/>
      <c r="E90" s="278"/>
      <c r="F90" s="301" t="s">
        <v>1168</v>
      </c>
      <c r="G90" s="302"/>
      <c r="H90" s="278" t="s">
        <v>1188</v>
      </c>
      <c r="I90" s="278" t="s">
        <v>1164</v>
      </c>
      <c r="J90" s="278">
        <v>50</v>
      </c>
      <c r="K90" s="292"/>
    </row>
    <row r="91" spans="2:11" s="1" customFormat="1" ht="15" customHeight="1">
      <c r="B91" s="303"/>
      <c r="C91" s="278" t="s">
        <v>1189</v>
      </c>
      <c r="D91" s="278"/>
      <c r="E91" s="278"/>
      <c r="F91" s="301" t="s">
        <v>1168</v>
      </c>
      <c r="G91" s="302"/>
      <c r="H91" s="278" t="s">
        <v>1189</v>
      </c>
      <c r="I91" s="278" t="s">
        <v>1164</v>
      </c>
      <c r="J91" s="278">
        <v>50</v>
      </c>
      <c r="K91" s="292"/>
    </row>
    <row r="92" spans="2:11" s="1" customFormat="1" ht="15" customHeight="1">
      <c r="B92" s="303"/>
      <c r="C92" s="278" t="s">
        <v>1190</v>
      </c>
      <c r="D92" s="278"/>
      <c r="E92" s="278"/>
      <c r="F92" s="301" t="s">
        <v>1168</v>
      </c>
      <c r="G92" s="302"/>
      <c r="H92" s="278" t="s">
        <v>1191</v>
      </c>
      <c r="I92" s="278" t="s">
        <v>1164</v>
      </c>
      <c r="J92" s="278">
        <v>255</v>
      </c>
      <c r="K92" s="292"/>
    </row>
    <row r="93" spans="2:11" s="1" customFormat="1" ht="15" customHeight="1">
      <c r="B93" s="303"/>
      <c r="C93" s="278" t="s">
        <v>1192</v>
      </c>
      <c r="D93" s="278"/>
      <c r="E93" s="278"/>
      <c r="F93" s="301" t="s">
        <v>1162</v>
      </c>
      <c r="G93" s="302"/>
      <c r="H93" s="278" t="s">
        <v>1193</v>
      </c>
      <c r="I93" s="278" t="s">
        <v>1194</v>
      </c>
      <c r="J93" s="278"/>
      <c r="K93" s="292"/>
    </row>
    <row r="94" spans="2:11" s="1" customFormat="1" ht="15" customHeight="1">
      <c r="B94" s="303"/>
      <c r="C94" s="278" t="s">
        <v>1195</v>
      </c>
      <c r="D94" s="278"/>
      <c r="E94" s="278"/>
      <c r="F94" s="301" t="s">
        <v>1162</v>
      </c>
      <c r="G94" s="302"/>
      <c r="H94" s="278" t="s">
        <v>1196</v>
      </c>
      <c r="I94" s="278" t="s">
        <v>1197</v>
      </c>
      <c r="J94" s="278"/>
      <c r="K94" s="292"/>
    </row>
    <row r="95" spans="2:11" s="1" customFormat="1" ht="15" customHeight="1">
      <c r="B95" s="303"/>
      <c r="C95" s="278" t="s">
        <v>1198</v>
      </c>
      <c r="D95" s="278"/>
      <c r="E95" s="278"/>
      <c r="F95" s="301" t="s">
        <v>1162</v>
      </c>
      <c r="G95" s="302"/>
      <c r="H95" s="278" t="s">
        <v>1198</v>
      </c>
      <c r="I95" s="278" t="s">
        <v>1197</v>
      </c>
      <c r="J95" s="278"/>
      <c r="K95" s="292"/>
    </row>
    <row r="96" spans="2:11" s="1" customFormat="1" ht="15" customHeight="1">
      <c r="B96" s="303"/>
      <c r="C96" s="278" t="s">
        <v>37</v>
      </c>
      <c r="D96" s="278"/>
      <c r="E96" s="278"/>
      <c r="F96" s="301" t="s">
        <v>1162</v>
      </c>
      <c r="G96" s="302"/>
      <c r="H96" s="278" t="s">
        <v>1199</v>
      </c>
      <c r="I96" s="278" t="s">
        <v>1197</v>
      </c>
      <c r="J96" s="278"/>
      <c r="K96" s="292"/>
    </row>
    <row r="97" spans="2:11" s="1" customFormat="1" ht="15" customHeight="1">
      <c r="B97" s="303"/>
      <c r="C97" s="278" t="s">
        <v>47</v>
      </c>
      <c r="D97" s="278"/>
      <c r="E97" s="278"/>
      <c r="F97" s="301" t="s">
        <v>1162</v>
      </c>
      <c r="G97" s="302"/>
      <c r="H97" s="278" t="s">
        <v>1200</v>
      </c>
      <c r="I97" s="278" t="s">
        <v>1197</v>
      </c>
      <c r="J97" s="278"/>
      <c r="K97" s="292"/>
    </row>
    <row r="98" spans="2:11" s="1" customFormat="1" ht="15" customHeight="1">
      <c r="B98" s="306"/>
      <c r="C98" s="307"/>
      <c r="D98" s="307"/>
      <c r="E98" s="307"/>
      <c r="F98" s="307"/>
      <c r="G98" s="307"/>
      <c r="H98" s="307"/>
      <c r="I98" s="307"/>
      <c r="J98" s="307"/>
      <c r="K98" s="308"/>
    </row>
    <row r="99" spans="2:11" s="1" customFormat="1" ht="18.75" customHeight="1">
      <c r="B99" s="309"/>
      <c r="C99" s="310"/>
      <c r="D99" s="310"/>
      <c r="E99" s="310"/>
      <c r="F99" s="310"/>
      <c r="G99" s="310"/>
      <c r="H99" s="310"/>
      <c r="I99" s="310"/>
      <c r="J99" s="310"/>
      <c r="K99" s="309"/>
    </row>
    <row r="100" spans="2:11" s="1" customFormat="1" ht="18.75" customHeight="1">
      <c r="B100" s="286"/>
      <c r="C100" s="286"/>
      <c r="D100" s="286"/>
      <c r="E100" s="286"/>
      <c r="F100" s="286"/>
      <c r="G100" s="286"/>
      <c r="H100" s="286"/>
      <c r="I100" s="286"/>
      <c r="J100" s="286"/>
      <c r="K100" s="286"/>
    </row>
    <row r="101" spans="2:11" s="1" customFormat="1" ht="7.5" customHeight="1">
      <c r="B101" s="287"/>
      <c r="C101" s="288"/>
      <c r="D101" s="288"/>
      <c r="E101" s="288"/>
      <c r="F101" s="288"/>
      <c r="G101" s="288"/>
      <c r="H101" s="288"/>
      <c r="I101" s="288"/>
      <c r="J101" s="288"/>
      <c r="K101" s="289"/>
    </row>
    <row r="102" spans="2:11" s="1" customFormat="1" ht="45" customHeight="1">
      <c r="B102" s="290"/>
      <c r="C102" s="291" t="s">
        <v>1201</v>
      </c>
      <c r="D102" s="291"/>
      <c r="E102" s="291"/>
      <c r="F102" s="291"/>
      <c r="G102" s="291"/>
      <c r="H102" s="291"/>
      <c r="I102" s="291"/>
      <c r="J102" s="291"/>
      <c r="K102" s="292"/>
    </row>
    <row r="103" spans="2:11" s="1" customFormat="1" ht="17.25" customHeight="1">
      <c r="B103" s="290"/>
      <c r="C103" s="293" t="s">
        <v>1156</v>
      </c>
      <c r="D103" s="293"/>
      <c r="E103" s="293"/>
      <c r="F103" s="293" t="s">
        <v>1157</v>
      </c>
      <c r="G103" s="294"/>
      <c r="H103" s="293" t="s">
        <v>53</v>
      </c>
      <c r="I103" s="293" t="s">
        <v>56</v>
      </c>
      <c r="J103" s="293" t="s">
        <v>1158</v>
      </c>
      <c r="K103" s="292"/>
    </row>
    <row r="104" spans="2:11" s="1" customFormat="1" ht="17.25" customHeight="1">
      <c r="B104" s="290"/>
      <c r="C104" s="295" t="s">
        <v>1159</v>
      </c>
      <c r="D104" s="295"/>
      <c r="E104" s="295"/>
      <c r="F104" s="296" t="s">
        <v>1160</v>
      </c>
      <c r="G104" s="297"/>
      <c r="H104" s="295"/>
      <c r="I104" s="295"/>
      <c r="J104" s="295" t="s">
        <v>1161</v>
      </c>
      <c r="K104" s="292"/>
    </row>
    <row r="105" spans="2:11" s="1" customFormat="1" ht="5.25" customHeight="1">
      <c r="B105" s="290"/>
      <c r="C105" s="293"/>
      <c r="D105" s="293"/>
      <c r="E105" s="293"/>
      <c r="F105" s="293"/>
      <c r="G105" s="311"/>
      <c r="H105" s="293"/>
      <c r="I105" s="293"/>
      <c r="J105" s="293"/>
      <c r="K105" s="292"/>
    </row>
    <row r="106" spans="2:11" s="1" customFormat="1" ht="15" customHeight="1">
      <c r="B106" s="290"/>
      <c r="C106" s="278" t="s">
        <v>52</v>
      </c>
      <c r="D106" s="300"/>
      <c r="E106" s="300"/>
      <c r="F106" s="301" t="s">
        <v>1162</v>
      </c>
      <c r="G106" s="278"/>
      <c r="H106" s="278" t="s">
        <v>1202</v>
      </c>
      <c r="I106" s="278" t="s">
        <v>1164</v>
      </c>
      <c r="J106" s="278">
        <v>20</v>
      </c>
      <c r="K106" s="292"/>
    </row>
    <row r="107" spans="2:11" s="1" customFormat="1" ht="15" customHeight="1">
      <c r="B107" s="290"/>
      <c r="C107" s="278" t="s">
        <v>1165</v>
      </c>
      <c r="D107" s="278"/>
      <c r="E107" s="278"/>
      <c r="F107" s="301" t="s">
        <v>1162</v>
      </c>
      <c r="G107" s="278"/>
      <c r="H107" s="278" t="s">
        <v>1202</v>
      </c>
      <c r="I107" s="278" t="s">
        <v>1164</v>
      </c>
      <c r="J107" s="278">
        <v>120</v>
      </c>
      <c r="K107" s="292"/>
    </row>
    <row r="108" spans="2:11" s="1" customFormat="1" ht="15" customHeight="1">
      <c r="B108" s="303"/>
      <c r="C108" s="278" t="s">
        <v>1167</v>
      </c>
      <c r="D108" s="278"/>
      <c r="E108" s="278"/>
      <c r="F108" s="301" t="s">
        <v>1168</v>
      </c>
      <c r="G108" s="278"/>
      <c r="H108" s="278" t="s">
        <v>1202</v>
      </c>
      <c r="I108" s="278" t="s">
        <v>1164</v>
      </c>
      <c r="J108" s="278">
        <v>50</v>
      </c>
      <c r="K108" s="292"/>
    </row>
    <row r="109" spans="2:11" s="1" customFormat="1" ht="15" customHeight="1">
      <c r="B109" s="303"/>
      <c r="C109" s="278" t="s">
        <v>1170</v>
      </c>
      <c r="D109" s="278"/>
      <c r="E109" s="278"/>
      <c r="F109" s="301" t="s">
        <v>1162</v>
      </c>
      <c r="G109" s="278"/>
      <c r="H109" s="278" t="s">
        <v>1202</v>
      </c>
      <c r="I109" s="278" t="s">
        <v>1172</v>
      </c>
      <c r="J109" s="278"/>
      <c r="K109" s="292"/>
    </row>
    <row r="110" spans="2:11" s="1" customFormat="1" ht="15" customHeight="1">
      <c r="B110" s="303"/>
      <c r="C110" s="278" t="s">
        <v>1181</v>
      </c>
      <c r="D110" s="278"/>
      <c r="E110" s="278"/>
      <c r="F110" s="301" t="s">
        <v>1168</v>
      </c>
      <c r="G110" s="278"/>
      <c r="H110" s="278" t="s">
        <v>1202</v>
      </c>
      <c r="I110" s="278" t="s">
        <v>1164</v>
      </c>
      <c r="J110" s="278">
        <v>50</v>
      </c>
      <c r="K110" s="292"/>
    </row>
    <row r="111" spans="2:11" s="1" customFormat="1" ht="15" customHeight="1">
      <c r="B111" s="303"/>
      <c r="C111" s="278" t="s">
        <v>1189</v>
      </c>
      <c r="D111" s="278"/>
      <c r="E111" s="278"/>
      <c r="F111" s="301" t="s">
        <v>1168</v>
      </c>
      <c r="G111" s="278"/>
      <c r="H111" s="278" t="s">
        <v>1202</v>
      </c>
      <c r="I111" s="278" t="s">
        <v>1164</v>
      </c>
      <c r="J111" s="278">
        <v>50</v>
      </c>
      <c r="K111" s="292"/>
    </row>
    <row r="112" spans="2:11" s="1" customFormat="1" ht="15" customHeight="1">
      <c r="B112" s="303"/>
      <c r="C112" s="278" t="s">
        <v>1187</v>
      </c>
      <c r="D112" s="278"/>
      <c r="E112" s="278"/>
      <c r="F112" s="301" t="s">
        <v>1168</v>
      </c>
      <c r="G112" s="278"/>
      <c r="H112" s="278" t="s">
        <v>1202</v>
      </c>
      <c r="I112" s="278" t="s">
        <v>1164</v>
      </c>
      <c r="J112" s="278">
        <v>50</v>
      </c>
      <c r="K112" s="292"/>
    </row>
    <row r="113" spans="2:11" s="1" customFormat="1" ht="15" customHeight="1">
      <c r="B113" s="303"/>
      <c r="C113" s="278" t="s">
        <v>52</v>
      </c>
      <c r="D113" s="278"/>
      <c r="E113" s="278"/>
      <c r="F113" s="301" t="s">
        <v>1162</v>
      </c>
      <c r="G113" s="278"/>
      <c r="H113" s="278" t="s">
        <v>1203</v>
      </c>
      <c r="I113" s="278" t="s">
        <v>1164</v>
      </c>
      <c r="J113" s="278">
        <v>20</v>
      </c>
      <c r="K113" s="292"/>
    </row>
    <row r="114" spans="2:11" s="1" customFormat="1" ht="15" customHeight="1">
      <c r="B114" s="303"/>
      <c r="C114" s="278" t="s">
        <v>1204</v>
      </c>
      <c r="D114" s="278"/>
      <c r="E114" s="278"/>
      <c r="F114" s="301" t="s">
        <v>1162</v>
      </c>
      <c r="G114" s="278"/>
      <c r="H114" s="278" t="s">
        <v>1205</v>
      </c>
      <c r="I114" s="278" t="s">
        <v>1164</v>
      </c>
      <c r="J114" s="278">
        <v>120</v>
      </c>
      <c r="K114" s="292"/>
    </row>
    <row r="115" spans="2:11" s="1" customFormat="1" ht="15" customHeight="1">
      <c r="B115" s="303"/>
      <c r="C115" s="278" t="s">
        <v>37</v>
      </c>
      <c r="D115" s="278"/>
      <c r="E115" s="278"/>
      <c r="F115" s="301" t="s">
        <v>1162</v>
      </c>
      <c r="G115" s="278"/>
      <c r="H115" s="278" t="s">
        <v>1206</v>
      </c>
      <c r="I115" s="278" t="s">
        <v>1197</v>
      </c>
      <c r="J115" s="278"/>
      <c r="K115" s="292"/>
    </row>
    <row r="116" spans="2:11" s="1" customFormat="1" ht="15" customHeight="1">
      <c r="B116" s="303"/>
      <c r="C116" s="278" t="s">
        <v>47</v>
      </c>
      <c r="D116" s="278"/>
      <c r="E116" s="278"/>
      <c r="F116" s="301" t="s">
        <v>1162</v>
      </c>
      <c r="G116" s="278"/>
      <c r="H116" s="278" t="s">
        <v>1207</v>
      </c>
      <c r="I116" s="278" t="s">
        <v>1197</v>
      </c>
      <c r="J116" s="278"/>
      <c r="K116" s="292"/>
    </row>
    <row r="117" spans="2:11" s="1" customFormat="1" ht="15" customHeight="1">
      <c r="B117" s="303"/>
      <c r="C117" s="278" t="s">
        <v>56</v>
      </c>
      <c r="D117" s="278"/>
      <c r="E117" s="278"/>
      <c r="F117" s="301" t="s">
        <v>1162</v>
      </c>
      <c r="G117" s="278"/>
      <c r="H117" s="278" t="s">
        <v>1208</v>
      </c>
      <c r="I117" s="278" t="s">
        <v>1209</v>
      </c>
      <c r="J117" s="278"/>
      <c r="K117" s="292"/>
    </row>
    <row r="118" spans="2:11" s="1" customFormat="1" ht="15" customHeight="1">
      <c r="B118" s="306"/>
      <c r="C118" s="312"/>
      <c r="D118" s="312"/>
      <c r="E118" s="312"/>
      <c r="F118" s="312"/>
      <c r="G118" s="312"/>
      <c r="H118" s="312"/>
      <c r="I118" s="312"/>
      <c r="J118" s="312"/>
      <c r="K118" s="308"/>
    </row>
    <row r="119" spans="2:11" s="1" customFormat="1" ht="18.75" customHeight="1">
      <c r="B119" s="313"/>
      <c r="C119" s="314"/>
      <c r="D119" s="314"/>
      <c r="E119" s="314"/>
      <c r="F119" s="315"/>
      <c r="G119" s="314"/>
      <c r="H119" s="314"/>
      <c r="I119" s="314"/>
      <c r="J119" s="314"/>
      <c r="K119" s="313"/>
    </row>
    <row r="120" spans="2:11" s="1" customFormat="1" ht="18.75" customHeight="1">
      <c r="B120" s="286"/>
      <c r="C120" s="286"/>
      <c r="D120" s="286"/>
      <c r="E120" s="286"/>
      <c r="F120" s="286"/>
      <c r="G120" s="286"/>
      <c r="H120" s="286"/>
      <c r="I120" s="286"/>
      <c r="J120" s="286"/>
      <c r="K120" s="286"/>
    </row>
    <row r="121" spans="2:11" s="1" customFormat="1" ht="7.5" customHeight="1">
      <c r="B121" s="316"/>
      <c r="C121" s="317"/>
      <c r="D121" s="317"/>
      <c r="E121" s="317"/>
      <c r="F121" s="317"/>
      <c r="G121" s="317"/>
      <c r="H121" s="317"/>
      <c r="I121" s="317"/>
      <c r="J121" s="317"/>
      <c r="K121" s="318"/>
    </row>
    <row r="122" spans="2:11" s="1" customFormat="1" ht="45" customHeight="1">
      <c r="B122" s="319"/>
      <c r="C122" s="269" t="s">
        <v>1210</v>
      </c>
      <c r="D122" s="269"/>
      <c r="E122" s="269"/>
      <c r="F122" s="269"/>
      <c r="G122" s="269"/>
      <c r="H122" s="269"/>
      <c r="I122" s="269"/>
      <c r="J122" s="269"/>
      <c r="K122" s="320"/>
    </row>
    <row r="123" spans="2:11" s="1" customFormat="1" ht="17.25" customHeight="1">
      <c r="B123" s="321"/>
      <c r="C123" s="293" t="s">
        <v>1156</v>
      </c>
      <c r="D123" s="293"/>
      <c r="E123" s="293"/>
      <c r="F123" s="293" t="s">
        <v>1157</v>
      </c>
      <c r="G123" s="294"/>
      <c r="H123" s="293" t="s">
        <v>53</v>
      </c>
      <c r="I123" s="293" t="s">
        <v>56</v>
      </c>
      <c r="J123" s="293" t="s">
        <v>1158</v>
      </c>
      <c r="K123" s="322"/>
    </row>
    <row r="124" spans="2:11" s="1" customFormat="1" ht="17.25" customHeight="1">
      <c r="B124" s="321"/>
      <c r="C124" s="295" t="s">
        <v>1159</v>
      </c>
      <c r="D124" s="295"/>
      <c r="E124" s="295"/>
      <c r="F124" s="296" t="s">
        <v>1160</v>
      </c>
      <c r="G124" s="297"/>
      <c r="H124" s="295"/>
      <c r="I124" s="295"/>
      <c r="J124" s="295" t="s">
        <v>1161</v>
      </c>
      <c r="K124" s="322"/>
    </row>
    <row r="125" spans="2:11" s="1" customFormat="1" ht="5.25" customHeight="1">
      <c r="B125" s="323"/>
      <c r="C125" s="298"/>
      <c r="D125" s="298"/>
      <c r="E125" s="298"/>
      <c r="F125" s="298"/>
      <c r="G125" s="324"/>
      <c r="H125" s="298"/>
      <c r="I125" s="298"/>
      <c r="J125" s="298"/>
      <c r="K125" s="325"/>
    </row>
    <row r="126" spans="2:11" s="1" customFormat="1" ht="15" customHeight="1">
      <c r="B126" s="323"/>
      <c r="C126" s="278" t="s">
        <v>1165</v>
      </c>
      <c r="D126" s="300"/>
      <c r="E126" s="300"/>
      <c r="F126" s="301" t="s">
        <v>1162</v>
      </c>
      <c r="G126" s="278"/>
      <c r="H126" s="278" t="s">
        <v>1202</v>
      </c>
      <c r="I126" s="278" t="s">
        <v>1164</v>
      </c>
      <c r="J126" s="278">
        <v>120</v>
      </c>
      <c r="K126" s="326"/>
    </row>
    <row r="127" spans="2:11" s="1" customFormat="1" ht="15" customHeight="1">
      <c r="B127" s="323"/>
      <c r="C127" s="278" t="s">
        <v>1211</v>
      </c>
      <c r="D127" s="278"/>
      <c r="E127" s="278"/>
      <c r="F127" s="301" t="s">
        <v>1162</v>
      </c>
      <c r="G127" s="278"/>
      <c r="H127" s="278" t="s">
        <v>1212</v>
      </c>
      <c r="I127" s="278" t="s">
        <v>1164</v>
      </c>
      <c r="J127" s="278" t="s">
        <v>1213</v>
      </c>
      <c r="K127" s="326"/>
    </row>
    <row r="128" spans="2:11" s="1" customFormat="1" ht="15" customHeight="1">
      <c r="B128" s="323"/>
      <c r="C128" s="278" t="s">
        <v>1110</v>
      </c>
      <c r="D128" s="278"/>
      <c r="E128" s="278"/>
      <c r="F128" s="301" t="s">
        <v>1162</v>
      </c>
      <c r="G128" s="278"/>
      <c r="H128" s="278" t="s">
        <v>1214</v>
      </c>
      <c r="I128" s="278" t="s">
        <v>1164</v>
      </c>
      <c r="J128" s="278" t="s">
        <v>1213</v>
      </c>
      <c r="K128" s="326"/>
    </row>
    <row r="129" spans="2:11" s="1" customFormat="1" ht="15" customHeight="1">
      <c r="B129" s="323"/>
      <c r="C129" s="278" t="s">
        <v>1173</v>
      </c>
      <c r="D129" s="278"/>
      <c r="E129" s="278"/>
      <c r="F129" s="301" t="s">
        <v>1168</v>
      </c>
      <c r="G129" s="278"/>
      <c r="H129" s="278" t="s">
        <v>1174</v>
      </c>
      <c r="I129" s="278" t="s">
        <v>1164</v>
      </c>
      <c r="J129" s="278">
        <v>15</v>
      </c>
      <c r="K129" s="326"/>
    </row>
    <row r="130" spans="2:11" s="1" customFormat="1" ht="15" customHeight="1">
      <c r="B130" s="323"/>
      <c r="C130" s="304" t="s">
        <v>1175</v>
      </c>
      <c r="D130" s="304"/>
      <c r="E130" s="304"/>
      <c r="F130" s="305" t="s">
        <v>1168</v>
      </c>
      <c r="G130" s="304"/>
      <c r="H130" s="304" t="s">
        <v>1176</v>
      </c>
      <c r="I130" s="304" t="s">
        <v>1164</v>
      </c>
      <c r="J130" s="304">
        <v>15</v>
      </c>
      <c r="K130" s="326"/>
    </row>
    <row r="131" spans="2:11" s="1" customFormat="1" ht="15" customHeight="1">
      <c r="B131" s="323"/>
      <c r="C131" s="304" t="s">
        <v>1177</v>
      </c>
      <c r="D131" s="304"/>
      <c r="E131" s="304"/>
      <c r="F131" s="305" t="s">
        <v>1168</v>
      </c>
      <c r="G131" s="304"/>
      <c r="H131" s="304" t="s">
        <v>1178</v>
      </c>
      <c r="I131" s="304" t="s">
        <v>1164</v>
      </c>
      <c r="J131" s="304">
        <v>20</v>
      </c>
      <c r="K131" s="326"/>
    </row>
    <row r="132" spans="2:11" s="1" customFormat="1" ht="15" customHeight="1">
      <c r="B132" s="323"/>
      <c r="C132" s="304" t="s">
        <v>1179</v>
      </c>
      <c r="D132" s="304"/>
      <c r="E132" s="304"/>
      <c r="F132" s="305" t="s">
        <v>1168</v>
      </c>
      <c r="G132" s="304"/>
      <c r="H132" s="304" t="s">
        <v>1180</v>
      </c>
      <c r="I132" s="304" t="s">
        <v>1164</v>
      </c>
      <c r="J132" s="304">
        <v>20</v>
      </c>
      <c r="K132" s="326"/>
    </row>
    <row r="133" spans="2:11" s="1" customFormat="1" ht="15" customHeight="1">
      <c r="B133" s="323"/>
      <c r="C133" s="278" t="s">
        <v>1167</v>
      </c>
      <c r="D133" s="278"/>
      <c r="E133" s="278"/>
      <c r="F133" s="301" t="s">
        <v>1168</v>
      </c>
      <c r="G133" s="278"/>
      <c r="H133" s="278" t="s">
        <v>1202</v>
      </c>
      <c r="I133" s="278" t="s">
        <v>1164</v>
      </c>
      <c r="J133" s="278">
        <v>50</v>
      </c>
      <c r="K133" s="326"/>
    </row>
    <row r="134" spans="2:11" s="1" customFormat="1" ht="15" customHeight="1">
      <c r="B134" s="323"/>
      <c r="C134" s="278" t="s">
        <v>1181</v>
      </c>
      <c r="D134" s="278"/>
      <c r="E134" s="278"/>
      <c r="F134" s="301" t="s">
        <v>1168</v>
      </c>
      <c r="G134" s="278"/>
      <c r="H134" s="278" t="s">
        <v>1202</v>
      </c>
      <c r="I134" s="278" t="s">
        <v>1164</v>
      </c>
      <c r="J134" s="278">
        <v>50</v>
      </c>
      <c r="K134" s="326"/>
    </row>
    <row r="135" spans="2:11" s="1" customFormat="1" ht="15" customHeight="1">
      <c r="B135" s="323"/>
      <c r="C135" s="278" t="s">
        <v>1187</v>
      </c>
      <c r="D135" s="278"/>
      <c r="E135" s="278"/>
      <c r="F135" s="301" t="s">
        <v>1168</v>
      </c>
      <c r="G135" s="278"/>
      <c r="H135" s="278" t="s">
        <v>1202</v>
      </c>
      <c r="I135" s="278" t="s">
        <v>1164</v>
      </c>
      <c r="J135" s="278">
        <v>50</v>
      </c>
      <c r="K135" s="326"/>
    </row>
    <row r="136" spans="2:11" s="1" customFormat="1" ht="15" customHeight="1">
      <c r="B136" s="323"/>
      <c r="C136" s="278" t="s">
        <v>1189</v>
      </c>
      <c r="D136" s="278"/>
      <c r="E136" s="278"/>
      <c r="F136" s="301" t="s">
        <v>1168</v>
      </c>
      <c r="G136" s="278"/>
      <c r="H136" s="278" t="s">
        <v>1202</v>
      </c>
      <c r="I136" s="278" t="s">
        <v>1164</v>
      </c>
      <c r="J136" s="278">
        <v>50</v>
      </c>
      <c r="K136" s="326"/>
    </row>
    <row r="137" spans="2:11" s="1" customFormat="1" ht="15" customHeight="1">
      <c r="B137" s="323"/>
      <c r="C137" s="278" t="s">
        <v>1190</v>
      </c>
      <c r="D137" s="278"/>
      <c r="E137" s="278"/>
      <c r="F137" s="301" t="s">
        <v>1168</v>
      </c>
      <c r="G137" s="278"/>
      <c r="H137" s="278" t="s">
        <v>1215</v>
      </c>
      <c r="I137" s="278" t="s">
        <v>1164</v>
      </c>
      <c r="J137" s="278">
        <v>255</v>
      </c>
      <c r="K137" s="326"/>
    </row>
    <row r="138" spans="2:11" s="1" customFormat="1" ht="15" customHeight="1">
      <c r="B138" s="323"/>
      <c r="C138" s="278" t="s">
        <v>1192</v>
      </c>
      <c r="D138" s="278"/>
      <c r="E138" s="278"/>
      <c r="F138" s="301" t="s">
        <v>1162</v>
      </c>
      <c r="G138" s="278"/>
      <c r="H138" s="278" t="s">
        <v>1216</v>
      </c>
      <c r="I138" s="278" t="s">
        <v>1194</v>
      </c>
      <c r="J138" s="278"/>
      <c r="K138" s="326"/>
    </row>
    <row r="139" spans="2:11" s="1" customFormat="1" ht="15" customHeight="1">
      <c r="B139" s="323"/>
      <c r="C139" s="278" t="s">
        <v>1195</v>
      </c>
      <c r="D139" s="278"/>
      <c r="E139" s="278"/>
      <c r="F139" s="301" t="s">
        <v>1162</v>
      </c>
      <c r="G139" s="278"/>
      <c r="H139" s="278" t="s">
        <v>1217</v>
      </c>
      <c r="I139" s="278" t="s">
        <v>1197</v>
      </c>
      <c r="J139" s="278"/>
      <c r="K139" s="326"/>
    </row>
    <row r="140" spans="2:11" s="1" customFormat="1" ht="15" customHeight="1">
      <c r="B140" s="323"/>
      <c r="C140" s="278" t="s">
        <v>1198</v>
      </c>
      <c r="D140" s="278"/>
      <c r="E140" s="278"/>
      <c r="F140" s="301" t="s">
        <v>1162</v>
      </c>
      <c r="G140" s="278"/>
      <c r="H140" s="278" t="s">
        <v>1198</v>
      </c>
      <c r="I140" s="278" t="s">
        <v>1197</v>
      </c>
      <c r="J140" s="278"/>
      <c r="K140" s="326"/>
    </row>
    <row r="141" spans="2:11" s="1" customFormat="1" ht="15" customHeight="1">
      <c r="B141" s="323"/>
      <c r="C141" s="278" t="s">
        <v>37</v>
      </c>
      <c r="D141" s="278"/>
      <c r="E141" s="278"/>
      <c r="F141" s="301" t="s">
        <v>1162</v>
      </c>
      <c r="G141" s="278"/>
      <c r="H141" s="278" t="s">
        <v>1218</v>
      </c>
      <c r="I141" s="278" t="s">
        <v>1197</v>
      </c>
      <c r="J141" s="278"/>
      <c r="K141" s="326"/>
    </row>
    <row r="142" spans="2:11" s="1" customFormat="1" ht="15" customHeight="1">
      <c r="B142" s="323"/>
      <c r="C142" s="278" t="s">
        <v>1219</v>
      </c>
      <c r="D142" s="278"/>
      <c r="E142" s="278"/>
      <c r="F142" s="301" t="s">
        <v>1162</v>
      </c>
      <c r="G142" s="278"/>
      <c r="H142" s="278" t="s">
        <v>1220</v>
      </c>
      <c r="I142" s="278" t="s">
        <v>1197</v>
      </c>
      <c r="J142" s="278"/>
      <c r="K142" s="326"/>
    </row>
    <row r="143" spans="2:11" s="1" customFormat="1" ht="15" customHeight="1">
      <c r="B143" s="327"/>
      <c r="C143" s="328"/>
      <c r="D143" s="328"/>
      <c r="E143" s="328"/>
      <c r="F143" s="328"/>
      <c r="G143" s="328"/>
      <c r="H143" s="328"/>
      <c r="I143" s="328"/>
      <c r="J143" s="328"/>
      <c r="K143" s="329"/>
    </row>
    <row r="144" spans="2:11" s="1" customFormat="1" ht="18.75" customHeight="1">
      <c r="B144" s="314"/>
      <c r="C144" s="314"/>
      <c r="D144" s="314"/>
      <c r="E144" s="314"/>
      <c r="F144" s="315"/>
      <c r="G144" s="314"/>
      <c r="H144" s="314"/>
      <c r="I144" s="314"/>
      <c r="J144" s="314"/>
      <c r="K144" s="314"/>
    </row>
    <row r="145" spans="2:11" s="1" customFormat="1" ht="18.75" customHeight="1">
      <c r="B145" s="286"/>
      <c r="C145" s="286"/>
      <c r="D145" s="286"/>
      <c r="E145" s="286"/>
      <c r="F145" s="286"/>
      <c r="G145" s="286"/>
      <c r="H145" s="286"/>
      <c r="I145" s="286"/>
      <c r="J145" s="286"/>
      <c r="K145" s="286"/>
    </row>
    <row r="146" spans="2:11" s="1" customFormat="1" ht="7.5" customHeight="1">
      <c r="B146" s="287"/>
      <c r="C146" s="288"/>
      <c r="D146" s="288"/>
      <c r="E146" s="288"/>
      <c r="F146" s="288"/>
      <c r="G146" s="288"/>
      <c r="H146" s="288"/>
      <c r="I146" s="288"/>
      <c r="J146" s="288"/>
      <c r="K146" s="289"/>
    </row>
    <row r="147" spans="2:11" s="1" customFormat="1" ht="45" customHeight="1">
      <c r="B147" s="290"/>
      <c r="C147" s="291" t="s">
        <v>1221</v>
      </c>
      <c r="D147" s="291"/>
      <c r="E147" s="291"/>
      <c r="F147" s="291"/>
      <c r="G147" s="291"/>
      <c r="H147" s="291"/>
      <c r="I147" s="291"/>
      <c r="J147" s="291"/>
      <c r="K147" s="292"/>
    </row>
    <row r="148" spans="2:11" s="1" customFormat="1" ht="17.25" customHeight="1">
      <c r="B148" s="290"/>
      <c r="C148" s="293" t="s">
        <v>1156</v>
      </c>
      <c r="D148" s="293"/>
      <c r="E148" s="293"/>
      <c r="F148" s="293" t="s">
        <v>1157</v>
      </c>
      <c r="G148" s="294"/>
      <c r="H148" s="293" t="s">
        <v>53</v>
      </c>
      <c r="I148" s="293" t="s">
        <v>56</v>
      </c>
      <c r="J148" s="293" t="s">
        <v>1158</v>
      </c>
      <c r="K148" s="292"/>
    </row>
    <row r="149" spans="2:11" s="1" customFormat="1" ht="17.25" customHeight="1">
      <c r="B149" s="290"/>
      <c r="C149" s="295" t="s">
        <v>1159</v>
      </c>
      <c r="D149" s="295"/>
      <c r="E149" s="295"/>
      <c r="F149" s="296" t="s">
        <v>1160</v>
      </c>
      <c r="G149" s="297"/>
      <c r="H149" s="295"/>
      <c r="I149" s="295"/>
      <c r="J149" s="295" t="s">
        <v>1161</v>
      </c>
      <c r="K149" s="292"/>
    </row>
    <row r="150" spans="2:11" s="1" customFormat="1" ht="5.25" customHeight="1">
      <c r="B150" s="303"/>
      <c r="C150" s="298"/>
      <c r="D150" s="298"/>
      <c r="E150" s="298"/>
      <c r="F150" s="298"/>
      <c r="G150" s="299"/>
      <c r="H150" s="298"/>
      <c r="I150" s="298"/>
      <c r="J150" s="298"/>
      <c r="K150" s="326"/>
    </row>
    <row r="151" spans="2:11" s="1" customFormat="1" ht="15" customHeight="1">
      <c r="B151" s="303"/>
      <c r="C151" s="330" t="s">
        <v>1165</v>
      </c>
      <c r="D151" s="278"/>
      <c r="E151" s="278"/>
      <c r="F151" s="331" t="s">
        <v>1162</v>
      </c>
      <c r="G151" s="278"/>
      <c r="H151" s="330" t="s">
        <v>1202</v>
      </c>
      <c r="I151" s="330" t="s">
        <v>1164</v>
      </c>
      <c r="J151" s="330">
        <v>120</v>
      </c>
      <c r="K151" s="326"/>
    </row>
    <row r="152" spans="2:11" s="1" customFormat="1" ht="15" customHeight="1">
      <c r="B152" s="303"/>
      <c r="C152" s="330" t="s">
        <v>1211</v>
      </c>
      <c r="D152" s="278"/>
      <c r="E152" s="278"/>
      <c r="F152" s="331" t="s">
        <v>1162</v>
      </c>
      <c r="G152" s="278"/>
      <c r="H152" s="330" t="s">
        <v>1222</v>
      </c>
      <c r="I152" s="330" t="s">
        <v>1164</v>
      </c>
      <c r="J152" s="330" t="s">
        <v>1213</v>
      </c>
      <c r="K152" s="326"/>
    </row>
    <row r="153" spans="2:11" s="1" customFormat="1" ht="15" customHeight="1">
      <c r="B153" s="303"/>
      <c r="C153" s="330" t="s">
        <v>1110</v>
      </c>
      <c r="D153" s="278"/>
      <c r="E153" s="278"/>
      <c r="F153" s="331" t="s">
        <v>1162</v>
      </c>
      <c r="G153" s="278"/>
      <c r="H153" s="330" t="s">
        <v>1223</v>
      </c>
      <c r="I153" s="330" t="s">
        <v>1164</v>
      </c>
      <c r="J153" s="330" t="s">
        <v>1213</v>
      </c>
      <c r="K153" s="326"/>
    </row>
    <row r="154" spans="2:11" s="1" customFormat="1" ht="15" customHeight="1">
      <c r="B154" s="303"/>
      <c r="C154" s="330" t="s">
        <v>1167</v>
      </c>
      <c r="D154" s="278"/>
      <c r="E154" s="278"/>
      <c r="F154" s="331" t="s">
        <v>1168</v>
      </c>
      <c r="G154" s="278"/>
      <c r="H154" s="330" t="s">
        <v>1202</v>
      </c>
      <c r="I154" s="330" t="s">
        <v>1164</v>
      </c>
      <c r="J154" s="330">
        <v>50</v>
      </c>
      <c r="K154" s="326"/>
    </row>
    <row r="155" spans="2:11" s="1" customFormat="1" ht="15" customHeight="1">
      <c r="B155" s="303"/>
      <c r="C155" s="330" t="s">
        <v>1170</v>
      </c>
      <c r="D155" s="278"/>
      <c r="E155" s="278"/>
      <c r="F155" s="331" t="s">
        <v>1162</v>
      </c>
      <c r="G155" s="278"/>
      <c r="H155" s="330" t="s">
        <v>1202</v>
      </c>
      <c r="I155" s="330" t="s">
        <v>1172</v>
      </c>
      <c r="J155" s="330"/>
      <c r="K155" s="326"/>
    </row>
    <row r="156" spans="2:11" s="1" customFormat="1" ht="15" customHeight="1">
      <c r="B156" s="303"/>
      <c r="C156" s="330" t="s">
        <v>1181</v>
      </c>
      <c r="D156" s="278"/>
      <c r="E156" s="278"/>
      <c r="F156" s="331" t="s">
        <v>1168</v>
      </c>
      <c r="G156" s="278"/>
      <c r="H156" s="330" t="s">
        <v>1202</v>
      </c>
      <c r="I156" s="330" t="s">
        <v>1164</v>
      </c>
      <c r="J156" s="330">
        <v>50</v>
      </c>
      <c r="K156" s="326"/>
    </row>
    <row r="157" spans="2:11" s="1" customFormat="1" ht="15" customHeight="1">
      <c r="B157" s="303"/>
      <c r="C157" s="330" t="s">
        <v>1189</v>
      </c>
      <c r="D157" s="278"/>
      <c r="E157" s="278"/>
      <c r="F157" s="331" t="s">
        <v>1168</v>
      </c>
      <c r="G157" s="278"/>
      <c r="H157" s="330" t="s">
        <v>1202</v>
      </c>
      <c r="I157" s="330" t="s">
        <v>1164</v>
      </c>
      <c r="J157" s="330">
        <v>50</v>
      </c>
      <c r="K157" s="326"/>
    </row>
    <row r="158" spans="2:11" s="1" customFormat="1" ht="15" customHeight="1">
      <c r="B158" s="303"/>
      <c r="C158" s="330" t="s">
        <v>1187</v>
      </c>
      <c r="D158" s="278"/>
      <c r="E158" s="278"/>
      <c r="F158" s="331" t="s">
        <v>1168</v>
      </c>
      <c r="G158" s="278"/>
      <c r="H158" s="330" t="s">
        <v>1202</v>
      </c>
      <c r="I158" s="330" t="s">
        <v>1164</v>
      </c>
      <c r="J158" s="330">
        <v>50</v>
      </c>
      <c r="K158" s="326"/>
    </row>
    <row r="159" spans="2:11" s="1" customFormat="1" ht="15" customHeight="1">
      <c r="B159" s="303"/>
      <c r="C159" s="330" t="s">
        <v>81</v>
      </c>
      <c r="D159" s="278"/>
      <c r="E159" s="278"/>
      <c r="F159" s="331" t="s">
        <v>1162</v>
      </c>
      <c r="G159" s="278"/>
      <c r="H159" s="330" t="s">
        <v>1224</v>
      </c>
      <c r="I159" s="330" t="s">
        <v>1164</v>
      </c>
      <c r="J159" s="330" t="s">
        <v>1225</v>
      </c>
      <c r="K159" s="326"/>
    </row>
    <row r="160" spans="2:11" s="1" customFormat="1" ht="15" customHeight="1">
      <c r="B160" s="303"/>
      <c r="C160" s="330" t="s">
        <v>1226</v>
      </c>
      <c r="D160" s="278"/>
      <c r="E160" s="278"/>
      <c r="F160" s="331" t="s">
        <v>1162</v>
      </c>
      <c r="G160" s="278"/>
      <c r="H160" s="330" t="s">
        <v>1227</v>
      </c>
      <c r="I160" s="330" t="s">
        <v>1197</v>
      </c>
      <c r="J160" s="330"/>
      <c r="K160" s="326"/>
    </row>
    <row r="161" spans="2:11" s="1" customFormat="1" ht="15" customHeight="1">
      <c r="B161" s="332"/>
      <c r="C161" s="333"/>
      <c r="D161" s="333"/>
      <c r="E161" s="333"/>
      <c r="F161" s="333"/>
      <c r="G161" s="333"/>
      <c r="H161" s="333"/>
      <c r="I161" s="333"/>
      <c r="J161" s="333"/>
      <c r="K161" s="334"/>
    </row>
    <row r="162" spans="2:11" s="1" customFormat="1" ht="18.75" customHeight="1">
      <c r="B162" s="314"/>
      <c r="C162" s="324"/>
      <c r="D162" s="324"/>
      <c r="E162" s="324"/>
      <c r="F162" s="335"/>
      <c r="G162" s="324"/>
      <c r="H162" s="324"/>
      <c r="I162" s="324"/>
      <c r="J162" s="324"/>
      <c r="K162" s="314"/>
    </row>
    <row r="163" spans="2:11" s="1" customFormat="1" ht="18.75" customHeight="1">
      <c r="B163" s="314"/>
      <c r="C163" s="324"/>
      <c r="D163" s="324"/>
      <c r="E163" s="324"/>
      <c r="F163" s="335"/>
      <c r="G163" s="324"/>
      <c r="H163" s="324"/>
      <c r="I163" s="324"/>
      <c r="J163" s="324"/>
      <c r="K163" s="314"/>
    </row>
    <row r="164" spans="2:11" s="1" customFormat="1" ht="18.75" customHeight="1">
      <c r="B164" s="314"/>
      <c r="C164" s="324"/>
      <c r="D164" s="324"/>
      <c r="E164" s="324"/>
      <c r="F164" s="335"/>
      <c r="G164" s="324"/>
      <c r="H164" s="324"/>
      <c r="I164" s="324"/>
      <c r="J164" s="324"/>
      <c r="K164" s="314"/>
    </row>
    <row r="165" spans="2:11" s="1" customFormat="1" ht="18.75" customHeight="1">
      <c r="B165" s="314"/>
      <c r="C165" s="324"/>
      <c r="D165" s="324"/>
      <c r="E165" s="324"/>
      <c r="F165" s="335"/>
      <c r="G165" s="324"/>
      <c r="H165" s="324"/>
      <c r="I165" s="324"/>
      <c r="J165" s="324"/>
      <c r="K165" s="314"/>
    </row>
    <row r="166" spans="2:11" s="1" customFormat="1" ht="18.75" customHeight="1">
      <c r="B166" s="314"/>
      <c r="C166" s="324"/>
      <c r="D166" s="324"/>
      <c r="E166" s="324"/>
      <c r="F166" s="335"/>
      <c r="G166" s="324"/>
      <c r="H166" s="324"/>
      <c r="I166" s="324"/>
      <c r="J166" s="324"/>
      <c r="K166" s="314"/>
    </row>
    <row r="167" spans="2:11" s="1" customFormat="1" ht="18.75" customHeight="1">
      <c r="B167" s="314"/>
      <c r="C167" s="324"/>
      <c r="D167" s="324"/>
      <c r="E167" s="324"/>
      <c r="F167" s="335"/>
      <c r="G167" s="324"/>
      <c r="H167" s="324"/>
      <c r="I167" s="324"/>
      <c r="J167" s="324"/>
      <c r="K167" s="314"/>
    </row>
    <row r="168" spans="2:11" s="1" customFormat="1" ht="18.75" customHeight="1">
      <c r="B168" s="314"/>
      <c r="C168" s="324"/>
      <c r="D168" s="324"/>
      <c r="E168" s="324"/>
      <c r="F168" s="335"/>
      <c r="G168" s="324"/>
      <c r="H168" s="324"/>
      <c r="I168" s="324"/>
      <c r="J168" s="324"/>
      <c r="K168" s="314"/>
    </row>
    <row r="169" spans="2:11" s="1" customFormat="1" ht="18.75" customHeight="1">
      <c r="B169" s="286"/>
      <c r="C169" s="286"/>
      <c r="D169" s="286"/>
      <c r="E169" s="286"/>
      <c r="F169" s="286"/>
      <c r="G169" s="286"/>
      <c r="H169" s="286"/>
      <c r="I169" s="286"/>
      <c r="J169" s="286"/>
      <c r="K169" s="286"/>
    </row>
    <row r="170" spans="2:11" s="1" customFormat="1" ht="7.5" customHeight="1">
      <c r="B170" s="265"/>
      <c r="C170" s="266"/>
      <c r="D170" s="266"/>
      <c r="E170" s="266"/>
      <c r="F170" s="266"/>
      <c r="G170" s="266"/>
      <c r="H170" s="266"/>
      <c r="I170" s="266"/>
      <c r="J170" s="266"/>
      <c r="K170" s="267"/>
    </row>
    <row r="171" spans="2:11" s="1" customFormat="1" ht="45" customHeight="1">
      <c r="B171" s="268"/>
      <c r="C171" s="269" t="s">
        <v>1228</v>
      </c>
      <c r="D171" s="269"/>
      <c r="E171" s="269"/>
      <c r="F171" s="269"/>
      <c r="G171" s="269"/>
      <c r="H171" s="269"/>
      <c r="I171" s="269"/>
      <c r="J171" s="269"/>
      <c r="K171" s="270"/>
    </row>
    <row r="172" spans="2:11" s="1" customFormat="1" ht="17.25" customHeight="1">
      <c r="B172" s="268"/>
      <c r="C172" s="293" t="s">
        <v>1156</v>
      </c>
      <c r="D172" s="293"/>
      <c r="E172" s="293"/>
      <c r="F172" s="293" t="s">
        <v>1157</v>
      </c>
      <c r="G172" s="336"/>
      <c r="H172" s="337" t="s">
        <v>53</v>
      </c>
      <c r="I172" s="337" t="s">
        <v>56</v>
      </c>
      <c r="J172" s="293" t="s">
        <v>1158</v>
      </c>
      <c r="K172" s="270"/>
    </row>
    <row r="173" spans="2:11" s="1" customFormat="1" ht="17.25" customHeight="1">
      <c r="B173" s="271"/>
      <c r="C173" s="295" t="s">
        <v>1159</v>
      </c>
      <c r="D173" s="295"/>
      <c r="E173" s="295"/>
      <c r="F173" s="296" t="s">
        <v>1160</v>
      </c>
      <c r="G173" s="338"/>
      <c r="H173" s="339"/>
      <c r="I173" s="339"/>
      <c r="J173" s="295" t="s">
        <v>1161</v>
      </c>
      <c r="K173" s="273"/>
    </row>
    <row r="174" spans="2:11" s="1" customFormat="1" ht="5.25" customHeight="1">
      <c r="B174" s="303"/>
      <c r="C174" s="298"/>
      <c r="D174" s="298"/>
      <c r="E174" s="298"/>
      <c r="F174" s="298"/>
      <c r="G174" s="299"/>
      <c r="H174" s="298"/>
      <c r="I174" s="298"/>
      <c r="J174" s="298"/>
      <c r="K174" s="326"/>
    </row>
    <row r="175" spans="2:11" s="1" customFormat="1" ht="15" customHeight="1">
      <c r="B175" s="303"/>
      <c r="C175" s="278" t="s">
        <v>1165</v>
      </c>
      <c r="D175" s="278"/>
      <c r="E175" s="278"/>
      <c r="F175" s="301" t="s">
        <v>1162</v>
      </c>
      <c r="G175" s="278"/>
      <c r="H175" s="278" t="s">
        <v>1202</v>
      </c>
      <c r="I175" s="278" t="s">
        <v>1164</v>
      </c>
      <c r="J175" s="278">
        <v>120</v>
      </c>
      <c r="K175" s="326"/>
    </row>
    <row r="176" spans="2:11" s="1" customFormat="1" ht="15" customHeight="1">
      <c r="B176" s="303"/>
      <c r="C176" s="278" t="s">
        <v>1211</v>
      </c>
      <c r="D176" s="278"/>
      <c r="E176" s="278"/>
      <c r="F176" s="301" t="s">
        <v>1162</v>
      </c>
      <c r="G176" s="278"/>
      <c r="H176" s="278" t="s">
        <v>1212</v>
      </c>
      <c r="I176" s="278" t="s">
        <v>1164</v>
      </c>
      <c r="J176" s="278" t="s">
        <v>1213</v>
      </c>
      <c r="K176" s="326"/>
    </row>
    <row r="177" spans="2:11" s="1" customFormat="1" ht="15" customHeight="1">
      <c r="B177" s="303"/>
      <c r="C177" s="278" t="s">
        <v>1110</v>
      </c>
      <c r="D177" s="278"/>
      <c r="E177" s="278"/>
      <c r="F177" s="301" t="s">
        <v>1162</v>
      </c>
      <c r="G177" s="278"/>
      <c r="H177" s="278" t="s">
        <v>1229</v>
      </c>
      <c r="I177" s="278" t="s">
        <v>1164</v>
      </c>
      <c r="J177" s="278" t="s">
        <v>1213</v>
      </c>
      <c r="K177" s="326"/>
    </row>
    <row r="178" spans="2:11" s="1" customFormat="1" ht="15" customHeight="1">
      <c r="B178" s="303"/>
      <c r="C178" s="278" t="s">
        <v>1167</v>
      </c>
      <c r="D178" s="278"/>
      <c r="E178" s="278"/>
      <c r="F178" s="301" t="s">
        <v>1168</v>
      </c>
      <c r="G178" s="278"/>
      <c r="H178" s="278" t="s">
        <v>1229</v>
      </c>
      <c r="I178" s="278" t="s">
        <v>1164</v>
      </c>
      <c r="J178" s="278">
        <v>50</v>
      </c>
      <c r="K178" s="326"/>
    </row>
    <row r="179" spans="2:11" s="1" customFormat="1" ht="15" customHeight="1">
      <c r="B179" s="303"/>
      <c r="C179" s="278" t="s">
        <v>1170</v>
      </c>
      <c r="D179" s="278"/>
      <c r="E179" s="278"/>
      <c r="F179" s="301" t="s">
        <v>1162</v>
      </c>
      <c r="G179" s="278"/>
      <c r="H179" s="278" t="s">
        <v>1229</v>
      </c>
      <c r="I179" s="278" t="s">
        <v>1172</v>
      </c>
      <c r="J179" s="278"/>
      <c r="K179" s="326"/>
    </row>
    <row r="180" spans="2:11" s="1" customFormat="1" ht="15" customHeight="1">
      <c r="B180" s="303"/>
      <c r="C180" s="278" t="s">
        <v>1181</v>
      </c>
      <c r="D180" s="278"/>
      <c r="E180" s="278"/>
      <c r="F180" s="301" t="s">
        <v>1168</v>
      </c>
      <c r="G180" s="278"/>
      <c r="H180" s="278" t="s">
        <v>1229</v>
      </c>
      <c r="I180" s="278" t="s">
        <v>1164</v>
      </c>
      <c r="J180" s="278">
        <v>50</v>
      </c>
      <c r="K180" s="326"/>
    </row>
    <row r="181" spans="2:11" s="1" customFormat="1" ht="15" customHeight="1">
      <c r="B181" s="303"/>
      <c r="C181" s="278" t="s">
        <v>1189</v>
      </c>
      <c r="D181" s="278"/>
      <c r="E181" s="278"/>
      <c r="F181" s="301" t="s">
        <v>1168</v>
      </c>
      <c r="G181" s="278"/>
      <c r="H181" s="278" t="s">
        <v>1229</v>
      </c>
      <c r="I181" s="278" t="s">
        <v>1164</v>
      </c>
      <c r="J181" s="278">
        <v>50</v>
      </c>
      <c r="K181" s="326"/>
    </row>
    <row r="182" spans="2:11" s="1" customFormat="1" ht="15" customHeight="1">
      <c r="B182" s="303"/>
      <c r="C182" s="278" t="s">
        <v>1187</v>
      </c>
      <c r="D182" s="278"/>
      <c r="E182" s="278"/>
      <c r="F182" s="301" t="s">
        <v>1168</v>
      </c>
      <c r="G182" s="278"/>
      <c r="H182" s="278" t="s">
        <v>1229</v>
      </c>
      <c r="I182" s="278" t="s">
        <v>1164</v>
      </c>
      <c r="J182" s="278">
        <v>50</v>
      </c>
      <c r="K182" s="326"/>
    </row>
    <row r="183" spans="2:11" s="1" customFormat="1" ht="15" customHeight="1">
      <c r="B183" s="303"/>
      <c r="C183" s="278" t="s">
        <v>105</v>
      </c>
      <c r="D183" s="278"/>
      <c r="E183" s="278"/>
      <c r="F183" s="301" t="s">
        <v>1162</v>
      </c>
      <c r="G183" s="278"/>
      <c r="H183" s="278" t="s">
        <v>1230</v>
      </c>
      <c r="I183" s="278" t="s">
        <v>1231</v>
      </c>
      <c r="J183" s="278"/>
      <c r="K183" s="326"/>
    </row>
    <row r="184" spans="2:11" s="1" customFormat="1" ht="15" customHeight="1">
      <c r="B184" s="303"/>
      <c r="C184" s="278" t="s">
        <v>56</v>
      </c>
      <c r="D184" s="278"/>
      <c r="E184" s="278"/>
      <c r="F184" s="301" t="s">
        <v>1162</v>
      </c>
      <c r="G184" s="278"/>
      <c r="H184" s="278" t="s">
        <v>1232</v>
      </c>
      <c r="I184" s="278" t="s">
        <v>1233</v>
      </c>
      <c r="J184" s="278">
        <v>1</v>
      </c>
      <c r="K184" s="326"/>
    </row>
    <row r="185" spans="2:11" s="1" customFormat="1" ht="15" customHeight="1">
      <c r="B185" s="303"/>
      <c r="C185" s="278" t="s">
        <v>52</v>
      </c>
      <c r="D185" s="278"/>
      <c r="E185" s="278"/>
      <c r="F185" s="301" t="s">
        <v>1162</v>
      </c>
      <c r="G185" s="278"/>
      <c r="H185" s="278" t="s">
        <v>1234</v>
      </c>
      <c r="I185" s="278" t="s">
        <v>1164</v>
      </c>
      <c r="J185" s="278">
        <v>20</v>
      </c>
      <c r="K185" s="326"/>
    </row>
    <row r="186" spans="2:11" s="1" customFormat="1" ht="15" customHeight="1">
      <c r="B186" s="303"/>
      <c r="C186" s="278" t="s">
        <v>53</v>
      </c>
      <c r="D186" s="278"/>
      <c r="E186" s="278"/>
      <c r="F186" s="301" t="s">
        <v>1162</v>
      </c>
      <c r="G186" s="278"/>
      <c r="H186" s="278" t="s">
        <v>1235</v>
      </c>
      <c r="I186" s="278" t="s">
        <v>1164</v>
      </c>
      <c r="J186" s="278">
        <v>255</v>
      </c>
      <c r="K186" s="326"/>
    </row>
    <row r="187" spans="2:11" s="1" customFormat="1" ht="15" customHeight="1">
      <c r="B187" s="303"/>
      <c r="C187" s="278" t="s">
        <v>106</v>
      </c>
      <c r="D187" s="278"/>
      <c r="E187" s="278"/>
      <c r="F187" s="301" t="s">
        <v>1162</v>
      </c>
      <c r="G187" s="278"/>
      <c r="H187" s="278" t="s">
        <v>1126</v>
      </c>
      <c r="I187" s="278" t="s">
        <v>1164</v>
      </c>
      <c r="J187" s="278">
        <v>10</v>
      </c>
      <c r="K187" s="326"/>
    </row>
    <row r="188" spans="2:11" s="1" customFormat="1" ht="15" customHeight="1">
      <c r="B188" s="303"/>
      <c r="C188" s="278" t="s">
        <v>107</v>
      </c>
      <c r="D188" s="278"/>
      <c r="E188" s="278"/>
      <c r="F188" s="301" t="s">
        <v>1162</v>
      </c>
      <c r="G188" s="278"/>
      <c r="H188" s="278" t="s">
        <v>1236</v>
      </c>
      <c r="I188" s="278" t="s">
        <v>1197</v>
      </c>
      <c r="J188" s="278"/>
      <c r="K188" s="326"/>
    </row>
    <row r="189" spans="2:11" s="1" customFormat="1" ht="15" customHeight="1">
      <c r="B189" s="303"/>
      <c r="C189" s="278" t="s">
        <v>1237</v>
      </c>
      <c r="D189" s="278"/>
      <c r="E189" s="278"/>
      <c r="F189" s="301" t="s">
        <v>1162</v>
      </c>
      <c r="G189" s="278"/>
      <c r="H189" s="278" t="s">
        <v>1238</v>
      </c>
      <c r="I189" s="278" t="s">
        <v>1197</v>
      </c>
      <c r="J189" s="278"/>
      <c r="K189" s="326"/>
    </row>
    <row r="190" spans="2:11" s="1" customFormat="1" ht="15" customHeight="1">
      <c r="B190" s="303"/>
      <c r="C190" s="278" t="s">
        <v>1226</v>
      </c>
      <c r="D190" s="278"/>
      <c r="E190" s="278"/>
      <c r="F190" s="301" t="s">
        <v>1162</v>
      </c>
      <c r="G190" s="278"/>
      <c r="H190" s="278" t="s">
        <v>1239</v>
      </c>
      <c r="I190" s="278" t="s">
        <v>1197</v>
      </c>
      <c r="J190" s="278"/>
      <c r="K190" s="326"/>
    </row>
    <row r="191" spans="2:11" s="1" customFormat="1" ht="15" customHeight="1">
      <c r="B191" s="303"/>
      <c r="C191" s="278" t="s">
        <v>109</v>
      </c>
      <c r="D191" s="278"/>
      <c r="E191" s="278"/>
      <c r="F191" s="301" t="s">
        <v>1168</v>
      </c>
      <c r="G191" s="278"/>
      <c r="H191" s="278" t="s">
        <v>1240</v>
      </c>
      <c r="I191" s="278" t="s">
        <v>1164</v>
      </c>
      <c r="J191" s="278">
        <v>50</v>
      </c>
      <c r="K191" s="326"/>
    </row>
    <row r="192" spans="2:11" s="1" customFormat="1" ht="15" customHeight="1">
      <c r="B192" s="303"/>
      <c r="C192" s="278" t="s">
        <v>1241</v>
      </c>
      <c r="D192" s="278"/>
      <c r="E192" s="278"/>
      <c r="F192" s="301" t="s">
        <v>1168</v>
      </c>
      <c r="G192" s="278"/>
      <c r="H192" s="278" t="s">
        <v>1242</v>
      </c>
      <c r="I192" s="278" t="s">
        <v>1243</v>
      </c>
      <c r="J192" s="278"/>
      <c r="K192" s="326"/>
    </row>
    <row r="193" spans="2:11" s="1" customFormat="1" ht="15" customHeight="1">
      <c r="B193" s="303"/>
      <c r="C193" s="278" t="s">
        <v>1244</v>
      </c>
      <c r="D193" s="278"/>
      <c r="E193" s="278"/>
      <c r="F193" s="301" t="s">
        <v>1168</v>
      </c>
      <c r="G193" s="278"/>
      <c r="H193" s="278" t="s">
        <v>1245</v>
      </c>
      <c r="I193" s="278" t="s">
        <v>1243</v>
      </c>
      <c r="J193" s="278"/>
      <c r="K193" s="326"/>
    </row>
    <row r="194" spans="2:11" s="1" customFormat="1" ht="15" customHeight="1">
      <c r="B194" s="303"/>
      <c r="C194" s="278" t="s">
        <v>1246</v>
      </c>
      <c r="D194" s="278"/>
      <c r="E194" s="278"/>
      <c r="F194" s="301" t="s">
        <v>1168</v>
      </c>
      <c r="G194" s="278"/>
      <c r="H194" s="278" t="s">
        <v>1247</v>
      </c>
      <c r="I194" s="278" t="s">
        <v>1243</v>
      </c>
      <c r="J194" s="278"/>
      <c r="K194" s="326"/>
    </row>
    <row r="195" spans="2:11" s="1" customFormat="1" ht="15" customHeight="1">
      <c r="B195" s="303"/>
      <c r="C195" s="340" t="s">
        <v>1248</v>
      </c>
      <c r="D195" s="278"/>
      <c r="E195" s="278"/>
      <c r="F195" s="301" t="s">
        <v>1168</v>
      </c>
      <c r="G195" s="278"/>
      <c r="H195" s="278" t="s">
        <v>1249</v>
      </c>
      <c r="I195" s="278" t="s">
        <v>1250</v>
      </c>
      <c r="J195" s="341" t="s">
        <v>1251</v>
      </c>
      <c r="K195" s="326"/>
    </row>
    <row r="196" spans="2:11" s="1" customFormat="1" ht="15" customHeight="1">
      <c r="B196" s="303"/>
      <c r="C196" s="340" t="s">
        <v>41</v>
      </c>
      <c r="D196" s="278"/>
      <c r="E196" s="278"/>
      <c r="F196" s="301" t="s">
        <v>1162</v>
      </c>
      <c r="G196" s="278"/>
      <c r="H196" s="275" t="s">
        <v>1252</v>
      </c>
      <c r="I196" s="278" t="s">
        <v>1253</v>
      </c>
      <c r="J196" s="278"/>
      <c r="K196" s="326"/>
    </row>
    <row r="197" spans="2:11" s="1" customFormat="1" ht="15" customHeight="1">
      <c r="B197" s="303"/>
      <c r="C197" s="340" t="s">
        <v>1254</v>
      </c>
      <c r="D197" s="278"/>
      <c r="E197" s="278"/>
      <c r="F197" s="301" t="s">
        <v>1162</v>
      </c>
      <c r="G197" s="278"/>
      <c r="H197" s="278" t="s">
        <v>1255</v>
      </c>
      <c r="I197" s="278" t="s">
        <v>1197</v>
      </c>
      <c r="J197" s="278"/>
      <c r="K197" s="326"/>
    </row>
    <row r="198" spans="2:11" s="1" customFormat="1" ht="15" customHeight="1">
      <c r="B198" s="303"/>
      <c r="C198" s="340" t="s">
        <v>1256</v>
      </c>
      <c r="D198" s="278"/>
      <c r="E198" s="278"/>
      <c r="F198" s="301" t="s">
        <v>1162</v>
      </c>
      <c r="G198" s="278"/>
      <c r="H198" s="278" t="s">
        <v>1257</v>
      </c>
      <c r="I198" s="278" t="s">
        <v>1197</v>
      </c>
      <c r="J198" s="278"/>
      <c r="K198" s="326"/>
    </row>
    <row r="199" spans="2:11" s="1" customFormat="1" ht="15" customHeight="1">
      <c r="B199" s="303"/>
      <c r="C199" s="340" t="s">
        <v>1258</v>
      </c>
      <c r="D199" s="278"/>
      <c r="E199" s="278"/>
      <c r="F199" s="301" t="s">
        <v>1168</v>
      </c>
      <c r="G199" s="278"/>
      <c r="H199" s="278" t="s">
        <v>1259</v>
      </c>
      <c r="I199" s="278" t="s">
        <v>1197</v>
      </c>
      <c r="J199" s="278"/>
      <c r="K199" s="326"/>
    </row>
    <row r="200" spans="2:11" s="1" customFormat="1" ht="15" customHeight="1">
      <c r="B200" s="332"/>
      <c r="C200" s="342"/>
      <c r="D200" s="333"/>
      <c r="E200" s="333"/>
      <c r="F200" s="333"/>
      <c r="G200" s="333"/>
      <c r="H200" s="333"/>
      <c r="I200" s="333"/>
      <c r="J200" s="333"/>
      <c r="K200" s="334"/>
    </row>
    <row r="201" spans="2:11" s="1" customFormat="1" ht="18.75" customHeight="1">
      <c r="B201" s="314"/>
      <c r="C201" s="324"/>
      <c r="D201" s="324"/>
      <c r="E201" s="324"/>
      <c r="F201" s="335"/>
      <c r="G201" s="324"/>
      <c r="H201" s="324"/>
      <c r="I201" s="324"/>
      <c r="J201" s="324"/>
      <c r="K201" s="314"/>
    </row>
    <row r="202" spans="2:11" s="1" customFormat="1" ht="18.75" customHeight="1">
      <c r="B202" s="286"/>
      <c r="C202" s="286"/>
      <c r="D202" s="286"/>
      <c r="E202" s="286"/>
      <c r="F202" s="286"/>
      <c r="G202" s="286"/>
      <c r="H202" s="286"/>
      <c r="I202" s="286"/>
      <c r="J202" s="286"/>
      <c r="K202" s="286"/>
    </row>
    <row r="203" spans="2:11" s="1" customFormat="1" ht="13.5">
      <c r="B203" s="265"/>
      <c r="C203" s="266"/>
      <c r="D203" s="266"/>
      <c r="E203" s="266"/>
      <c r="F203" s="266"/>
      <c r="G203" s="266"/>
      <c r="H203" s="266"/>
      <c r="I203" s="266"/>
      <c r="J203" s="266"/>
      <c r="K203" s="267"/>
    </row>
    <row r="204" spans="2:11" s="1" customFormat="1" ht="21" customHeight="1">
      <c r="B204" s="268"/>
      <c r="C204" s="269" t="s">
        <v>1260</v>
      </c>
      <c r="D204" s="269"/>
      <c r="E204" s="269"/>
      <c r="F204" s="269"/>
      <c r="G204" s="269"/>
      <c r="H204" s="269"/>
      <c r="I204" s="269"/>
      <c r="J204" s="269"/>
      <c r="K204" s="270"/>
    </row>
    <row r="205" spans="2:11" s="1" customFormat="1" ht="25.5" customHeight="1">
      <c r="B205" s="268"/>
      <c r="C205" s="343" t="s">
        <v>1261</v>
      </c>
      <c r="D205" s="343"/>
      <c r="E205" s="343"/>
      <c r="F205" s="343" t="s">
        <v>1262</v>
      </c>
      <c r="G205" s="344"/>
      <c r="H205" s="343" t="s">
        <v>1263</v>
      </c>
      <c r="I205" s="343"/>
      <c r="J205" s="343"/>
      <c r="K205" s="270"/>
    </row>
    <row r="206" spans="2:11" s="1" customFormat="1" ht="5.25" customHeight="1">
      <c r="B206" s="303"/>
      <c r="C206" s="298"/>
      <c r="D206" s="298"/>
      <c r="E206" s="298"/>
      <c r="F206" s="298"/>
      <c r="G206" s="324"/>
      <c r="H206" s="298"/>
      <c r="I206" s="298"/>
      <c r="J206" s="298"/>
      <c r="K206" s="326"/>
    </row>
    <row r="207" spans="2:11" s="1" customFormat="1" ht="15" customHeight="1">
      <c r="B207" s="303"/>
      <c r="C207" s="278" t="s">
        <v>1253</v>
      </c>
      <c r="D207" s="278"/>
      <c r="E207" s="278"/>
      <c r="F207" s="301" t="s">
        <v>42</v>
      </c>
      <c r="G207" s="278"/>
      <c r="H207" s="278" t="s">
        <v>1264</v>
      </c>
      <c r="I207" s="278"/>
      <c r="J207" s="278"/>
      <c r="K207" s="326"/>
    </row>
    <row r="208" spans="2:11" s="1" customFormat="1" ht="15" customHeight="1">
      <c r="B208" s="303"/>
      <c r="C208" s="278"/>
      <c r="D208" s="278"/>
      <c r="E208" s="278"/>
      <c r="F208" s="301" t="s">
        <v>43</v>
      </c>
      <c r="G208" s="278"/>
      <c r="H208" s="278" t="s">
        <v>1265</v>
      </c>
      <c r="I208" s="278"/>
      <c r="J208" s="278"/>
      <c r="K208" s="326"/>
    </row>
    <row r="209" spans="2:11" s="1" customFormat="1" ht="15" customHeight="1">
      <c r="B209" s="303"/>
      <c r="C209" s="278"/>
      <c r="D209" s="278"/>
      <c r="E209" s="278"/>
      <c r="F209" s="301" t="s">
        <v>46</v>
      </c>
      <c r="G209" s="278"/>
      <c r="H209" s="278" t="s">
        <v>1266</v>
      </c>
      <c r="I209" s="278"/>
      <c r="J209" s="278"/>
      <c r="K209" s="326"/>
    </row>
    <row r="210" spans="2:11" s="1" customFormat="1" ht="15" customHeight="1">
      <c r="B210" s="303"/>
      <c r="C210" s="278"/>
      <c r="D210" s="278"/>
      <c r="E210" s="278"/>
      <c r="F210" s="301" t="s">
        <v>44</v>
      </c>
      <c r="G210" s="278"/>
      <c r="H210" s="278" t="s">
        <v>1267</v>
      </c>
      <c r="I210" s="278"/>
      <c r="J210" s="278"/>
      <c r="K210" s="326"/>
    </row>
    <row r="211" spans="2:11" s="1" customFormat="1" ht="15" customHeight="1">
      <c r="B211" s="303"/>
      <c r="C211" s="278"/>
      <c r="D211" s="278"/>
      <c r="E211" s="278"/>
      <c r="F211" s="301" t="s">
        <v>45</v>
      </c>
      <c r="G211" s="278"/>
      <c r="H211" s="278" t="s">
        <v>1268</v>
      </c>
      <c r="I211" s="278"/>
      <c r="J211" s="278"/>
      <c r="K211" s="326"/>
    </row>
    <row r="212" spans="2:11" s="1" customFormat="1" ht="15" customHeight="1">
      <c r="B212" s="303"/>
      <c r="C212" s="278"/>
      <c r="D212" s="278"/>
      <c r="E212" s="278"/>
      <c r="F212" s="301"/>
      <c r="G212" s="278"/>
      <c r="H212" s="278"/>
      <c r="I212" s="278"/>
      <c r="J212" s="278"/>
      <c r="K212" s="326"/>
    </row>
    <row r="213" spans="2:11" s="1" customFormat="1" ht="15" customHeight="1">
      <c r="B213" s="303"/>
      <c r="C213" s="278" t="s">
        <v>1209</v>
      </c>
      <c r="D213" s="278"/>
      <c r="E213" s="278"/>
      <c r="F213" s="301" t="s">
        <v>75</v>
      </c>
      <c r="G213" s="278"/>
      <c r="H213" s="278" t="s">
        <v>1269</v>
      </c>
      <c r="I213" s="278"/>
      <c r="J213" s="278"/>
      <c r="K213" s="326"/>
    </row>
    <row r="214" spans="2:11" s="1" customFormat="1" ht="15" customHeight="1">
      <c r="B214" s="303"/>
      <c r="C214" s="278"/>
      <c r="D214" s="278"/>
      <c r="E214" s="278"/>
      <c r="F214" s="301" t="s">
        <v>1104</v>
      </c>
      <c r="G214" s="278"/>
      <c r="H214" s="278" t="s">
        <v>1105</v>
      </c>
      <c r="I214" s="278"/>
      <c r="J214" s="278"/>
      <c r="K214" s="326"/>
    </row>
    <row r="215" spans="2:11" s="1" customFormat="1" ht="15" customHeight="1">
      <c r="B215" s="303"/>
      <c r="C215" s="278"/>
      <c r="D215" s="278"/>
      <c r="E215" s="278"/>
      <c r="F215" s="301" t="s">
        <v>1102</v>
      </c>
      <c r="G215" s="278"/>
      <c r="H215" s="278" t="s">
        <v>1270</v>
      </c>
      <c r="I215" s="278"/>
      <c r="J215" s="278"/>
      <c r="K215" s="326"/>
    </row>
    <row r="216" spans="2:11" s="1" customFormat="1" ht="15" customHeight="1">
      <c r="B216" s="345"/>
      <c r="C216" s="278"/>
      <c r="D216" s="278"/>
      <c r="E216" s="278"/>
      <c r="F216" s="301" t="s">
        <v>1106</v>
      </c>
      <c r="G216" s="340"/>
      <c r="H216" s="330" t="s">
        <v>1107</v>
      </c>
      <c r="I216" s="330"/>
      <c r="J216" s="330"/>
      <c r="K216" s="346"/>
    </row>
    <row r="217" spans="2:11" s="1" customFormat="1" ht="15" customHeight="1">
      <c r="B217" s="345"/>
      <c r="C217" s="278"/>
      <c r="D217" s="278"/>
      <c r="E217" s="278"/>
      <c r="F217" s="301" t="s">
        <v>1108</v>
      </c>
      <c r="G217" s="340"/>
      <c r="H217" s="330" t="s">
        <v>1271</v>
      </c>
      <c r="I217" s="330"/>
      <c r="J217" s="330"/>
      <c r="K217" s="346"/>
    </row>
    <row r="218" spans="2:11" s="1" customFormat="1" ht="15" customHeight="1">
      <c r="B218" s="345"/>
      <c r="C218" s="278"/>
      <c r="D218" s="278"/>
      <c r="E218" s="278"/>
      <c r="F218" s="301"/>
      <c r="G218" s="340"/>
      <c r="H218" s="330"/>
      <c r="I218" s="330"/>
      <c r="J218" s="330"/>
      <c r="K218" s="346"/>
    </row>
    <row r="219" spans="2:11" s="1" customFormat="1" ht="15" customHeight="1">
      <c r="B219" s="345"/>
      <c r="C219" s="278" t="s">
        <v>1233</v>
      </c>
      <c r="D219" s="278"/>
      <c r="E219" s="278"/>
      <c r="F219" s="301">
        <v>1</v>
      </c>
      <c r="G219" s="340"/>
      <c r="H219" s="330" t="s">
        <v>1272</v>
      </c>
      <c r="I219" s="330"/>
      <c r="J219" s="330"/>
      <c r="K219" s="346"/>
    </row>
    <row r="220" spans="2:11" s="1" customFormat="1" ht="15" customHeight="1">
      <c r="B220" s="345"/>
      <c r="C220" s="278"/>
      <c r="D220" s="278"/>
      <c r="E220" s="278"/>
      <c r="F220" s="301">
        <v>2</v>
      </c>
      <c r="G220" s="340"/>
      <c r="H220" s="330" t="s">
        <v>1273</v>
      </c>
      <c r="I220" s="330"/>
      <c r="J220" s="330"/>
      <c r="K220" s="346"/>
    </row>
    <row r="221" spans="2:11" s="1" customFormat="1" ht="15" customHeight="1">
      <c r="B221" s="345"/>
      <c r="C221" s="278"/>
      <c r="D221" s="278"/>
      <c r="E221" s="278"/>
      <c r="F221" s="301">
        <v>3</v>
      </c>
      <c r="G221" s="340"/>
      <c r="H221" s="330" t="s">
        <v>1274</v>
      </c>
      <c r="I221" s="330"/>
      <c r="J221" s="330"/>
      <c r="K221" s="346"/>
    </row>
    <row r="222" spans="2:11" s="1" customFormat="1" ht="15" customHeight="1">
      <c r="B222" s="345"/>
      <c r="C222" s="278"/>
      <c r="D222" s="278"/>
      <c r="E222" s="278"/>
      <c r="F222" s="301">
        <v>4</v>
      </c>
      <c r="G222" s="340"/>
      <c r="H222" s="330" t="s">
        <v>1275</v>
      </c>
      <c r="I222" s="330"/>
      <c r="J222" s="330"/>
      <c r="K222" s="346"/>
    </row>
    <row r="223" spans="2:11" s="1" customFormat="1" ht="12.75" customHeight="1">
      <c r="B223" s="347"/>
      <c r="C223" s="348"/>
      <c r="D223" s="348"/>
      <c r="E223" s="348"/>
      <c r="F223" s="348"/>
      <c r="G223" s="348"/>
      <c r="H223" s="348"/>
      <c r="I223" s="348"/>
      <c r="J223" s="348"/>
      <c r="K223" s="349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71:J171"/>
    <mergeCell ref="C204:J204"/>
    <mergeCell ref="H205:J205"/>
    <mergeCell ref="H207:J207"/>
    <mergeCell ref="H208:J208"/>
    <mergeCell ref="H209:J209"/>
    <mergeCell ref="H210:J210"/>
    <mergeCell ref="H211:J211"/>
    <mergeCell ref="H213:J213"/>
    <mergeCell ref="H214:J214"/>
    <mergeCell ref="H215:J215"/>
    <mergeCell ref="H216:J216"/>
    <mergeCell ref="H217:J217"/>
    <mergeCell ref="H219:J219"/>
    <mergeCell ref="H220:J220"/>
    <mergeCell ref="H221:J221"/>
    <mergeCell ref="H222:J222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3:J3"/>
    <mergeCell ref="C4:J4"/>
    <mergeCell ref="C9:J9"/>
    <mergeCell ref="D10:J10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6:J6"/>
    <mergeCell ref="C7:J7"/>
    <mergeCell ref="D11:J11"/>
    <mergeCell ref="D15:J15"/>
  </mergeCells>
  <printOptions/>
  <pageMargins left="0.75" right="0.75" top="1" bottom="1" header="0.5" footer="0.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2023-01-27T08:03:47Z</dcterms:created>
  <dcterms:modified xsi:type="dcterms:W3CDTF">2023-01-27T08:03:51Z</dcterms:modified>
  <cp:category/>
  <cp:version/>
  <cp:contentType/>
  <cp:contentStatus/>
</cp:coreProperties>
</file>