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40" windowHeight="8950" activeTab="0"/>
  </bookViews>
  <sheets>
    <sheet name="Rekapitulace stavby" sheetId="1" r:id="rId1"/>
    <sheet name="MUVARNSDORF - Demolice ob..." sheetId="2" r:id="rId2"/>
    <sheet name="Pokyny pro vyplnění" sheetId="3" r:id="rId3"/>
  </sheets>
  <definedNames>
    <definedName name="_xlnm._FilterDatabase" localSheetId="1" hidden="1">'MUVARNSDORF - Demolice ob...'!$C$80:$K$80</definedName>
    <definedName name="_xlnm.Print_Titles" localSheetId="1">'MUVARNSDORF - Demolice ob...'!$80:$80</definedName>
    <definedName name="_xlnm.Print_Titles" localSheetId="0">'Rekapitulace stavby'!$49:$49</definedName>
    <definedName name="_xlnm.Print_Area" localSheetId="1">'MUVARNSDORF - Demolice ob...'!$C$4:$J$34,'MUVARNSDORF - Demolice ob...'!$C$40:$J$64,'MUVARNSDORF - Demolice ob...'!$C$70:$K$173</definedName>
    <definedName name="_xlnm.Print_Area" localSheetId="2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<sst xmlns="http://schemas.openxmlformats.org/spreadsheetml/2006/main" count="1448" uniqueCount="488">
  <si>
    <t>Export VZ</t>
  </si>
  <si>
    <t>List obsahuje:</t>
  </si>
  <si>
    <t>3.0</t>
  </si>
  <si>
    <t>ZAMOK</t>
  </si>
  <si>
    <t>False</t>
  </si>
  <si>
    <t>{88DEA644-F734-4434-BDB6-80CD1FCE564A}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</si>
  <si>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</si>
  <si>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</si>
  <si>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</si>
  <si>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</si>
  <si>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</si>
  <si>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</si>
  <si>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</si>
  <si>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</si>
  <si>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MUVARNSDORF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</si>
  <si>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</si>
  <si>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</si>
  <si>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Demolice objektu č.p. 1151_doplněné</t>
  </si>
  <si>
    <t>0,1</t>
  </si>
  <si>
    <t>KSO:</t>
  </si>
  <si>
    <t>CC-CZ:</t>
  </si>
  <si>
    <t>1</t>
  </si>
  <si>
    <t>Místo:</t>
  </si>
  <si>
    <t>Varnsdorf</t>
  </si>
  <si>
    <t>Datum:</t>
  </si>
  <si>
    <t>09.09.2019</t>
  </si>
  <si>
    <t>10</t>
  </si>
  <si>
    <t>100</t>
  </si>
  <si>
    <t>Zadavatel:</t>
  </si>
  <si>
    <t>IČ:</t>
  </si>
  <si>
    <t>Město Varnsdorf</t>
  </si>
  <si>
    <t>DIČ:</t>
  </si>
  <si>
    <t>Uchazeč:</t>
  </si>
  <si>
    <t>Vyplň údaj</t>
  </si>
  <si>
    <t>Projektant:</t>
  </si>
  <si>
    <t>Pavel Hruška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</si>
  <si>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</si>
  <si>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</si>
  <si>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</si>
  <si>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</si>
  <si>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</si>
  <si>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</si>
  <si>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</si>
  <si>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</si>
  <si>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</si>
  <si>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</si>
  <si>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</si>
  <si>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</si>
  <si>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</si>
  <si>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</si>
  <si>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</si>
  <si>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</si>
  <si>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</si>
  <si>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</si>
  <si>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</si>
  <si>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</si>
  <si>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</si>
  <si>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</si>
  <si>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</si>
  <si>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</si>
  <si>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</si>
  <si>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</si>
  <si>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</si>
  <si>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</si>
  <si>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</si>
  <si>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</si>
  <si>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</si>
  <si>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</si>
  <si>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</si>
  <si>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</si>
  <si>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</si>
  <si>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</si>
  <si>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</si>
  <si>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</si>
  <si>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</si>
  <si>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</si>
  <si>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</si>
  <si>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</si>
  <si>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</si>
  <si>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</si>
  <si>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</si>
  <si>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</si>
  <si>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</si>
  <si>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</si>
  <si>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</si>
  <si>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</si>
  <si>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</si>
  <si>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</si>
  <si>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</si>
  <si>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</si>
  <si>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</si>
  <si>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</si>
  <si>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</si>
  <si>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</si>
  <si>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</si>
  <si>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</si>
  <si>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</si>
  <si>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</si>
  <si>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</si>
  <si>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</si>
  <si>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</si>
  <si>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</si>
  <si>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</si>
  <si>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</si>
  <si>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</si>
  <si>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</si>
  <si>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</si>
  <si>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</si>
  <si>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</si>
  <si>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</si>
  <si>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</si>
  <si>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</si>
  <si>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</si>
  <si>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</si>
  <si>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</si>
  <si>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</si>
  <si>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171101101</t>
  </si>
  <si>
    <t>Uložení sypaniny z hornin soudržných do násypů zhutněných na 95 % PS</t>
  </si>
  <si>
    <t>m3</t>
  </si>
  <si>
    <t>CS ÚRS 2015 01</t>
  </si>
  <si>
    <t>4</t>
  </si>
  <si>
    <t>1435065818</t>
  </si>
  <si>
    <t>PP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</si>
  <si>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na 95 % PS</t>
  </si>
  <si>
    <t>VV</t>
  </si>
  <si>
    <t>((55,1+2+2)*(12,9+2+2))*2,5</t>
  </si>
  <si>
    <t>M</t>
  </si>
  <si>
    <t>58123280-r</t>
  </si>
  <si>
    <t>zemina vhodná pro zásypy</t>
  </si>
  <si>
    <t>8</t>
  </si>
  <si>
    <t>615101491</t>
  </si>
  <si>
    <t>zemina jílovinová kameninová surová kusová BH
V případě použití drcené sutě bude položka odečtena.</t>
  </si>
  <si>
    <t>3</t>
  </si>
  <si>
    <t>171151101</t>
  </si>
  <si>
    <t>Hutnění boků násypů pro jakýkoliv sklon a míru zhutnění svahu</t>
  </si>
  <si>
    <t>m2</t>
  </si>
  <si>
    <t>-858212782</t>
  </si>
  <si>
    <t>Hutnění boků násypů z hornin soudržných a sypkých pro jakýkoliv sklon, délku a míru zhutnění svahu</t>
  </si>
  <si>
    <t>181102302</t>
  </si>
  <si>
    <t>Úprava pláně v zářezech se zhutněním</t>
  </si>
  <si>
    <t>1230554435</t>
  </si>
  <si>
    <t>Úprava pláně na stavbách dálnic v zářezech mimo skalních se zhutněním</t>
  </si>
  <si>
    <t>5</t>
  </si>
  <si>
    <t>181301104</t>
  </si>
  <si>
    <t>Rozprostření ornice tl vrstvy do 250 mm pl do 500 m2 v rovině nebo ve svahu do 1:5</t>
  </si>
  <si>
    <t>1311294920</t>
  </si>
  <si>
    <t>Rozprostření a urovnání ornice v rovině nebo ve svahu sklonu do 1:5 při souvislé ploše do 500 m2, tl. vrstvy přes 200 do 250 mm</t>
  </si>
  <si>
    <t>6</t>
  </si>
  <si>
    <t>1030000-r</t>
  </si>
  <si>
    <t>zemina vhodná k osetí travním semenem</t>
  </si>
  <si>
    <t>-1960649105</t>
  </si>
  <si>
    <t>rašelina zahradnická   VL</t>
  </si>
  <si>
    <t>7</t>
  </si>
  <si>
    <t>181411131</t>
  </si>
  <si>
    <t>Založení parkového trávníku výsevem plochy do 1000 m2 v rovině a ve svahu do 1:5</t>
  </si>
  <si>
    <t>-184643115</t>
  </si>
  <si>
    <t>Založení trávníku na půdě předem připravené plochy do 1000 m2 výsevem včetně utažení parkového v rovině nebo na svahu do 1:5</t>
  </si>
  <si>
    <t>005724100</t>
  </si>
  <si>
    <t>osivo směs travní parková</t>
  </si>
  <si>
    <t>kg</t>
  </si>
  <si>
    <t>1610954376</t>
  </si>
  <si>
    <t>osiva pícnin směsi travní balení obvykle 25 kg parková</t>
  </si>
  <si>
    <t>998,79*0,015 'Přepočtené koeficientem množství</t>
  </si>
  <si>
    <t>9</t>
  </si>
  <si>
    <t>182101101</t>
  </si>
  <si>
    <t>Svahování v zářezech v hornině tř. 1 až 4</t>
  </si>
  <si>
    <t>1703603749</t>
  </si>
  <si>
    <t>Svahování trvalých svahů do projektovaných profilů s potřebným přemístěním výkopku při svahování v zářezech v hornině tř. 1 až 4</t>
  </si>
  <si>
    <t>183403153</t>
  </si>
  <si>
    <t>Obdělání půdy hrabáním v rovině a svahu do 1:5</t>
  </si>
  <si>
    <t>89282722</t>
  </si>
  <si>
    <t>Obdělání půdy hrabáním v rovině nebo na svahu do 1:5</t>
  </si>
  <si>
    <t>11</t>
  </si>
  <si>
    <t>183403161</t>
  </si>
  <si>
    <t>Obdělání půdy válením v rovině a svahu do 1:5</t>
  </si>
  <si>
    <t>1182801555</t>
  </si>
  <si>
    <t>Obdělání půdy válením v rovině nebo na svahu do 1:5</t>
  </si>
  <si>
    <t>Ostatní konstrukce a práce, bourání</t>
  </si>
  <si>
    <t>12</t>
  </si>
  <si>
    <t>961044111</t>
  </si>
  <si>
    <t>Bourání základů z betonu prostého</t>
  </si>
  <si>
    <t>1411185513</t>
  </si>
  <si>
    <t>Bourání základů z betonu prostého</t>
  </si>
  <si>
    <t>(561,15+84,55)*0,2 "deska</t>
  </si>
  <si>
    <t>(43,5+43,5+12,9+12,9+8,45+5,6+4,7+4,7+9,4+3,6+3,6)*0,5*1 "pasy</t>
  </si>
  <si>
    <t>Součet</t>
  </si>
  <si>
    <t>13</t>
  </si>
  <si>
    <t>9810000</t>
  </si>
  <si>
    <t>Odpojení objektu od inženýrských sítí</t>
  </si>
  <si>
    <t>kpl</t>
  </si>
  <si>
    <t>1515136621</t>
  </si>
  <si>
    <t>Demolice budov postupným rozebíráním dřevěných lehkých jednostranně obitých</t>
  </si>
  <si>
    <t>14</t>
  </si>
  <si>
    <t>981013315</t>
  </si>
  <si>
    <t>Demolice budov zděných na MVC podíl konstrukcí do 30 % těžkou mechanizací</t>
  </si>
  <si>
    <t>-774637722</t>
  </si>
  <si>
    <t>Demolice budov těžkými mechanizačními prostředky z cihel, kamene, smíšeného nebo hrázděného zdiva, tvárnic na maltu vápennou nebo vápenocementovou s podílem konstrukcí přes 25 do 30 %</t>
  </si>
  <si>
    <t>11138,35+380,47</t>
  </si>
  <si>
    <t>997</t>
  </si>
  <si>
    <t>Přesun sutě</t>
  </si>
  <si>
    <t>997002611</t>
  </si>
  <si>
    <t>Nakládání suti a vybouraných hmot</t>
  </si>
  <si>
    <t>t</t>
  </si>
  <si>
    <t>1167862157</t>
  </si>
  <si>
    <t>Nakládání suti a vybouraných hmot na dopravní prostředek pro vodorovné přemístění</t>
  </si>
  <si>
    <t>16</t>
  </si>
  <si>
    <t>997006005</t>
  </si>
  <si>
    <t>Drcení stavebního odpadu z demolic ze zdiva z cihel a kamene s dopravou do 100 m a naložením</t>
  </si>
  <si>
    <t>486774732</t>
  </si>
  <si>
    <t>Drcení stavebního odpadu z demolic s dopravou na vzdálenost do 100 m a naložením do drtícího zařízení ze zdiva cihelného, kamenného a smíšeného</t>
  </si>
  <si>
    <t>5759,41*2/5</t>
  </si>
  <si>
    <t>17</t>
  </si>
  <si>
    <t>997006006</t>
  </si>
  <si>
    <t>Drcení stavebního odpadu z demolic ze zdiva z betonu prostého s dopravou do 100 m a naložením</t>
  </si>
  <si>
    <t>-829739678</t>
  </si>
  <si>
    <t>Drcení stavebního odpadu z demolic s dopravou na vzdálenost do 100 m a naložením do drtícího zařízení ze zdiva betonového</t>
  </si>
  <si>
    <t>205,565*2/5</t>
  </si>
  <si>
    <t>18</t>
  </si>
  <si>
    <t>997006511</t>
  </si>
  <si>
    <t>Vodorovná doprava suti s naložením a složením na skládku do 100 m</t>
  </si>
  <si>
    <t>1633589385</t>
  </si>
  <si>
    <t>Vodorovná doprava suti na skládku s naložením na dopravní prostředek a složením do 100 m</t>
  </si>
  <si>
    <t>2254,642+82,226</t>
  </si>
  <si>
    <t>19</t>
  </si>
  <si>
    <t>997006512</t>
  </si>
  <si>
    <t>Vodorovné doprava suti s naložením a složením na skládku do 1 km</t>
  </si>
  <si>
    <t>-610253601</t>
  </si>
  <si>
    <t>Vodorovná doprava suti na skládku s naložením na dopravní prostředek a složením přes 100 m do 1 km</t>
  </si>
  <si>
    <t>6746,52-2303,764-82,226</t>
  </si>
  <si>
    <t>20</t>
  </si>
  <si>
    <t>997006519</t>
  </si>
  <si>
    <t>Příplatek k vodorovnému přemístění suti na skládku ZKD 1 km přes 1 km</t>
  </si>
  <si>
    <t>-2075308101</t>
  </si>
  <si>
    <t>Vodorovná doprava suti na skládku s naložením na dopravní prostředek a složením Příplatek k ceně za každý další i započatý 1 km</t>
  </si>
  <si>
    <t>4360,53*30</t>
  </si>
  <si>
    <t>997006551</t>
  </si>
  <si>
    <t>Hrubé urovnání suti na skládce bez zhutnění</t>
  </si>
  <si>
    <t>233731288</t>
  </si>
  <si>
    <t>22</t>
  </si>
  <si>
    <t>997013801</t>
  </si>
  <si>
    <t>Poplatek za uložení stavebního betonového odpadu na skládce (skládkovné)</t>
  </si>
  <si>
    <t>1000198795</t>
  </si>
  <si>
    <t>Poplatek za uložení stavebního odpadu na skládce (skládkovné) betonového</t>
  </si>
  <si>
    <t>(205,565*2)-82,226</t>
  </si>
  <si>
    <t>23</t>
  </si>
  <si>
    <t>997013803</t>
  </si>
  <si>
    <t>Poplatek za uložení stavebního odpadu z keramických materiálů na skládce (skládkovné)</t>
  </si>
  <si>
    <t>2273290</t>
  </si>
  <si>
    <t>Poplatek za uložení stavebního odpadu na skládce (skládkovné) z keramických materiálů</t>
  </si>
  <si>
    <t>24</t>
  </si>
  <si>
    <t>997013804</t>
  </si>
  <si>
    <t>Poplatek za uložení stavebního odpadu ze skla na skládce (skládkovné)</t>
  </si>
  <si>
    <t>-190621691</t>
  </si>
  <si>
    <t>Poplatek za uložení stavebního odpadu na skládce (skládkovné) ze skla</t>
  </si>
  <si>
    <t>25</t>
  </si>
  <si>
    <t>997013811</t>
  </si>
  <si>
    <t>Poplatek za uložení stavebního dřevěného odpadu na skládce (skládkovné)</t>
  </si>
  <si>
    <t>876016853</t>
  </si>
  <si>
    <t>Poplatek za uložení stavebního odpadu na skládce (skládkovné) dřevěného</t>
  </si>
  <si>
    <t>26</t>
  </si>
  <si>
    <t>997013812</t>
  </si>
  <si>
    <t>Poplatek za uložení stavebního odpadu z materiálu na bázi sádry na skládce (skládkovné)</t>
  </si>
  <si>
    <t>191667444</t>
  </si>
  <si>
    <t>Poplatek za uložení stavebního odpadu na skládce (skládkovné) z materiálů na bázi sádry</t>
  </si>
  <si>
    <t>27</t>
  </si>
  <si>
    <t>997013814</t>
  </si>
  <si>
    <t>Poplatek za uložení stavebního odpadu z izolačních hmot na skládce (skládkovné)</t>
  </si>
  <si>
    <t>-797560181</t>
  </si>
  <si>
    <t>Poplatek za uložení stavebního odpadu na skládce (skládkovné) z izolačních materiálů</t>
  </si>
  <si>
    <t>28</t>
  </si>
  <si>
    <t>997013831</t>
  </si>
  <si>
    <t>Poplatek za uložení stavebního směsného odpadu na skládce (skládkovné)</t>
  </si>
  <si>
    <t>1615929818</t>
  </si>
  <si>
    <t>Poplatek za uložení stavebního odpadu na skládce (skládkovné) směsného</t>
  </si>
  <si>
    <t>998</t>
  </si>
  <si>
    <t>Přesun hmot</t>
  </si>
  <si>
    <t>29</t>
  </si>
  <si>
    <t>998001123</t>
  </si>
  <si>
    <t>Přesun hmot pro demolice objektů v do 21 m</t>
  </si>
  <si>
    <t>-1544299279</t>
  </si>
  <si>
    <t>Přesun hmot pro demolice objektů výšky do 21 m</t>
  </si>
  <si>
    <t>VRN</t>
  </si>
  <si>
    <t>Vedlejší rozpočtové náklady</t>
  </si>
  <si>
    <t>VRN2</t>
  </si>
  <si>
    <t>Příprava staveniště</t>
  </si>
  <si>
    <t>30</t>
  </si>
  <si>
    <t>020001000</t>
  </si>
  <si>
    <t>1024</t>
  </si>
  <si>
    <t>-673498241</t>
  </si>
  <si>
    <t>Základní rozdělení průvodních činností a nákladů příprava staveniště</t>
  </si>
  <si>
    <t>VRN3</t>
  </si>
  <si>
    <t>Zařízení staveniště</t>
  </si>
  <si>
    <t>31</t>
  </si>
  <si>
    <t>030001000</t>
  </si>
  <si>
    <t>-1446687986</t>
  </si>
  <si>
    <t>Základní rozdělení průvodních činností a nákladů zařízení staveniště</t>
  </si>
  <si>
    <t>VRN4</t>
  </si>
  <si>
    <t>Inženýrská činnost</t>
  </si>
  <si>
    <t>32</t>
  </si>
  <si>
    <t>040001000</t>
  </si>
  <si>
    <t>Inženýrská činnost (vytýčení inženýrských sítí)</t>
  </si>
  <si>
    <t>-545822114</t>
  </si>
  <si>
    <t>Základní rozdělení průvodních činností a nákladů inženýrská činnost</t>
  </si>
  <si>
    <t>VRN5</t>
  </si>
  <si>
    <t>Finanční náklady</t>
  </si>
  <si>
    <t>33</t>
  </si>
  <si>
    <t>053103000</t>
  </si>
  <si>
    <t>Místní poplatky</t>
  </si>
  <si>
    <t>-1014187922</t>
  </si>
  <si>
    <t>Finanční náklady poplatky místní poplatky</t>
  </si>
  <si>
    <t>VRN6</t>
  </si>
  <si>
    <t>Územní vlivy</t>
  </si>
  <si>
    <t>34</t>
  </si>
  <si>
    <t>060001000</t>
  </si>
  <si>
    <t>-420228809</t>
  </si>
  <si>
    <t>Základní rozdělení průvodních činností a nákladů územní vlivy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</si>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</sst>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4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sz val="8"/>
      <color indexed="63"/>
      <name val="Trebuchet MS"/>
      <family val="0"/>
    </font>
    <font>
      <i/>
      <sz val="8"/>
      <color indexed="12"/>
      <name val="Trebuchet MS"/>
      <family val="0"/>
    </font>
    <font>
      <sz val="8"/>
      <color indexed="10"/>
      <name val="Trebuchet M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30"/>
      <name val="Trebuchet MS"/>
      <family val="0"/>
    </font>
    <font>
      <sz val="18"/>
      <color indexed="30"/>
      <name val="Wingdings 2"/>
      <family val="1"/>
    </font>
    <font>
      <u val="single"/>
      <sz val="10"/>
      <color indexed="30"/>
      <name val="Trebuchet MS"/>
      <family val="2"/>
    </font>
    <font>
      <sz val="8"/>
      <name val="Segoe UI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31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5" fillId="0" borderId="13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5" fillId="0" borderId="13" xfId="0" applyFont="1" applyBorder="1" applyAlignment="1">
      <alignment horizontal="left" vertical="center"/>
    </xf>
    <xf numFmtId="164" fontId="19" fillId="0" borderId="31" xfId="0" applyNumberFormat="1" applyFont="1" applyBorder="1" applyAlignment="1" applyProtection="1">
      <alignment horizontal="right" vertical="center"/>
      <protection/>
    </xf>
    <xf numFmtId="164" fontId="19" fillId="0" borderId="32" xfId="0" applyNumberFormat="1" applyFont="1" applyBorder="1" applyAlignment="1" applyProtection="1">
      <alignment horizontal="right" vertical="center"/>
      <protection/>
    </xf>
    <xf numFmtId="167" fontId="19" fillId="0" borderId="32" xfId="0" applyNumberFormat="1" applyFont="1" applyBorder="1" applyAlignment="1" applyProtection="1">
      <alignment horizontal="right" vertical="center"/>
      <protection/>
    </xf>
    <xf numFmtId="164" fontId="19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20" fillId="0" borderId="0" xfId="0" applyFont="1" applyAlignment="1">
      <alignment horizontal="left" vertical="center"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2" xfId="0" applyFont="1" applyBorder="1" applyAlignment="1" applyProtection="1">
      <alignment horizontal="left" vertical="center"/>
      <protection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13" xfId="0" applyFont="1" applyBorder="1" applyAlignment="1">
      <alignment horizontal="left"/>
    </xf>
    <xf numFmtId="0" fontId="26" fillId="0" borderId="25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13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168" fontId="29" fillId="0" borderId="0" xfId="0" applyNumberFormat="1" applyFont="1" applyAlignment="1" applyProtection="1">
      <alignment horizontal="right" vertical="center"/>
      <protection/>
    </xf>
    <xf numFmtId="0" fontId="29" fillId="0" borderId="13" xfId="0" applyFont="1" applyBorder="1" applyAlignment="1">
      <alignment horizontal="left" vertical="center"/>
    </xf>
    <xf numFmtId="0" fontId="29" fillId="0" borderId="25" xfId="0" applyFont="1" applyBorder="1" applyAlignment="1" applyProtection="1">
      <alignment horizontal="left" vertical="center"/>
      <protection/>
    </xf>
    <xf numFmtId="0" fontId="29" fillId="0" borderId="24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left" vertical="center"/>
    </xf>
    <xf numFmtId="0" fontId="30" fillId="0" borderId="36" xfId="0" applyFont="1" applyBorder="1" applyAlignment="1" applyProtection="1">
      <alignment horizontal="center" vertical="center"/>
      <protection/>
    </xf>
    <xf numFmtId="49" fontId="30" fillId="0" borderId="36" xfId="0" applyNumberFormat="1" applyFont="1" applyBorder="1" applyAlignment="1" applyProtection="1">
      <alignment horizontal="left" vertical="center" wrapText="1"/>
      <protection/>
    </xf>
    <xf numFmtId="0" fontId="30" fillId="0" borderId="36" xfId="0" applyFont="1" applyBorder="1" applyAlignment="1" applyProtection="1">
      <alignment horizontal="left" vertical="center" wrapText="1"/>
      <protection/>
    </xf>
    <xf numFmtId="0" fontId="30" fillId="0" borderId="36" xfId="0" applyFont="1" applyBorder="1" applyAlignment="1" applyProtection="1">
      <alignment horizontal="center" vertical="center" wrapText="1"/>
      <protection/>
    </xf>
    <xf numFmtId="168" fontId="30" fillId="0" borderId="36" xfId="0" applyNumberFormat="1" applyFont="1" applyBorder="1" applyAlignment="1" applyProtection="1">
      <alignment horizontal="right" vertical="center"/>
      <protection/>
    </xf>
    <xf numFmtId="164" fontId="30" fillId="34" borderId="36" xfId="0" applyNumberFormat="1" applyFont="1" applyFill="1" applyBorder="1" applyAlignment="1">
      <alignment horizontal="right" vertical="center"/>
    </xf>
    <xf numFmtId="164" fontId="30" fillId="0" borderId="36" xfId="0" applyNumberFormat="1" applyFont="1" applyBorder="1" applyAlignment="1" applyProtection="1">
      <alignment horizontal="right" vertical="center"/>
      <protection/>
    </xf>
    <xf numFmtId="0" fontId="30" fillId="0" borderId="13" xfId="0" applyFont="1" applyBorder="1" applyAlignment="1">
      <alignment horizontal="left" vertical="center"/>
    </xf>
    <xf numFmtId="0" fontId="30" fillId="34" borderId="36" xfId="0" applyFont="1" applyFill="1" applyBorder="1" applyAlignment="1">
      <alignment horizontal="left" vertical="center" wrapText="1"/>
    </xf>
    <xf numFmtId="0" fontId="30" fillId="0" borderId="0" xfId="0" applyFont="1" applyAlignment="1" applyProtection="1">
      <alignment horizontal="center" vertical="center" wrapText="1"/>
      <protection/>
    </xf>
    <xf numFmtId="0" fontId="31" fillId="0" borderId="13" xfId="0" applyFont="1" applyBorder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168" fontId="31" fillId="0" borderId="0" xfId="0" applyNumberFormat="1" applyFont="1" applyAlignment="1" applyProtection="1">
      <alignment horizontal="right" vertical="center"/>
      <protection/>
    </xf>
    <xf numFmtId="0" fontId="31" fillId="0" borderId="13" xfId="0" applyFont="1" applyBorder="1" applyAlignment="1">
      <alignment horizontal="left" vertical="center"/>
    </xf>
    <xf numFmtId="0" fontId="31" fillId="0" borderId="25" xfId="0" applyFont="1" applyBorder="1" applyAlignment="1" applyProtection="1">
      <alignment horizontal="left" vertical="center"/>
      <protection/>
    </xf>
    <xf numFmtId="0" fontId="31" fillId="0" borderId="24" xfId="0" applyFont="1" applyBorder="1" applyAlignment="1" applyProtection="1">
      <alignment horizontal="left" vertical="center"/>
      <protection/>
    </xf>
    <xf numFmtId="0" fontId="31" fillId="0" borderId="0" xfId="0" applyFont="1" applyAlignment="1">
      <alignment horizontal="left" vertical="center"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164" fontId="17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 vertical="center" wrapText="1"/>
      <protection/>
    </xf>
    <xf numFmtId="0" fontId="57" fillId="33" borderId="0" xfId="36" applyFill="1" applyAlignment="1">
      <alignment horizontal="left" vertical="top"/>
    </xf>
    <xf numFmtId="0" fontId="72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3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3" fillId="33" borderId="0" xfId="36" applyFont="1" applyFill="1" applyAlignment="1" applyProtection="1">
      <alignment horizontal="left" vertical="center"/>
      <protection/>
    </xf>
    <xf numFmtId="0" fontId="73" fillId="33" borderId="0" xfId="36" applyFont="1" applyFill="1" applyAlignment="1">
      <alignment horizontal="left" vertical="center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18" fillId="0" borderId="42" xfId="0" applyFont="1" applyBorder="1" applyAlignment="1">
      <alignment horizontal="left" wrapText="1"/>
    </xf>
    <xf numFmtId="0" fontId="0" fillId="0" borderId="41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2" fillId="0" borderId="42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8" fillId="0" borderId="42" xfId="0" applyFont="1" applyBorder="1" applyAlignment="1">
      <alignment horizontal="left" vertical="center"/>
    </xf>
    <xf numFmtId="0" fontId="18" fillId="0" borderId="42" xfId="0" applyFont="1" applyBorder="1" applyAlignment="1">
      <alignment horizontal="center" vertical="center"/>
    </xf>
    <xf numFmtId="0" fontId="15" fillId="0" borderId="4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0" fontId="18" fillId="0" borderId="42" xfId="0" applyFont="1" applyBorder="1" applyAlignment="1">
      <alignment horizontal="left"/>
    </xf>
    <xf numFmtId="0" fontId="15" fillId="0" borderId="42" xfId="0" applyFont="1" applyBorder="1" applyAlignment="1">
      <alignment/>
    </xf>
    <xf numFmtId="0" fontId="18" fillId="0" borderId="42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4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3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44" xfId="0" applyFont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F89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D3D1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23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23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6601562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228" t="s">
        <v>0</v>
      </c>
      <c r="B1" s="229"/>
      <c r="C1" s="229"/>
      <c r="D1" s="230" t="s">
        <v>1</v>
      </c>
      <c r="E1" s="229"/>
      <c r="F1" s="229"/>
      <c r="G1" s="229"/>
      <c r="H1" s="229"/>
      <c r="I1" s="229"/>
      <c r="J1" s="229"/>
      <c r="K1" s="231" t="s">
        <v>316</v>
      </c>
      <c r="L1" s="231"/>
      <c r="M1" s="231"/>
      <c r="N1" s="231"/>
      <c r="O1" s="231"/>
      <c r="P1" s="231"/>
      <c r="Q1" s="231"/>
      <c r="R1" s="231"/>
      <c r="S1" s="231"/>
      <c r="T1" s="229"/>
      <c r="U1" s="229"/>
      <c r="V1" s="229"/>
      <c r="W1" s="231" t="s">
        <v>317</v>
      </c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23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21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1"/>
      <c r="D4" s="12" t="s">
        <v>9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10</v>
      </c>
      <c r="BE4" s="15" t="s">
        <v>11</v>
      </c>
      <c r="BS4" s="6" t="s">
        <v>12</v>
      </c>
    </row>
    <row r="5" spans="2:71" s="2" customFormat="1" ht="15" customHeight="1">
      <c r="B5" s="10"/>
      <c r="C5" s="11"/>
      <c r="D5" s="16" t="s">
        <v>13</v>
      </c>
      <c r="E5" s="11"/>
      <c r="F5" s="11"/>
      <c r="G5" s="11"/>
      <c r="H5" s="11"/>
      <c r="I5" s="11"/>
      <c r="J5" s="11"/>
      <c r="K5" s="189" t="s">
        <v>14</v>
      </c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1"/>
      <c r="AQ5" s="13"/>
      <c r="BE5" s="185" t="s">
        <v>15</v>
      </c>
      <c r="BS5" s="6" t="s">
        <v>6</v>
      </c>
    </row>
    <row r="6" spans="2:71" s="2" customFormat="1" ht="37.5" customHeight="1">
      <c r="B6" s="10"/>
      <c r="C6" s="11"/>
      <c r="D6" s="18" t="s">
        <v>16</v>
      </c>
      <c r="E6" s="11"/>
      <c r="F6" s="11"/>
      <c r="G6" s="11"/>
      <c r="H6" s="11"/>
      <c r="I6" s="11"/>
      <c r="J6" s="11"/>
      <c r="K6" s="191" t="s">
        <v>17</v>
      </c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1"/>
      <c r="AQ6" s="13"/>
      <c r="BE6" s="186"/>
      <c r="BS6" s="6" t="s">
        <v>18</v>
      </c>
    </row>
    <row r="7" spans="2:71" s="2" customFormat="1" ht="15" customHeight="1">
      <c r="B7" s="10"/>
      <c r="C7" s="11"/>
      <c r="D7" s="19" t="s">
        <v>19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20</v>
      </c>
      <c r="AL7" s="11"/>
      <c r="AM7" s="11"/>
      <c r="AN7" s="17"/>
      <c r="AO7" s="11"/>
      <c r="AP7" s="11"/>
      <c r="AQ7" s="13"/>
      <c r="BE7" s="186"/>
      <c r="BS7" s="6" t="s">
        <v>21</v>
      </c>
    </row>
    <row r="8" spans="2:71" s="2" customFormat="1" ht="15" customHeight="1">
      <c r="B8" s="10"/>
      <c r="C8" s="11"/>
      <c r="D8" s="19" t="s">
        <v>22</v>
      </c>
      <c r="E8" s="11"/>
      <c r="F8" s="11"/>
      <c r="G8" s="11"/>
      <c r="H8" s="11"/>
      <c r="I8" s="11"/>
      <c r="J8" s="11"/>
      <c r="K8" s="17" t="s">
        <v>23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24</v>
      </c>
      <c r="AL8" s="11"/>
      <c r="AM8" s="11"/>
      <c r="AN8" s="20" t="s">
        <v>25</v>
      </c>
      <c r="AO8" s="11"/>
      <c r="AP8" s="11"/>
      <c r="AQ8" s="13"/>
      <c r="BE8" s="186"/>
      <c r="BS8" s="6" t="s">
        <v>26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186"/>
      <c r="BS9" s="6" t="s">
        <v>27</v>
      </c>
    </row>
    <row r="10" spans="2:71" s="2" customFormat="1" ht="15" customHeight="1">
      <c r="B10" s="10"/>
      <c r="C10" s="11"/>
      <c r="D10" s="19" t="s">
        <v>28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29</v>
      </c>
      <c r="AL10" s="11"/>
      <c r="AM10" s="11"/>
      <c r="AN10" s="17"/>
      <c r="AO10" s="11"/>
      <c r="AP10" s="11"/>
      <c r="AQ10" s="13"/>
      <c r="BE10" s="186"/>
      <c r="BS10" s="6" t="s">
        <v>18</v>
      </c>
    </row>
    <row r="11" spans="2:71" s="2" customFormat="1" ht="19.5" customHeight="1">
      <c r="B11" s="10"/>
      <c r="C11" s="11"/>
      <c r="D11" s="11"/>
      <c r="E11" s="17" t="s">
        <v>30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31</v>
      </c>
      <c r="AL11" s="11"/>
      <c r="AM11" s="11"/>
      <c r="AN11" s="17"/>
      <c r="AO11" s="11"/>
      <c r="AP11" s="11"/>
      <c r="AQ11" s="13"/>
      <c r="BE11" s="186"/>
      <c r="BS11" s="6" t="s">
        <v>18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186"/>
      <c r="BS12" s="6" t="s">
        <v>18</v>
      </c>
    </row>
    <row r="13" spans="2:71" s="2" customFormat="1" ht="15" customHeight="1">
      <c r="B13" s="10"/>
      <c r="C13" s="11"/>
      <c r="D13" s="19" t="s">
        <v>32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29</v>
      </c>
      <c r="AL13" s="11"/>
      <c r="AM13" s="11"/>
      <c r="AN13" s="21" t="s">
        <v>33</v>
      </c>
      <c r="AO13" s="11"/>
      <c r="AP13" s="11"/>
      <c r="AQ13" s="13"/>
      <c r="BE13" s="186"/>
      <c r="BS13" s="6" t="s">
        <v>18</v>
      </c>
    </row>
    <row r="14" spans="2:71" s="2" customFormat="1" ht="15.75" customHeight="1">
      <c r="B14" s="10"/>
      <c r="C14" s="11"/>
      <c r="D14" s="11"/>
      <c r="E14" s="192" t="s">
        <v>33</v>
      </c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" t="s">
        <v>31</v>
      </c>
      <c r="AL14" s="11"/>
      <c r="AM14" s="11"/>
      <c r="AN14" s="21" t="s">
        <v>33</v>
      </c>
      <c r="AO14" s="11"/>
      <c r="AP14" s="11"/>
      <c r="AQ14" s="13"/>
      <c r="BE14" s="186"/>
      <c r="BS14" s="6" t="s">
        <v>18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186"/>
      <c r="BS15" s="6" t="s">
        <v>4</v>
      </c>
    </row>
    <row r="16" spans="2:71" s="2" customFormat="1" ht="15" customHeight="1">
      <c r="B16" s="10"/>
      <c r="C16" s="11"/>
      <c r="D16" s="19" t="s">
        <v>34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29</v>
      </c>
      <c r="AL16" s="11"/>
      <c r="AM16" s="11"/>
      <c r="AN16" s="17"/>
      <c r="AO16" s="11"/>
      <c r="AP16" s="11"/>
      <c r="AQ16" s="13"/>
      <c r="BE16" s="186"/>
      <c r="BS16" s="6" t="s">
        <v>4</v>
      </c>
    </row>
    <row r="17" spans="2:71" s="2" customFormat="1" ht="19.5" customHeight="1">
      <c r="B17" s="10"/>
      <c r="C17" s="11"/>
      <c r="D17" s="11"/>
      <c r="E17" s="17" t="s">
        <v>35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31</v>
      </c>
      <c r="AL17" s="11"/>
      <c r="AM17" s="11"/>
      <c r="AN17" s="17"/>
      <c r="AO17" s="11"/>
      <c r="AP17" s="11"/>
      <c r="AQ17" s="13"/>
      <c r="BE17" s="186"/>
      <c r="BS17" s="6" t="s">
        <v>36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186"/>
      <c r="BS18" s="6" t="s">
        <v>6</v>
      </c>
    </row>
    <row r="19" spans="2:71" s="2" customFormat="1" ht="15" customHeight="1">
      <c r="B19" s="10"/>
      <c r="C19" s="11"/>
      <c r="D19" s="19" t="s">
        <v>37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186"/>
      <c r="BS19" s="6" t="s">
        <v>6</v>
      </c>
    </row>
    <row r="20" spans="2:71" s="2" customFormat="1" ht="15.75" customHeight="1">
      <c r="B20" s="10"/>
      <c r="C20" s="11"/>
      <c r="D20" s="11"/>
      <c r="E20" s="193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1"/>
      <c r="AP20" s="11"/>
      <c r="AQ20" s="13"/>
      <c r="BE20" s="186"/>
      <c r="BS20" s="6" t="s">
        <v>4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186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186"/>
    </row>
    <row r="23" spans="2:57" s="6" customFormat="1" ht="27" customHeight="1">
      <c r="B23" s="23"/>
      <c r="C23" s="24"/>
      <c r="D23" s="25" t="s">
        <v>38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194">
        <f>ROUND($AG$51,2)</f>
        <v>0</v>
      </c>
      <c r="AL23" s="195"/>
      <c r="AM23" s="195"/>
      <c r="AN23" s="195"/>
      <c r="AO23" s="195"/>
      <c r="AP23" s="24"/>
      <c r="AQ23" s="27"/>
      <c r="BE23" s="187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187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196" t="s">
        <v>39</v>
      </c>
      <c r="M25" s="197"/>
      <c r="N25" s="197"/>
      <c r="O25" s="197"/>
      <c r="P25" s="24"/>
      <c r="Q25" s="24"/>
      <c r="R25" s="24"/>
      <c r="S25" s="24"/>
      <c r="T25" s="24"/>
      <c r="U25" s="24"/>
      <c r="V25" s="24"/>
      <c r="W25" s="196" t="s">
        <v>40</v>
      </c>
      <c r="X25" s="197"/>
      <c r="Y25" s="197"/>
      <c r="Z25" s="197"/>
      <c r="AA25" s="197"/>
      <c r="AB25" s="197"/>
      <c r="AC25" s="197"/>
      <c r="AD25" s="197"/>
      <c r="AE25" s="197"/>
      <c r="AF25" s="24"/>
      <c r="AG25" s="24"/>
      <c r="AH25" s="24"/>
      <c r="AI25" s="24"/>
      <c r="AJ25" s="24"/>
      <c r="AK25" s="196" t="s">
        <v>41</v>
      </c>
      <c r="AL25" s="197"/>
      <c r="AM25" s="197"/>
      <c r="AN25" s="197"/>
      <c r="AO25" s="197"/>
      <c r="AP25" s="24"/>
      <c r="AQ25" s="27"/>
      <c r="BE25" s="187"/>
    </row>
    <row r="26" spans="2:57" s="6" customFormat="1" ht="15" customHeight="1">
      <c r="B26" s="29"/>
      <c r="C26" s="30"/>
      <c r="D26" s="30" t="s">
        <v>42</v>
      </c>
      <c r="E26" s="30"/>
      <c r="F26" s="30" t="s">
        <v>43</v>
      </c>
      <c r="G26" s="30"/>
      <c r="H26" s="30"/>
      <c r="I26" s="30"/>
      <c r="J26" s="30"/>
      <c r="K26" s="30"/>
      <c r="L26" s="198">
        <v>0.21</v>
      </c>
      <c r="M26" s="199"/>
      <c r="N26" s="199"/>
      <c r="O26" s="199"/>
      <c r="P26" s="30"/>
      <c r="Q26" s="30"/>
      <c r="R26" s="30"/>
      <c r="S26" s="30"/>
      <c r="T26" s="30"/>
      <c r="U26" s="30"/>
      <c r="V26" s="30"/>
      <c r="W26" s="200">
        <f>ROUND($AZ$51,2)</f>
        <v>0</v>
      </c>
      <c r="X26" s="199"/>
      <c r="Y26" s="199"/>
      <c r="Z26" s="199"/>
      <c r="AA26" s="199"/>
      <c r="AB26" s="199"/>
      <c r="AC26" s="199"/>
      <c r="AD26" s="199"/>
      <c r="AE26" s="199"/>
      <c r="AF26" s="30"/>
      <c r="AG26" s="30"/>
      <c r="AH26" s="30"/>
      <c r="AI26" s="30"/>
      <c r="AJ26" s="30"/>
      <c r="AK26" s="200">
        <f>ROUND($AV$51,2)</f>
        <v>0</v>
      </c>
      <c r="AL26" s="199"/>
      <c r="AM26" s="199"/>
      <c r="AN26" s="199"/>
      <c r="AO26" s="199"/>
      <c r="AP26" s="30"/>
      <c r="AQ26" s="31"/>
      <c r="BE26" s="188"/>
    </row>
    <row r="27" spans="2:57" s="6" customFormat="1" ht="15" customHeight="1">
      <c r="B27" s="29"/>
      <c r="C27" s="30"/>
      <c r="D27" s="30"/>
      <c r="E27" s="30"/>
      <c r="F27" s="30" t="s">
        <v>44</v>
      </c>
      <c r="G27" s="30"/>
      <c r="H27" s="30"/>
      <c r="I27" s="30"/>
      <c r="J27" s="30"/>
      <c r="K27" s="30"/>
      <c r="L27" s="198">
        <v>0.15</v>
      </c>
      <c r="M27" s="199"/>
      <c r="N27" s="199"/>
      <c r="O27" s="199"/>
      <c r="P27" s="30"/>
      <c r="Q27" s="30"/>
      <c r="R27" s="30"/>
      <c r="S27" s="30"/>
      <c r="T27" s="30"/>
      <c r="U27" s="30"/>
      <c r="V27" s="30"/>
      <c r="W27" s="200">
        <f>ROUND($BA$51,2)</f>
        <v>0</v>
      </c>
      <c r="X27" s="199"/>
      <c r="Y27" s="199"/>
      <c r="Z27" s="199"/>
      <c r="AA27" s="199"/>
      <c r="AB27" s="199"/>
      <c r="AC27" s="199"/>
      <c r="AD27" s="199"/>
      <c r="AE27" s="199"/>
      <c r="AF27" s="30"/>
      <c r="AG27" s="30"/>
      <c r="AH27" s="30"/>
      <c r="AI27" s="30"/>
      <c r="AJ27" s="30"/>
      <c r="AK27" s="200">
        <f>ROUND($AW$51,2)</f>
        <v>0</v>
      </c>
      <c r="AL27" s="199"/>
      <c r="AM27" s="199"/>
      <c r="AN27" s="199"/>
      <c r="AO27" s="199"/>
      <c r="AP27" s="30"/>
      <c r="AQ27" s="31"/>
      <c r="BE27" s="188"/>
    </row>
    <row r="28" spans="2:57" s="6" customFormat="1" ht="15" customHeight="1" hidden="1">
      <c r="B28" s="29"/>
      <c r="C28" s="30"/>
      <c r="D28" s="30"/>
      <c r="E28" s="30"/>
      <c r="F28" s="30" t="s">
        <v>45</v>
      </c>
      <c r="G28" s="30"/>
      <c r="H28" s="30"/>
      <c r="I28" s="30"/>
      <c r="J28" s="30"/>
      <c r="K28" s="30"/>
      <c r="L28" s="198">
        <v>0.21</v>
      </c>
      <c r="M28" s="199"/>
      <c r="N28" s="199"/>
      <c r="O28" s="199"/>
      <c r="P28" s="30"/>
      <c r="Q28" s="30"/>
      <c r="R28" s="30"/>
      <c r="S28" s="30"/>
      <c r="T28" s="30"/>
      <c r="U28" s="30"/>
      <c r="V28" s="30"/>
      <c r="W28" s="200">
        <f>ROUND($BB$51,2)</f>
        <v>0</v>
      </c>
      <c r="X28" s="199"/>
      <c r="Y28" s="199"/>
      <c r="Z28" s="199"/>
      <c r="AA28" s="199"/>
      <c r="AB28" s="199"/>
      <c r="AC28" s="199"/>
      <c r="AD28" s="199"/>
      <c r="AE28" s="199"/>
      <c r="AF28" s="30"/>
      <c r="AG28" s="30"/>
      <c r="AH28" s="30"/>
      <c r="AI28" s="30"/>
      <c r="AJ28" s="30"/>
      <c r="AK28" s="200">
        <v>0</v>
      </c>
      <c r="AL28" s="199"/>
      <c r="AM28" s="199"/>
      <c r="AN28" s="199"/>
      <c r="AO28" s="199"/>
      <c r="AP28" s="30"/>
      <c r="AQ28" s="31"/>
      <c r="BE28" s="188"/>
    </row>
    <row r="29" spans="2:57" s="6" customFormat="1" ht="15" customHeight="1" hidden="1">
      <c r="B29" s="29"/>
      <c r="C29" s="30"/>
      <c r="D29" s="30"/>
      <c r="E29" s="30"/>
      <c r="F29" s="30" t="s">
        <v>46</v>
      </c>
      <c r="G29" s="30"/>
      <c r="H29" s="30"/>
      <c r="I29" s="30"/>
      <c r="J29" s="30"/>
      <c r="K29" s="30"/>
      <c r="L29" s="198">
        <v>0.15</v>
      </c>
      <c r="M29" s="199"/>
      <c r="N29" s="199"/>
      <c r="O29" s="199"/>
      <c r="P29" s="30"/>
      <c r="Q29" s="30"/>
      <c r="R29" s="30"/>
      <c r="S29" s="30"/>
      <c r="T29" s="30"/>
      <c r="U29" s="30"/>
      <c r="V29" s="30"/>
      <c r="W29" s="200">
        <f>ROUND($BC$51,2)</f>
        <v>0</v>
      </c>
      <c r="X29" s="199"/>
      <c r="Y29" s="199"/>
      <c r="Z29" s="199"/>
      <c r="AA29" s="199"/>
      <c r="AB29" s="199"/>
      <c r="AC29" s="199"/>
      <c r="AD29" s="199"/>
      <c r="AE29" s="199"/>
      <c r="AF29" s="30"/>
      <c r="AG29" s="30"/>
      <c r="AH29" s="30"/>
      <c r="AI29" s="30"/>
      <c r="AJ29" s="30"/>
      <c r="AK29" s="200">
        <v>0</v>
      </c>
      <c r="AL29" s="199"/>
      <c r="AM29" s="199"/>
      <c r="AN29" s="199"/>
      <c r="AO29" s="199"/>
      <c r="AP29" s="30"/>
      <c r="AQ29" s="31"/>
      <c r="BE29" s="188"/>
    </row>
    <row r="30" spans="2:57" s="6" customFormat="1" ht="15" customHeight="1" hidden="1">
      <c r="B30" s="29"/>
      <c r="C30" s="30"/>
      <c r="D30" s="30"/>
      <c r="E30" s="30"/>
      <c r="F30" s="30" t="s">
        <v>47</v>
      </c>
      <c r="G30" s="30"/>
      <c r="H30" s="30"/>
      <c r="I30" s="30"/>
      <c r="J30" s="30"/>
      <c r="K30" s="30"/>
      <c r="L30" s="198">
        <v>0</v>
      </c>
      <c r="M30" s="199"/>
      <c r="N30" s="199"/>
      <c r="O30" s="199"/>
      <c r="P30" s="30"/>
      <c r="Q30" s="30"/>
      <c r="R30" s="30"/>
      <c r="S30" s="30"/>
      <c r="T30" s="30"/>
      <c r="U30" s="30"/>
      <c r="V30" s="30"/>
      <c r="W30" s="200">
        <f>ROUND($BD$51,2)</f>
        <v>0</v>
      </c>
      <c r="X30" s="199"/>
      <c r="Y30" s="199"/>
      <c r="Z30" s="199"/>
      <c r="AA30" s="199"/>
      <c r="AB30" s="199"/>
      <c r="AC30" s="199"/>
      <c r="AD30" s="199"/>
      <c r="AE30" s="199"/>
      <c r="AF30" s="30"/>
      <c r="AG30" s="30"/>
      <c r="AH30" s="30"/>
      <c r="AI30" s="30"/>
      <c r="AJ30" s="30"/>
      <c r="AK30" s="200">
        <v>0</v>
      </c>
      <c r="AL30" s="199"/>
      <c r="AM30" s="199"/>
      <c r="AN30" s="199"/>
      <c r="AO30" s="199"/>
      <c r="AP30" s="30"/>
      <c r="AQ30" s="31"/>
      <c r="BE30" s="188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187"/>
    </row>
    <row r="32" spans="2:57" s="6" customFormat="1" ht="27" customHeight="1">
      <c r="B32" s="23"/>
      <c r="C32" s="32"/>
      <c r="D32" s="33" t="s">
        <v>48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49</v>
      </c>
      <c r="U32" s="34"/>
      <c r="V32" s="34"/>
      <c r="W32" s="34"/>
      <c r="X32" s="201" t="s">
        <v>50</v>
      </c>
      <c r="Y32" s="202"/>
      <c r="Z32" s="202"/>
      <c r="AA32" s="202"/>
      <c r="AB32" s="202"/>
      <c r="AC32" s="34"/>
      <c r="AD32" s="34"/>
      <c r="AE32" s="34"/>
      <c r="AF32" s="34"/>
      <c r="AG32" s="34"/>
      <c r="AH32" s="34"/>
      <c r="AI32" s="34"/>
      <c r="AJ32" s="34"/>
      <c r="AK32" s="203">
        <f>SUM($AK$23:$AK$30)</f>
        <v>0</v>
      </c>
      <c r="AL32" s="202"/>
      <c r="AM32" s="202"/>
      <c r="AN32" s="202"/>
      <c r="AO32" s="204"/>
      <c r="AP32" s="32"/>
      <c r="AQ32" s="37"/>
      <c r="BE32" s="187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51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13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MUVARNSDORF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16</v>
      </c>
      <c r="D42" s="49"/>
      <c r="E42" s="49"/>
      <c r="F42" s="49"/>
      <c r="G42" s="49"/>
      <c r="H42" s="49"/>
      <c r="I42" s="49"/>
      <c r="J42" s="49"/>
      <c r="K42" s="49"/>
      <c r="L42" s="205" t="str">
        <f>$K$6</f>
        <v>Demolice objektu č.p. 1151_doplněné</v>
      </c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22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Varnsdorf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24</v>
      </c>
      <c r="AJ44" s="24"/>
      <c r="AK44" s="24"/>
      <c r="AL44" s="24"/>
      <c r="AM44" s="207" t="str">
        <f>IF($AN$8="","",$AN$8)</f>
        <v>09.09.2019</v>
      </c>
      <c r="AN44" s="197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28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Město Varnsdorf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34</v>
      </c>
      <c r="AJ46" s="24"/>
      <c r="AK46" s="24"/>
      <c r="AL46" s="24"/>
      <c r="AM46" s="189" t="str">
        <f>IF($E$17="","",$E$17)</f>
        <v>Pavel Hruška</v>
      </c>
      <c r="AN46" s="197"/>
      <c r="AO46" s="197"/>
      <c r="AP46" s="197"/>
      <c r="AQ46" s="24"/>
      <c r="AR46" s="43"/>
      <c r="AS46" s="208" t="s">
        <v>52</v>
      </c>
      <c r="AT46" s="209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32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210"/>
      <c r="AT47" s="187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211"/>
      <c r="AT48" s="197"/>
      <c r="AU48" s="24"/>
      <c r="AV48" s="24"/>
      <c r="AW48" s="24"/>
      <c r="AX48" s="24"/>
      <c r="AY48" s="24"/>
      <c r="AZ48" s="24"/>
      <c r="BA48" s="24"/>
      <c r="BB48" s="24"/>
      <c r="BC48" s="24"/>
      <c r="BD48" s="57"/>
    </row>
    <row r="49" spans="2:57" s="6" customFormat="1" ht="30" customHeight="1">
      <c r="B49" s="23"/>
      <c r="C49" s="212" t="s">
        <v>53</v>
      </c>
      <c r="D49" s="202"/>
      <c r="E49" s="202"/>
      <c r="F49" s="202"/>
      <c r="G49" s="202"/>
      <c r="H49" s="34"/>
      <c r="I49" s="213" t="s">
        <v>54</v>
      </c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14" t="s">
        <v>55</v>
      </c>
      <c r="AH49" s="202"/>
      <c r="AI49" s="202"/>
      <c r="AJ49" s="202"/>
      <c r="AK49" s="202"/>
      <c r="AL49" s="202"/>
      <c r="AM49" s="202"/>
      <c r="AN49" s="213" t="s">
        <v>56</v>
      </c>
      <c r="AO49" s="202"/>
      <c r="AP49" s="202"/>
      <c r="AQ49" s="58" t="s">
        <v>57</v>
      </c>
      <c r="AR49" s="43"/>
      <c r="AS49" s="59" t="s">
        <v>58</v>
      </c>
      <c r="AT49" s="60" t="s">
        <v>59</v>
      </c>
      <c r="AU49" s="60" t="s">
        <v>60</v>
      </c>
      <c r="AV49" s="60" t="s">
        <v>61</v>
      </c>
      <c r="AW49" s="60" t="s">
        <v>62</v>
      </c>
      <c r="AX49" s="60" t="s">
        <v>63</v>
      </c>
      <c r="AY49" s="60" t="s">
        <v>64</v>
      </c>
      <c r="AZ49" s="60" t="s">
        <v>65</v>
      </c>
      <c r="BA49" s="60" t="s">
        <v>66</v>
      </c>
      <c r="BB49" s="60" t="s">
        <v>67</v>
      </c>
      <c r="BC49" s="60" t="s">
        <v>68</v>
      </c>
      <c r="BD49" s="61" t="s">
        <v>69</v>
      </c>
      <c r="BE49" s="62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3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76" s="47" customFormat="1" ht="33" customHeight="1">
      <c r="B51" s="48"/>
      <c r="C51" s="66" t="s">
        <v>70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219">
        <f>ROUND($AG$52,2)</f>
        <v>0</v>
      </c>
      <c r="AH51" s="220"/>
      <c r="AI51" s="220"/>
      <c r="AJ51" s="220"/>
      <c r="AK51" s="220"/>
      <c r="AL51" s="220"/>
      <c r="AM51" s="220"/>
      <c r="AN51" s="219">
        <f>SUM($AG$51,$AT$51)</f>
        <v>0</v>
      </c>
      <c r="AO51" s="220"/>
      <c r="AP51" s="220"/>
      <c r="AQ51" s="68"/>
      <c r="AR51" s="50"/>
      <c r="AS51" s="69">
        <f>ROUND($AS$52,2)</f>
        <v>0</v>
      </c>
      <c r="AT51" s="70">
        <f>ROUND(SUM($AV$51:$AW$51),2)</f>
        <v>0</v>
      </c>
      <c r="AU51" s="71">
        <f>ROUND($AU$52,5)</f>
        <v>0</v>
      </c>
      <c r="AV51" s="70">
        <f>ROUND($AZ$51*$L$26,2)</f>
        <v>0</v>
      </c>
      <c r="AW51" s="70">
        <f>ROUND($BA$51*$L$27,2)</f>
        <v>0</v>
      </c>
      <c r="AX51" s="70">
        <f>ROUND($BB$51*$L$26,2)</f>
        <v>0</v>
      </c>
      <c r="AY51" s="70">
        <f>ROUND($BC$51*$L$27,2)</f>
        <v>0</v>
      </c>
      <c r="AZ51" s="70">
        <f>ROUND($AZ$52,2)</f>
        <v>0</v>
      </c>
      <c r="BA51" s="70">
        <f>ROUND($BA$52,2)</f>
        <v>0</v>
      </c>
      <c r="BB51" s="70">
        <f>ROUND($BB$52,2)</f>
        <v>0</v>
      </c>
      <c r="BC51" s="70">
        <f>ROUND($BC$52,2)</f>
        <v>0</v>
      </c>
      <c r="BD51" s="72">
        <f>ROUND($BD$52,2)</f>
        <v>0</v>
      </c>
      <c r="BS51" s="47" t="s">
        <v>71</v>
      </c>
      <c r="BT51" s="47" t="s">
        <v>72</v>
      </c>
      <c r="BV51" s="47" t="s">
        <v>73</v>
      </c>
      <c r="BW51" s="47" t="s">
        <v>5</v>
      </c>
      <c r="BX51" s="47" t="s">
        <v>74</v>
      </c>
    </row>
    <row r="52" spans="1:76" s="73" customFormat="1" ht="28.5" customHeight="1">
      <c r="A52" s="224" t="s">
        <v>318</v>
      </c>
      <c r="B52" s="74"/>
      <c r="C52" s="75"/>
      <c r="D52" s="217" t="s">
        <v>14</v>
      </c>
      <c r="E52" s="218"/>
      <c r="F52" s="218"/>
      <c r="G52" s="218"/>
      <c r="H52" s="218"/>
      <c r="I52" s="75"/>
      <c r="J52" s="217" t="s">
        <v>17</v>
      </c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5">
        <f>'MUVARNSDORF - Demolice ob...'!$J$25</f>
        <v>0</v>
      </c>
      <c r="AH52" s="216"/>
      <c r="AI52" s="216"/>
      <c r="AJ52" s="216"/>
      <c r="AK52" s="216"/>
      <c r="AL52" s="216"/>
      <c r="AM52" s="216"/>
      <c r="AN52" s="215">
        <f>SUM($AG$52,$AT$52)</f>
        <v>0</v>
      </c>
      <c r="AO52" s="216"/>
      <c r="AP52" s="216"/>
      <c r="AQ52" s="76" t="s">
        <v>75</v>
      </c>
      <c r="AR52" s="77"/>
      <c r="AS52" s="78">
        <v>0</v>
      </c>
      <c r="AT52" s="79">
        <f>ROUND(SUM($AV$52:$AW$52),2)</f>
        <v>0</v>
      </c>
      <c r="AU52" s="80">
        <f>'MUVARNSDORF - Demolice ob...'!$P$81</f>
        <v>0</v>
      </c>
      <c r="AV52" s="79">
        <f>'MUVARNSDORF - Demolice ob...'!$J$28</f>
        <v>0</v>
      </c>
      <c r="AW52" s="79">
        <f>'MUVARNSDORF - Demolice ob...'!$J$29</f>
        <v>0</v>
      </c>
      <c r="AX52" s="79">
        <f>'MUVARNSDORF - Demolice ob...'!$J$30</f>
        <v>0</v>
      </c>
      <c r="AY52" s="79">
        <f>'MUVARNSDORF - Demolice ob...'!$J$31</f>
        <v>0</v>
      </c>
      <c r="AZ52" s="79">
        <f>'MUVARNSDORF - Demolice ob...'!$F$28</f>
        <v>0</v>
      </c>
      <c r="BA52" s="79">
        <f>'MUVARNSDORF - Demolice ob...'!$F$29</f>
        <v>0</v>
      </c>
      <c r="BB52" s="79">
        <f>'MUVARNSDORF - Demolice ob...'!$F$30</f>
        <v>0</v>
      </c>
      <c r="BC52" s="79">
        <f>'MUVARNSDORF - Demolice ob...'!$F$31</f>
        <v>0</v>
      </c>
      <c r="BD52" s="81">
        <f>'MUVARNSDORF - Demolice ob...'!$F$32</f>
        <v>0</v>
      </c>
      <c r="BT52" s="73" t="s">
        <v>21</v>
      </c>
      <c r="BU52" s="73" t="s">
        <v>76</v>
      </c>
      <c r="BV52" s="73" t="s">
        <v>73</v>
      </c>
      <c r="BW52" s="73" t="s">
        <v>5</v>
      </c>
      <c r="BX52" s="73" t="s">
        <v>74</v>
      </c>
    </row>
    <row r="53" spans="2:44" s="6" customFormat="1" ht="30.75" customHeight="1"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43"/>
    </row>
    <row r="54" spans="2:44" s="6" customFormat="1" ht="7.5" customHeight="1"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43"/>
    </row>
  </sheetData>
  <sheetProtection password="CC35" sheet="1" objects="1" scenarios="1" formatColumns="0" formatRows="0" sort="0" autoFilter="0"/>
  <mergeCells count="41">
    <mergeCell ref="AR2:BE2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MUVARNSDORF - Demolice ob...'!C2" tooltip="MUVARNSDORF - Demolice ob..." display="/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26"/>
      <c r="C1" s="226"/>
      <c r="D1" s="225" t="s">
        <v>1</v>
      </c>
      <c r="E1" s="226"/>
      <c r="F1" s="227" t="s">
        <v>319</v>
      </c>
      <c r="G1" s="232" t="s">
        <v>320</v>
      </c>
      <c r="H1" s="232"/>
      <c r="I1" s="226"/>
      <c r="J1" s="227" t="s">
        <v>321</v>
      </c>
      <c r="K1" s="225" t="s">
        <v>77</v>
      </c>
      <c r="L1" s="227" t="s">
        <v>322</v>
      </c>
      <c r="M1" s="227"/>
      <c r="N1" s="227"/>
      <c r="O1" s="227"/>
      <c r="P1" s="227"/>
      <c r="Q1" s="227"/>
      <c r="R1" s="227"/>
      <c r="S1" s="227"/>
      <c r="T1" s="227"/>
      <c r="U1" s="223"/>
      <c r="V1" s="22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21"/>
      <c r="M2" s="186"/>
      <c r="N2" s="186"/>
      <c r="O2" s="186"/>
      <c r="P2" s="186"/>
      <c r="Q2" s="186"/>
      <c r="R2" s="186"/>
      <c r="S2" s="186"/>
      <c r="T2" s="186"/>
      <c r="U2" s="186"/>
      <c r="V2" s="186"/>
      <c r="AT2" s="2" t="s">
        <v>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2"/>
      <c r="J3" s="8"/>
      <c r="K3" s="9"/>
      <c r="AT3" s="2" t="s">
        <v>78</v>
      </c>
    </row>
    <row r="4" spans="2:46" s="2" customFormat="1" ht="37.5" customHeight="1">
      <c r="B4" s="10"/>
      <c r="C4" s="11"/>
      <c r="D4" s="12" t="s">
        <v>79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6" customFormat="1" ht="15.75" customHeight="1">
      <c r="B6" s="23"/>
      <c r="C6" s="24"/>
      <c r="D6" s="19" t="s">
        <v>16</v>
      </c>
      <c r="E6" s="24"/>
      <c r="F6" s="24"/>
      <c r="G6" s="24"/>
      <c r="H6" s="24"/>
      <c r="J6" s="24"/>
      <c r="K6" s="27"/>
    </row>
    <row r="7" spans="2:11" s="6" customFormat="1" ht="37.5" customHeight="1">
      <c r="B7" s="23"/>
      <c r="C7" s="24"/>
      <c r="D7" s="24"/>
      <c r="E7" s="205" t="s">
        <v>17</v>
      </c>
      <c r="F7" s="197"/>
      <c r="G7" s="197"/>
      <c r="H7" s="197"/>
      <c r="J7" s="24"/>
      <c r="K7" s="27"/>
    </row>
    <row r="8" spans="2:11" s="6" customFormat="1" ht="14.25" customHeight="1">
      <c r="B8" s="23"/>
      <c r="C8" s="24"/>
      <c r="D8" s="24"/>
      <c r="E8" s="24"/>
      <c r="F8" s="24"/>
      <c r="G8" s="24"/>
      <c r="H8" s="24"/>
      <c r="J8" s="24"/>
      <c r="K8" s="27"/>
    </row>
    <row r="9" spans="2:11" s="6" customFormat="1" ht="15" customHeight="1">
      <c r="B9" s="23"/>
      <c r="C9" s="24"/>
      <c r="D9" s="19" t="s">
        <v>19</v>
      </c>
      <c r="E9" s="24"/>
      <c r="F9" s="17"/>
      <c r="G9" s="24"/>
      <c r="H9" s="24"/>
      <c r="I9" s="83" t="s">
        <v>20</v>
      </c>
      <c r="J9" s="17"/>
      <c r="K9" s="27"/>
    </row>
    <row r="10" spans="2:11" s="6" customFormat="1" ht="15" customHeight="1">
      <c r="B10" s="23"/>
      <c r="C10" s="24"/>
      <c r="D10" s="19" t="s">
        <v>22</v>
      </c>
      <c r="E10" s="24"/>
      <c r="F10" s="17" t="s">
        <v>23</v>
      </c>
      <c r="G10" s="24"/>
      <c r="H10" s="24"/>
      <c r="I10" s="83" t="s">
        <v>24</v>
      </c>
      <c r="J10" s="52" t="str">
        <f>'Rekapitulace stavby'!$AN$8</f>
        <v>09.09.2019</v>
      </c>
      <c r="K10" s="27"/>
    </row>
    <row r="11" spans="2:11" s="6" customFormat="1" ht="12" customHeight="1">
      <c r="B11" s="23"/>
      <c r="C11" s="24"/>
      <c r="D11" s="24"/>
      <c r="E11" s="24"/>
      <c r="F11" s="24"/>
      <c r="G11" s="24"/>
      <c r="H11" s="24"/>
      <c r="J11" s="24"/>
      <c r="K11" s="27"/>
    </row>
    <row r="12" spans="2:11" s="6" customFormat="1" ht="15" customHeight="1">
      <c r="B12" s="23"/>
      <c r="C12" s="24"/>
      <c r="D12" s="19" t="s">
        <v>28</v>
      </c>
      <c r="E12" s="24"/>
      <c r="F12" s="24"/>
      <c r="G12" s="24"/>
      <c r="H12" s="24"/>
      <c r="I12" s="83" t="s">
        <v>29</v>
      </c>
      <c r="J12" s="17"/>
      <c r="K12" s="27"/>
    </row>
    <row r="13" spans="2:11" s="6" customFormat="1" ht="18.75" customHeight="1">
      <c r="B13" s="23"/>
      <c r="C13" s="24"/>
      <c r="D13" s="24"/>
      <c r="E13" s="17" t="s">
        <v>30</v>
      </c>
      <c r="F13" s="24"/>
      <c r="G13" s="24"/>
      <c r="H13" s="24"/>
      <c r="I13" s="83" t="s">
        <v>31</v>
      </c>
      <c r="J13" s="17"/>
      <c r="K13" s="27"/>
    </row>
    <row r="14" spans="2:11" s="6" customFormat="1" ht="7.5" customHeight="1">
      <c r="B14" s="23"/>
      <c r="C14" s="24"/>
      <c r="D14" s="24"/>
      <c r="E14" s="24"/>
      <c r="F14" s="24"/>
      <c r="G14" s="24"/>
      <c r="H14" s="24"/>
      <c r="J14" s="24"/>
      <c r="K14" s="27"/>
    </row>
    <row r="15" spans="2:11" s="6" customFormat="1" ht="15" customHeight="1">
      <c r="B15" s="23"/>
      <c r="C15" s="24"/>
      <c r="D15" s="19" t="s">
        <v>32</v>
      </c>
      <c r="E15" s="24"/>
      <c r="F15" s="24"/>
      <c r="G15" s="24"/>
      <c r="H15" s="24"/>
      <c r="I15" s="83" t="s">
        <v>29</v>
      </c>
      <c r="J15" s="17">
        <f>IF('Rekapitulace stavby'!$AN$13="Vyplň údaj","",IF('Rekapitulace stavby'!$AN$13="","",'Rekapitulace stavby'!$AN$13))</f>
      </c>
      <c r="K15" s="27"/>
    </row>
    <row r="16" spans="2:11" s="6" customFormat="1" ht="18.75" customHeight="1">
      <c r="B16" s="23"/>
      <c r="C16" s="24"/>
      <c r="D16" s="24"/>
      <c r="E16" s="17">
        <f>IF('Rekapitulace stavby'!$E$14="Vyplň údaj","",IF('Rekapitulace stavby'!$E$14="","",'Rekapitulace stavby'!$E$14))</f>
      </c>
      <c r="F16" s="24"/>
      <c r="G16" s="24"/>
      <c r="H16" s="24"/>
      <c r="I16" s="83" t="s">
        <v>31</v>
      </c>
      <c r="J16" s="17">
        <f>IF('Rekapitulace stavby'!$AN$14="Vyplň údaj","",IF('Rekapitulace stavby'!$AN$14="","",'Rekapitulace stavby'!$AN$14))</f>
      </c>
      <c r="K16" s="27"/>
    </row>
    <row r="17" spans="2:11" s="6" customFormat="1" ht="7.5" customHeight="1">
      <c r="B17" s="23"/>
      <c r="C17" s="24"/>
      <c r="D17" s="24"/>
      <c r="E17" s="24"/>
      <c r="F17" s="24"/>
      <c r="G17" s="24"/>
      <c r="H17" s="24"/>
      <c r="J17" s="24"/>
      <c r="K17" s="27"/>
    </row>
    <row r="18" spans="2:11" s="6" customFormat="1" ht="15" customHeight="1">
      <c r="B18" s="23"/>
      <c r="C18" s="24"/>
      <c r="D18" s="19" t="s">
        <v>34</v>
      </c>
      <c r="E18" s="24"/>
      <c r="F18" s="24"/>
      <c r="G18" s="24"/>
      <c r="H18" s="24"/>
      <c r="I18" s="83" t="s">
        <v>29</v>
      </c>
      <c r="J18" s="17"/>
      <c r="K18" s="27"/>
    </row>
    <row r="19" spans="2:11" s="6" customFormat="1" ht="18.75" customHeight="1">
      <c r="B19" s="23"/>
      <c r="C19" s="24"/>
      <c r="D19" s="24"/>
      <c r="E19" s="17" t="s">
        <v>35</v>
      </c>
      <c r="F19" s="24"/>
      <c r="G19" s="24"/>
      <c r="H19" s="24"/>
      <c r="I19" s="83" t="s">
        <v>31</v>
      </c>
      <c r="J19" s="17"/>
      <c r="K19" s="27"/>
    </row>
    <row r="20" spans="2:11" s="6" customFormat="1" ht="7.5" customHeight="1">
      <c r="B20" s="23"/>
      <c r="C20" s="24"/>
      <c r="D20" s="24"/>
      <c r="E20" s="24"/>
      <c r="F20" s="24"/>
      <c r="G20" s="24"/>
      <c r="H20" s="24"/>
      <c r="J20" s="24"/>
      <c r="K20" s="27"/>
    </row>
    <row r="21" spans="2:11" s="6" customFormat="1" ht="15" customHeight="1">
      <c r="B21" s="23"/>
      <c r="C21" s="24"/>
      <c r="D21" s="19" t="s">
        <v>37</v>
      </c>
      <c r="E21" s="24"/>
      <c r="F21" s="24"/>
      <c r="G21" s="24"/>
      <c r="H21" s="24"/>
      <c r="J21" s="24"/>
      <c r="K21" s="27"/>
    </row>
    <row r="22" spans="2:11" s="84" customFormat="1" ht="15.75" customHeight="1">
      <c r="B22" s="85"/>
      <c r="C22" s="86"/>
      <c r="D22" s="86"/>
      <c r="E22" s="193"/>
      <c r="F22" s="222"/>
      <c r="G22" s="222"/>
      <c r="H22" s="222"/>
      <c r="J22" s="86"/>
      <c r="K22" s="87"/>
    </row>
    <row r="23" spans="2:11" s="6" customFormat="1" ht="7.5" customHeight="1">
      <c r="B23" s="23"/>
      <c r="C23" s="24"/>
      <c r="D23" s="24"/>
      <c r="E23" s="24"/>
      <c r="F23" s="24"/>
      <c r="G23" s="24"/>
      <c r="H23" s="24"/>
      <c r="J23" s="24"/>
      <c r="K23" s="27"/>
    </row>
    <row r="24" spans="2:11" s="6" customFormat="1" ht="7.5" customHeight="1">
      <c r="B24" s="23"/>
      <c r="C24" s="24"/>
      <c r="D24" s="64"/>
      <c r="E24" s="64"/>
      <c r="F24" s="64"/>
      <c r="G24" s="64"/>
      <c r="H24" s="64"/>
      <c r="I24" s="53"/>
      <c r="J24" s="64"/>
      <c r="K24" s="88"/>
    </row>
    <row r="25" spans="2:11" s="6" customFormat="1" ht="26.25" customHeight="1">
      <c r="B25" s="23"/>
      <c r="C25" s="24"/>
      <c r="D25" s="89" t="s">
        <v>38</v>
      </c>
      <c r="E25" s="24"/>
      <c r="F25" s="24"/>
      <c r="G25" s="24"/>
      <c r="H25" s="24"/>
      <c r="J25" s="67">
        <f>ROUND($J$81,2)</f>
        <v>0</v>
      </c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88"/>
    </row>
    <row r="27" spans="2:11" s="6" customFormat="1" ht="15" customHeight="1">
      <c r="B27" s="23"/>
      <c r="C27" s="24"/>
      <c r="D27" s="24"/>
      <c r="E27" s="24"/>
      <c r="F27" s="28" t="s">
        <v>40</v>
      </c>
      <c r="G27" s="24"/>
      <c r="H27" s="24"/>
      <c r="I27" s="90" t="s">
        <v>39</v>
      </c>
      <c r="J27" s="28" t="s">
        <v>41</v>
      </c>
      <c r="K27" s="27"/>
    </row>
    <row r="28" spans="2:11" s="6" customFormat="1" ht="15" customHeight="1">
      <c r="B28" s="23"/>
      <c r="C28" s="24"/>
      <c r="D28" s="30" t="s">
        <v>42</v>
      </c>
      <c r="E28" s="30" t="s">
        <v>43</v>
      </c>
      <c r="F28" s="91">
        <f>ROUND(SUM($BE$81:$BE$173),2)</f>
        <v>0</v>
      </c>
      <c r="G28" s="24"/>
      <c r="H28" s="24"/>
      <c r="I28" s="92">
        <v>0.21</v>
      </c>
      <c r="J28" s="91">
        <f>ROUND(ROUND((SUM($BE$81:$BE$173)),2)*$I$28,2)</f>
        <v>0</v>
      </c>
      <c r="K28" s="27"/>
    </row>
    <row r="29" spans="2:11" s="6" customFormat="1" ht="15" customHeight="1">
      <c r="B29" s="23"/>
      <c r="C29" s="24"/>
      <c r="D29" s="24"/>
      <c r="E29" s="30" t="s">
        <v>44</v>
      </c>
      <c r="F29" s="91">
        <f>ROUND(SUM($BF$81:$BF$173),2)</f>
        <v>0</v>
      </c>
      <c r="G29" s="24"/>
      <c r="H29" s="24"/>
      <c r="I29" s="92">
        <v>0.15</v>
      </c>
      <c r="J29" s="91">
        <f>ROUND(ROUND((SUM($BF$81:$BF$173)),2)*$I$29,2)</f>
        <v>0</v>
      </c>
      <c r="K29" s="27"/>
    </row>
    <row r="30" spans="2:11" s="6" customFormat="1" ht="15" customHeight="1" hidden="1">
      <c r="B30" s="23"/>
      <c r="C30" s="24"/>
      <c r="D30" s="24"/>
      <c r="E30" s="30" t="s">
        <v>45</v>
      </c>
      <c r="F30" s="91">
        <f>ROUND(SUM($BG$81:$BG$173),2)</f>
        <v>0</v>
      </c>
      <c r="G30" s="24"/>
      <c r="H30" s="24"/>
      <c r="I30" s="92">
        <v>0.21</v>
      </c>
      <c r="J30" s="91">
        <v>0</v>
      </c>
      <c r="K30" s="27"/>
    </row>
    <row r="31" spans="2:11" s="6" customFormat="1" ht="15" customHeight="1" hidden="1">
      <c r="B31" s="23"/>
      <c r="C31" s="24"/>
      <c r="D31" s="24"/>
      <c r="E31" s="30" t="s">
        <v>46</v>
      </c>
      <c r="F31" s="91">
        <f>ROUND(SUM($BH$81:$BH$173),2)</f>
        <v>0</v>
      </c>
      <c r="G31" s="24"/>
      <c r="H31" s="24"/>
      <c r="I31" s="92">
        <v>0.15</v>
      </c>
      <c r="J31" s="91">
        <v>0</v>
      </c>
      <c r="K31" s="27"/>
    </row>
    <row r="32" spans="2:11" s="6" customFormat="1" ht="15" customHeight="1" hidden="1">
      <c r="B32" s="23"/>
      <c r="C32" s="24"/>
      <c r="D32" s="24"/>
      <c r="E32" s="30" t="s">
        <v>47</v>
      </c>
      <c r="F32" s="91">
        <f>ROUND(SUM($BI$81:$BI$173),2)</f>
        <v>0</v>
      </c>
      <c r="G32" s="24"/>
      <c r="H32" s="24"/>
      <c r="I32" s="92">
        <v>0</v>
      </c>
      <c r="J32" s="91">
        <v>0</v>
      </c>
      <c r="K32" s="27"/>
    </row>
    <row r="33" spans="2:11" s="6" customFormat="1" ht="7.5" customHeight="1">
      <c r="B33" s="23"/>
      <c r="C33" s="24"/>
      <c r="D33" s="24"/>
      <c r="E33" s="24"/>
      <c r="F33" s="24"/>
      <c r="G33" s="24"/>
      <c r="H33" s="24"/>
      <c r="J33" s="24"/>
      <c r="K33" s="27"/>
    </row>
    <row r="34" spans="2:11" s="6" customFormat="1" ht="26.25" customHeight="1">
      <c r="B34" s="23"/>
      <c r="C34" s="32"/>
      <c r="D34" s="33" t="s">
        <v>48</v>
      </c>
      <c r="E34" s="34"/>
      <c r="F34" s="34"/>
      <c r="G34" s="93" t="s">
        <v>49</v>
      </c>
      <c r="H34" s="35" t="s">
        <v>50</v>
      </c>
      <c r="I34" s="94"/>
      <c r="J34" s="36">
        <f>SUM($J$25:$J$32)</f>
        <v>0</v>
      </c>
      <c r="K34" s="95"/>
    </row>
    <row r="35" spans="2:11" s="6" customFormat="1" ht="15" customHeight="1">
      <c r="B35" s="38"/>
      <c r="C35" s="39"/>
      <c r="D35" s="39"/>
      <c r="E35" s="39"/>
      <c r="F35" s="39"/>
      <c r="G35" s="39"/>
      <c r="H35" s="39"/>
      <c r="I35" s="96"/>
      <c r="J35" s="39"/>
      <c r="K35" s="40"/>
    </row>
    <row r="39" spans="2:11" s="6" customFormat="1" ht="7.5" customHeight="1">
      <c r="B39" s="97"/>
      <c r="C39" s="98"/>
      <c r="D39" s="98"/>
      <c r="E39" s="98"/>
      <c r="F39" s="98"/>
      <c r="G39" s="98"/>
      <c r="H39" s="98"/>
      <c r="I39" s="98"/>
      <c r="J39" s="98"/>
      <c r="K39" s="99"/>
    </row>
    <row r="40" spans="2:11" s="6" customFormat="1" ht="37.5" customHeight="1">
      <c r="B40" s="23"/>
      <c r="C40" s="12" t="s">
        <v>80</v>
      </c>
      <c r="D40" s="24"/>
      <c r="E40" s="24"/>
      <c r="F40" s="24"/>
      <c r="G40" s="24"/>
      <c r="H40" s="24"/>
      <c r="J40" s="24"/>
      <c r="K40" s="27"/>
    </row>
    <row r="41" spans="2:11" s="6" customFormat="1" ht="7.5" customHeight="1">
      <c r="B41" s="23"/>
      <c r="C41" s="24"/>
      <c r="D41" s="24"/>
      <c r="E41" s="24"/>
      <c r="F41" s="24"/>
      <c r="G41" s="24"/>
      <c r="H41" s="24"/>
      <c r="J41" s="24"/>
      <c r="K41" s="27"/>
    </row>
    <row r="42" spans="2:11" s="6" customFormat="1" ht="15" customHeight="1">
      <c r="B42" s="23"/>
      <c r="C42" s="19" t="s">
        <v>16</v>
      </c>
      <c r="D42" s="24"/>
      <c r="E42" s="24"/>
      <c r="F42" s="24"/>
      <c r="G42" s="24"/>
      <c r="H42" s="24"/>
      <c r="J42" s="24"/>
      <c r="K42" s="27"/>
    </row>
    <row r="43" spans="2:11" s="6" customFormat="1" ht="19.5" customHeight="1">
      <c r="B43" s="23"/>
      <c r="C43" s="24"/>
      <c r="D43" s="24"/>
      <c r="E43" s="205" t="str">
        <f>$E$7</f>
        <v>Demolice objektu č.p. 1151_doplněné</v>
      </c>
      <c r="F43" s="197"/>
      <c r="G43" s="197"/>
      <c r="H43" s="197"/>
      <c r="J43" s="24"/>
      <c r="K43" s="27"/>
    </row>
    <row r="44" spans="2:11" s="6" customFormat="1" ht="7.5" customHeight="1">
      <c r="B44" s="23"/>
      <c r="C44" s="24"/>
      <c r="D44" s="24"/>
      <c r="E44" s="24"/>
      <c r="F44" s="24"/>
      <c r="G44" s="24"/>
      <c r="H44" s="24"/>
      <c r="J44" s="24"/>
      <c r="K44" s="27"/>
    </row>
    <row r="45" spans="2:11" s="6" customFormat="1" ht="18.75" customHeight="1">
      <c r="B45" s="23"/>
      <c r="C45" s="19" t="s">
        <v>22</v>
      </c>
      <c r="D45" s="24"/>
      <c r="E45" s="24"/>
      <c r="F45" s="17" t="str">
        <f>$F$10</f>
        <v>Varnsdorf</v>
      </c>
      <c r="G45" s="24"/>
      <c r="H45" s="24"/>
      <c r="I45" s="83" t="s">
        <v>24</v>
      </c>
      <c r="J45" s="52" t="str">
        <f>IF($J$10="","",$J$10)</f>
        <v>09.09.2019</v>
      </c>
      <c r="K45" s="27"/>
    </row>
    <row r="46" spans="2:11" s="6" customFormat="1" ht="7.5" customHeight="1">
      <c r="B46" s="23"/>
      <c r="C46" s="24"/>
      <c r="D46" s="24"/>
      <c r="E46" s="24"/>
      <c r="F46" s="24"/>
      <c r="G46" s="24"/>
      <c r="H46" s="24"/>
      <c r="J46" s="24"/>
      <c r="K46" s="27"/>
    </row>
    <row r="47" spans="2:11" s="6" customFormat="1" ht="15.75" customHeight="1">
      <c r="B47" s="23"/>
      <c r="C47" s="19" t="s">
        <v>28</v>
      </c>
      <c r="D47" s="24"/>
      <c r="E47" s="24"/>
      <c r="F47" s="17" t="str">
        <f>$E$13</f>
        <v>Město Varnsdorf</v>
      </c>
      <c r="G47" s="24"/>
      <c r="H47" s="24"/>
      <c r="I47" s="83" t="s">
        <v>34</v>
      </c>
      <c r="J47" s="17" t="str">
        <f>$E$19</f>
        <v>Pavel Hruška</v>
      </c>
      <c r="K47" s="27"/>
    </row>
    <row r="48" spans="2:11" s="6" customFormat="1" ht="15" customHeight="1">
      <c r="B48" s="23"/>
      <c r="C48" s="19" t="s">
        <v>32</v>
      </c>
      <c r="D48" s="24"/>
      <c r="E48" s="24"/>
      <c r="F48" s="17">
        <f>IF($E$16="","",$E$16)</f>
      </c>
      <c r="G48" s="24"/>
      <c r="H48" s="24"/>
      <c r="J48" s="24"/>
      <c r="K48" s="27"/>
    </row>
    <row r="49" spans="2:11" s="6" customFormat="1" ht="11.25" customHeight="1">
      <c r="B49" s="23"/>
      <c r="C49" s="24"/>
      <c r="D49" s="24"/>
      <c r="E49" s="24"/>
      <c r="F49" s="24"/>
      <c r="G49" s="24"/>
      <c r="H49" s="24"/>
      <c r="J49" s="24"/>
      <c r="K49" s="27"/>
    </row>
    <row r="50" spans="2:11" s="6" customFormat="1" ht="30" customHeight="1">
      <c r="B50" s="23"/>
      <c r="C50" s="100" t="s">
        <v>81</v>
      </c>
      <c r="D50" s="32"/>
      <c r="E50" s="32"/>
      <c r="F50" s="32"/>
      <c r="G50" s="32"/>
      <c r="H50" s="32"/>
      <c r="I50" s="101"/>
      <c r="J50" s="102" t="s">
        <v>82</v>
      </c>
      <c r="K50" s="37"/>
    </row>
    <row r="51" spans="2:11" s="6" customFormat="1" ht="11.25" customHeight="1">
      <c r="B51" s="23"/>
      <c r="C51" s="24"/>
      <c r="D51" s="24"/>
      <c r="E51" s="24"/>
      <c r="F51" s="24"/>
      <c r="G51" s="24"/>
      <c r="H51" s="24"/>
      <c r="J51" s="24"/>
      <c r="K51" s="27"/>
    </row>
    <row r="52" spans="2:47" s="6" customFormat="1" ht="30" customHeight="1">
      <c r="B52" s="23"/>
      <c r="C52" s="66" t="s">
        <v>83</v>
      </c>
      <c r="D52" s="24"/>
      <c r="E52" s="24"/>
      <c r="F52" s="24"/>
      <c r="G52" s="24"/>
      <c r="H52" s="24"/>
      <c r="J52" s="67">
        <f>$J$81</f>
        <v>0</v>
      </c>
      <c r="K52" s="27"/>
      <c r="AU52" s="6" t="s">
        <v>84</v>
      </c>
    </row>
    <row r="53" spans="2:11" s="103" customFormat="1" ht="25.5" customHeight="1">
      <c r="B53" s="104"/>
      <c r="C53" s="105"/>
      <c r="D53" s="106" t="s">
        <v>85</v>
      </c>
      <c r="E53" s="106"/>
      <c r="F53" s="106"/>
      <c r="G53" s="106"/>
      <c r="H53" s="106"/>
      <c r="I53" s="107"/>
      <c r="J53" s="108">
        <f>$J$82</f>
        <v>0</v>
      </c>
      <c r="K53" s="109"/>
    </row>
    <row r="54" spans="2:11" s="110" customFormat="1" ht="21" customHeight="1">
      <c r="B54" s="111"/>
      <c r="C54" s="112"/>
      <c r="D54" s="113" t="s">
        <v>86</v>
      </c>
      <c r="E54" s="113"/>
      <c r="F54" s="113"/>
      <c r="G54" s="113"/>
      <c r="H54" s="113"/>
      <c r="I54" s="114"/>
      <c r="J54" s="115">
        <f>$J$83</f>
        <v>0</v>
      </c>
      <c r="K54" s="116"/>
    </row>
    <row r="55" spans="2:11" s="110" customFormat="1" ht="21" customHeight="1">
      <c r="B55" s="111"/>
      <c r="C55" s="112"/>
      <c r="D55" s="113" t="s">
        <v>87</v>
      </c>
      <c r="E55" s="113"/>
      <c r="F55" s="113"/>
      <c r="G55" s="113"/>
      <c r="H55" s="113"/>
      <c r="I55" s="114"/>
      <c r="J55" s="115">
        <f>$J$109</f>
        <v>0</v>
      </c>
      <c r="K55" s="116"/>
    </row>
    <row r="56" spans="2:11" s="110" customFormat="1" ht="21" customHeight="1">
      <c r="B56" s="111"/>
      <c r="C56" s="112"/>
      <c r="D56" s="113" t="s">
        <v>88</v>
      </c>
      <c r="E56" s="113"/>
      <c r="F56" s="113"/>
      <c r="G56" s="113"/>
      <c r="H56" s="113"/>
      <c r="I56" s="114"/>
      <c r="J56" s="115">
        <f>$J$120</f>
        <v>0</v>
      </c>
      <c r="K56" s="116"/>
    </row>
    <row r="57" spans="2:11" s="110" customFormat="1" ht="21" customHeight="1">
      <c r="B57" s="111"/>
      <c r="C57" s="112"/>
      <c r="D57" s="113" t="s">
        <v>89</v>
      </c>
      <c r="E57" s="113"/>
      <c r="F57" s="113"/>
      <c r="G57" s="113"/>
      <c r="H57" s="113"/>
      <c r="I57" s="114"/>
      <c r="J57" s="115">
        <f>$J$155</f>
        <v>0</v>
      </c>
      <c r="K57" s="116"/>
    </row>
    <row r="58" spans="2:11" s="103" customFormat="1" ht="25.5" customHeight="1">
      <c r="B58" s="104"/>
      <c r="C58" s="105"/>
      <c r="D58" s="106" t="s">
        <v>90</v>
      </c>
      <c r="E58" s="106"/>
      <c r="F58" s="106"/>
      <c r="G58" s="106"/>
      <c r="H58" s="106"/>
      <c r="I58" s="107"/>
      <c r="J58" s="108">
        <f>$J$158</f>
        <v>0</v>
      </c>
      <c r="K58" s="109"/>
    </row>
    <row r="59" spans="2:11" s="110" customFormat="1" ht="21" customHeight="1">
      <c r="B59" s="111"/>
      <c r="C59" s="112"/>
      <c r="D59" s="113" t="s">
        <v>91</v>
      </c>
      <c r="E59" s="113"/>
      <c r="F59" s="113"/>
      <c r="G59" s="113"/>
      <c r="H59" s="113"/>
      <c r="I59" s="114"/>
      <c r="J59" s="115">
        <f>$J$159</f>
        <v>0</v>
      </c>
      <c r="K59" s="116"/>
    </row>
    <row r="60" spans="2:11" s="110" customFormat="1" ht="21" customHeight="1">
      <c r="B60" s="111"/>
      <c r="C60" s="112"/>
      <c r="D60" s="113" t="s">
        <v>92</v>
      </c>
      <c r="E60" s="113"/>
      <c r="F60" s="113"/>
      <c r="G60" s="113"/>
      <c r="H60" s="113"/>
      <c r="I60" s="114"/>
      <c r="J60" s="115">
        <f>$J$162</f>
        <v>0</v>
      </c>
      <c r="K60" s="116"/>
    </row>
    <row r="61" spans="2:11" s="110" customFormat="1" ht="21" customHeight="1">
      <c r="B61" s="111"/>
      <c r="C61" s="112"/>
      <c r="D61" s="113" t="s">
        <v>93</v>
      </c>
      <c r="E61" s="113"/>
      <c r="F61" s="113"/>
      <c r="G61" s="113"/>
      <c r="H61" s="113"/>
      <c r="I61" s="114"/>
      <c r="J61" s="115">
        <f>$J$165</f>
        <v>0</v>
      </c>
      <c r="K61" s="116"/>
    </row>
    <row r="62" spans="2:11" s="110" customFormat="1" ht="21" customHeight="1">
      <c r="B62" s="111"/>
      <c r="C62" s="112"/>
      <c r="D62" s="113" t="s">
        <v>94</v>
      </c>
      <c r="E62" s="113"/>
      <c r="F62" s="113"/>
      <c r="G62" s="113"/>
      <c r="H62" s="113"/>
      <c r="I62" s="114"/>
      <c r="J62" s="115">
        <f>$J$168</f>
        <v>0</v>
      </c>
      <c r="K62" s="116"/>
    </row>
    <row r="63" spans="2:11" s="110" customFormat="1" ht="21" customHeight="1">
      <c r="B63" s="111"/>
      <c r="C63" s="112"/>
      <c r="D63" s="113" t="s">
        <v>95</v>
      </c>
      <c r="E63" s="113"/>
      <c r="F63" s="113"/>
      <c r="G63" s="113"/>
      <c r="H63" s="113"/>
      <c r="I63" s="114"/>
      <c r="J63" s="115">
        <f>$J$171</f>
        <v>0</v>
      </c>
      <c r="K63" s="116"/>
    </row>
    <row r="64" spans="2:11" s="6" customFormat="1" ht="22.5" customHeight="1">
      <c r="B64" s="23"/>
      <c r="C64" s="24"/>
      <c r="D64" s="24"/>
      <c r="E64" s="24"/>
      <c r="F64" s="24"/>
      <c r="G64" s="24"/>
      <c r="H64" s="24"/>
      <c r="J64" s="24"/>
      <c r="K64" s="27"/>
    </row>
    <row r="65" spans="2:11" s="6" customFormat="1" ht="7.5" customHeight="1">
      <c r="B65" s="38"/>
      <c r="C65" s="39"/>
      <c r="D65" s="39"/>
      <c r="E65" s="39"/>
      <c r="F65" s="39"/>
      <c r="G65" s="39"/>
      <c r="H65" s="39"/>
      <c r="I65" s="96"/>
      <c r="J65" s="39"/>
      <c r="K65" s="40"/>
    </row>
    <row r="69" spans="2:12" s="6" customFormat="1" ht="7.5" customHeight="1">
      <c r="B69" s="41"/>
      <c r="C69" s="42"/>
      <c r="D69" s="42"/>
      <c r="E69" s="42"/>
      <c r="F69" s="42"/>
      <c r="G69" s="42"/>
      <c r="H69" s="42"/>
      <c r="I69" s="98"/>
      <c r="J69" s="42"/>
      <c r="K69" s="42"/>
      <c r="L69" s="43"/>
    </row>
    <row r="70" spans="2:12" s="6" customFormat="1" ht="37.5" customHeight="1">
      <c r="B70" s="23"/>
      <c r="C70" s="12" t="s">
        <v>96</v>
      </c>
      <c r="D70" s="24"/>
      <c r="E70" s="24"/>
      <c r="F70" s="24"/>
      <c r="G70" s="24"/>
      <c r="H70" s="24"/>
      <c r="J70" s="24"/>
      <c r="K70" s="24"/>
      <c r="L70" s="43"/>
    </row>
    <row r="71" spans="2:12" s="6" customFormat="1" ht="7.5" customHeight="1">
      <c r="B71" s="23"/>
      <c r="C71" s="24"/>
      <c r="D71" s="24"/>
      <c r="E71" s="24"/>
      <c r="F71" s="24"/>
      <c r="G71" s="24"/>
      <c r="H71" s="24"/>
      <c r="J71" s="24"/>
      <c r="K71" s="24"/>
      <c r="L71" s="43"/>
    </row>
    <row r="72" spans="2:12" s="6" customFormat="1" ht="15" customHeight="1">
      <c r="B72" s="23"/>
      <c r="C72" s="19" t="s">
        <v>16</v>
      </c>
      <c r="D72" s="24"/>
      <c r="E72" s="24"/>
      <c r="F72" s="24"/>
      <c r="G72" s="24"/>
      <c r="H72" s="24"/>
      <c r="J72" s="24"/>
      <c r="K72" s="24"/>
      <c r="L72" s="43"/>
    </row>
    <row r="73" spans="2:12" s="6" customFormat="1" ht="19.5" customHeight="1">
      <c r="B73" s="23"/>
      <c r="C73" s="24"/>
      <c r="D73" s="24"/>
      <c r="E73" s="205" t="str">
        <f>$E$7</f>
        <v>Demolice objektu č.p. 1151_doplněné</v>
      </c>
      <c r="F73" s="197"/>
      <c r="G73" s="197"/>
      <c r="H73" s="197"/>
      <c r="J73" s="24"/>
      <c r="K73" s="24"/>
      <c r="L73" s="43"/>
    </row>
    <row r="74" spans="2:12" s="6" customFormat="1" ht="7.5" customHeight="1">
      <c r="B74" s="23"/>
      <c r="C74" s="24"/>
      <c r="D74" s="24"/>
      <c r="E74" s="24"/>
      <c r="F74" s="24"/>
      <c r="G74" s="24"/>
      <c r="H74" s="24"/>
      <c r="J74" s="24"/>
      <c r="K74" s="24"/>
      <c r="L74" s="43"/>
    </row>
    <row r="75" spans="2:12" s="6" customFormat="1" ht="18.75" customHeight="1">
      <c r="B75" s="23"/>
      <c r="C75" s="19" t="s">
        <v>22</v>
      </c>
      <c r="D75" s="24"/>
      <c r="E75" s="24"/>
      <c r="F75" s="17" t="str">
        <f>$F$10</f>
        <v>Varnsdorf</v>
      </c>
      <c r="G75" s="24"/>
      <c r="H75" s="24"/>
      <c r="I75" s="83" t="s">
        <v>24</v>
      </c>
      <c r="J75" s="52" t="str">
        <f>IF($J$10="","",$J$10)</f>
        <v>09.09.2019</v>
      </c>
      <c r="K75" s="24"/>
      <c r="L75" s="43"/>
    </row>
    <row r="76" spans="2:12" s="6" customFormat="1" ht="7.5" customHeight="1">
      <c r="B76" s="23"/>
      <c r="C76" s="24"/>
      <c r="D76" s="24"/>
      <c r="E76" s="24"/>
      <c r="F76" s="24"/>
      <c r="G76" s="24"/>
      <c r="H76" s="24"/>
      <c r="J76" s="24"/>
      <c r="K76" s="24"/>
      <c r="L76" s="43"/>
    </row>
    <row r="77" spans="2:12" s="6" customFormat="1" ht="15.75" customHeight="1">
      <c r="B77" s="23"/>
      <c r="C77" s="19" t="s">
        <v>28</v>
      </c>
      <c r="D77" s="24"/>
      <c r="E77" s="24"/>
      <c r="F77" s="17" t="str">
        <f>$E$13</f>
        <v>Město Varnsdorf</v>
      </c>
      <c r="G77" s="24"/>
      <c r="H77" s="24"/>
      <c r="I77" s="83" t="s">
        <v>34</v>
      </c>
      <c r="J77" s="17" t="str">
        <f>$E$19</f>
        <v>Pavel Hruška</v>
      </c>
      <c r="K77" s="24"/>
      <c r="L77" s="43"/>
    </row>
    <row r="78" spans="2:12" s="6" customFormat="1" ht="15" customHeight="1">
      <c r="B78" s="23"/>
      <c r="C78" s="19" t="s">
        <v>32</v>
      </c>
      <c r="D78" s="24"/>
      <c r="E78" s="24"/>
      <c r="F78" s="17">
        <f>IF($E$16="","",$E$16)</f>
      </c>
      <c r="G78" s="24"/>
      <c r="H78" s="24"/>
      <c r="J78" s="24"/>
      <c r="K78" s="24"/>
      <c r="L78" s="43"/>
    </row>
    <row r="79" spans="2:12" s="6" customFormat="1" ht="11.25" customHeight="1">
      <c r="B79" s="23"/>
      <c r="C79" s="24"/>
      <c r="D79" s="24"/>
      <c r="E79" s="24"/>
      <c r="F79" s="24"/>
      <c r="G79" s="24"/>
      <c r="H79" s="24"/>
      <c r="J79" s="24"/>
      <c r="K79" s="24"/>
      <c r="L79" s="43"/>
    </row>
    <row r="80" spans="2:20" s="117" customFormat="1" ht="30" customHeight="1">
      <c r="B80" s="118"/>
      <c r="C80" s="119" t="s">
        <v>97</v>
      </c>
      <c r="D80" s="120" t="s">
        <v>57</v>
      </c>
      <c r="E80" s="120" t="s">
        <v>53</v>
      </c>
      <c r="F80" s="120" t="s">
        <v>98</v>
      </c>
      <c r="G80" s="120" t="s">
        <v>99</v>
      </c>
      <c r="H80" s="120" t="s">
        <v>100</v>
      </c>
      <c r="I80" s="121" t="s">
        <v>101</v>
      </c>
      <c r="J80" s="120" t="s">
        <v>102</v>
      </c>
      <c r="K80" s="122" t="s">
        <v>103</v>
      </c>
      <c r="L80" s="123"/>
      <c r="M80" s="59" t="s">
        <v>104</v>
      </c>
      <c r="N80" s="60" t="s">
        <v>42</v>
      </c>
      <c r="O80" s="60" t="s">
        <v>105</v>
      </c>
      <c r="P80" s="60" t="s">
        <v>106</v>
      </c>
      <c r="Q80" s="60" t="s">
        <v>107</v>
      </c>
      <c r="R80" s="60" t="s">
        <v>108</v>
      </c>
      <c r="S80" s="60" t="s">
        <v>109</v>
      </c>
      <c r="T80" s="61" t="s">
        <v>110</v>
      </c>
    </row>
    <row r="81" spans="2:63" s="6" customFormat="1" ht="30" customHeight="1">
      <c r="B81" s="23"/>
      <c r="C81" s="66" t="s">
        <v>83</v>
      </c>
      <c r="D81" s="24"/>
      <c r="E81" s="24"/>
      <c r="F81" s="24"/>
      <c r="G81" s="24"/>
      <c r="H81" s="24"/>
      <c r="J81" s="124">
        <f>$BK$81</f>
        <v>0</v>
      </c>
      <c r="K81" s="24"/>
      <c r="L81" s="43"/>
      <c r="M81" s="63"/>
      <c r="N81" s="64"/>
      <c r="O81" s="64"/>
      <c r="P81" s="125">
        <f>$P$82+$P$158</f>
        <v>0</v>
      </c>
      <c r="Q81" s="64"/>
      <c r="R81" s="125">
        <f>$R$82+$R$158</f>
        <v>67.133712</v>
      </c>
      <c r="S81" s="64"/>
      <c r="T81" s="126">
        <f>$T$82+$T$158</f>
        <v>6746.52</v>
      </c>
      <c r="AT81" s="6" t="s">
        <v>71</v>
      </c>
      <c r="AU81" s="6" t="s">
        <v>84</v>
      </c>
      <c r="BK81" s="127">
        <f>$BK$82+$BK$158</f>
        <v>0</v>
      </c>
    </row>
    <row r="82" spans="2:63" s="128" customFormat="1" ht="37.5" customHeight="1">
      <c r="B82" s="129"/>
      <c r="C82" s="130"/>
      <c r="D82" s="130" t="s">
        <v>71</v>
      </c>
      <c r="E82" s="131" t="s">
        <v>111</v>
      </c>
      <c r="F82" s="131" t="s">
        <v>112</v>
      </c>
      <c r="G82" s="130"/>
      <c r="H82" s="130"/>
      <c r="J82" s="132">
        <f>$BK$82</f>
        <v>0</v>
      </c>
      <c r="K82" s="130"/>
      <c r="L82" s="133"/>
      <c r="M82" s="134"/>
      <c r="N82" s="130"/>
      <c r="O82" s="130"/>
      <c r="P82" s="135">
        <f>$P$83+$P$109+$P$120+$P$155</f>
        <v>0</v>
      </c>
      <c r="Q82" s="130"/>
      <c r="R82" s="135">
        <f>$R$83+$R$109+$R$120+$R$155</f>
        <v>67.133712</v>
      </c>
      <c r="S82" s="130"/>
      <c r="T82" s="136">
        <f>$T$83+$T$109+$T$120+$T$155</f>
        <v>6746.52</v>
      </c>
      <c r="AR82" s="137" t="s">
        <v>21</v>
      </c>
      <c r="AT82" s="137" t="s">
        <v>71</v>
      </c>
      <c r="AU82" s="137" t="s">
        <v>72</v>
      </c>
      <c r="AY82" s="137" t="s">
        <v>113</v>
      </c>
      <c r="BK82" s="138">
        <f>$BK$83+$BK$109+$BK$120+$BK$155</f>
        <v>0</v>
      </c>
    </row>
    <row r="83" spans="2:63" s="128" customFormat="1" ht="21" customHeight="1">
      <c r="B83" s="129"/>
      <c r="C83" s="130"/>
      <c r="D83" s="130" t="s">
        <v>71</v>
      </c>
      <c r="E83" s="139" t="s">
        <v>21</v>
      </c>
      <c r="F83" s="139" t="s">
        <v>114</v>
      </c>
      <c r="G83" s="130"/>
      <c r="H83" s="130"/>
      <c r="J83" s="140">
        <f>$BK$83</f>
        <v>0</v>
      </c>
      <c r="K83" s="130"/>
      <c r="L83" s="133"/>
      <c r="M83" s="134"/>
      <c r="N83" s="130"/>
      <c r="O83" s="130"/>
      <c r="P83" s="135">
        <f>SUM($P$84:$P$108)</f>
        <v>0</v>
      </c>
      <c r="Q83" s="130"/>
      <c r="R83" s="135">
        <f>SUM($R$84:$R$108)</f>
        <v>67.133712</v>
      </c>
      <c r="S83" s="130"/>
      <c r="T83" s="136">
        <f>SUM($T$84:$T$108)</f>
        <v>0</v>
      </c>
      <c r="AR83" s="137" t="s">
        <v>21</v>
      </c>
      <c r="AT83" s="137" t="s">
        <v>71</v>
      </c>
      <c r="AU83" s="137" t="s">
        <v>21</v>
      </c>
      <c r="AY83" s="137" t="s">
        <v>113</v>
      </c>
      <c r="BK83" s="138">
        <f>SUM($BK$84:$BK$108)</f>
        <v>0</v>
      </c>
    </row>
    <row r="84" spans="2:65" s="6" customFormat="1" ht="15.75" customHeight="1">
      <c r="B84" s="23"/>
      <c r="C84" s="141" t="s">
        <v>21</v>
      </c>
      <c r="D84" s="141" t="s">
        <v>115</v>
      </c>
      <c r="E84" s="142" t="s">
        <v>116</v>
      </c>
      <c r="F84" s="143" t="s">
        <v>117</v>
      </c>
      <c r="G84" s="144" t="s">
        <v>118</v>
      </c>
      <c r="H84" s="145">
        <v>2496.975</v>
      </c>
      <c r="I84" s="146"/>
      <c r="J84" s="147">
        <f>ROUND($I$84*$H$84,2)</f>
        <v>0</v>
      </c>
      <c r="K84" s="143" t="s">
        <v>119</v>
      </c>
      <c r="L84" s="43"/>
      <c r="M84" s="148"/>
      <c r="N84" s="149" t="s">
        <v>43</v>
      </c>
      <c r="O84" s="24"/>
      <c r="P84" s="150">
        <f>$O$84*$H$84</f>
        <v>0</v>
      </c>
      <c r="Q84" s="150">
        <v>0</v>
      </c>
      <c r="R84" s="150">
        <f>$Q$84*$H$84</f>
        <v>0</v>
      </c>
      <c r="S84" s="150">
        <v>0</v>
      </c>
      <c r="T84" s="151">
        <f>$S$84*$H$84</f>
        <v>0</v>
      </c>
      <c r="AR84" s="84" t="s">
        <v>120</v>
      </c>
      <c r="AT84" s="84" t="s">
        <v>115</v>
      </c>
      <c r="AU84" s="84" t="s">
        <v>78</v>
      </c>
      <c r="AY84" s="6" t="s">
        <v>113</v>
      </c>
      <c r="BE84" s="152">
        <f>IF($N$84="základní",$J$84,0)</f>
        <v>0</v>
      </c>
      <c r="BF84" s="152">
        <f>IF($N$84="snížená",$J$84,0)</f>
        <v>0</v>
      </c>
      <c r="BG84" s="152">
        <f>IF($N$84="zákl. přenesená",$J$84,0)</f>
        <v>0</v>
      </c>
      <c r="BH84" s="152">
        <f>IF($N$84="sníž. přenesená",$J$84,0)</f>
        <v>0</v>
      </c>
      <c r="BI84" s="152">
        <f>IF($N$84="nulová",$J$84,0)</f>
        <v>0</v>
      </c>
      <c r="BJ84" s="84" t="s">
        <v>21</v>
      </c>
      <c r="BK84" s="152">
        <f>ROUND($I$84*$H$84,2)</f>
        <v>0</v>
      </c>
      <c r="BL84" s="84" t="s">
        <v>120</v>
      </c>
      <c r="BM84" s="84" t="s">
        <v>121</v>
      </c>
    </row>
    <row r="85" spans="2:47" s="6" customFormat="1" ht="38.25" customHeight="1">
      <c r="B85" s="23"/>
      <c r="C85" s="24"/>
      <c r="D85" s="153" t="s">
        <v>122</v>
      </c>
      <c r="E85" s="24"/>
      <c r="F85" s="154" t="s">
        <v>123</v>
      </c>
      <c r="G85" s="24"/>
      <c r="H85" s="24"/>
      <c r="J85" s="24"/>
      <c r="K85" s="24"/>
      <c r="L85" s="43"/>
      <c r="M85" s="56"/>
      <c r="N85" s="24"/>
      <c r="O85" s="24"/>
      <c r="P85" s="24"/>
      <c r="Q85" s="24"/>
      <c r="R85" s="24"/>
      <c r="S85" s="24"/>
      <c r="T85" s="57"/>
      <c r="AT85" s="6" t="s">
        <v>122</v>
      </c>
      <c r="AU85" s="6" t="s">
        <v>78</v>
      </c>
    </row>
    <row r="86" spans="2:51" s="6" customFormat="1" ht="15.75" customHeight="1">
      <c r="B86" s="155"/>
      <c r="C86" s="156"/>
      <c r="D86" s="157" t="s">
        <v>124</v>
      </c>
      <c r="E86" s="156"/>
      <c r="F86" s="158"/>
      <c r="G86" s="156"/>
      <c r="H86" s="159">
        <v>0</v>
      </c>
      <c r="J86" s="156"/>
      <c r="K86" s="156"/>
      <c r="L86" s="160"/>
      <c r="M86" s="161"/>
      <c r="N86" s="156"/>
      <c r="O86" s="156"/>
      <c r="P86" s="156"/>
      <c r="Q86" s="156"/>
      <c r="R86" s="156"/>
      <c r="S86" s="156"/>
      <c r="T86" s="162"/>
      <c r="AT86" s="163" t="s">
        <v>124</v>
      </c>
      <c r="AU86" s="163" t="s">
        <v>78</v>
      </c>
      <c r="AV86" s="163" t="s">
        <v>78</v>
      </c>
      <c r="AW86" s="163" t="s">
        <v>84</v>
      </c>
      <c r="AX86" s="163" t="s">
        <v>72</v>
      </c>
      <c r="AY86" s="163" t="s">
        <v>113</v>
      </c>
    </row>
    <row r="87" spans="2:51" s="6" customFormat="1" ht="15.75" customHeight="1">
      <c r="B87" s="155"/>
      <c r="C87" s="156"/>
      <c r="D87" s="157" t="s">
        <v>124</v>
      </c>
      <c r="E87" s="156"/>
      <c r="F87" s="158" t="s">
        <v>125</v>
      </c>
      <c r="G87" s="156"/>
      <c r="H87" s="159">
        <v>2496.975</v>
      </c>
      <c r="J87" s="156"/>
      <c r="K87" s="156"/>
      <c r="L87" s="160"/>
      <c r="M87" s="161"/>
      <c r="N87" s="156"/>
      <c r="O87" s="156"/>
      <c r="P87" s="156"/>
      <c r="Q87" s="156"/>
      <c r="R87" s="156"/>
      <c r="S87" s="156"/>
      <c r="T87" s="162"/>
      <c r="AT87" s="163" t="s">
        <v>124</v>
      </c>
      <c r="AU87" s="163" t="s">
        <v>78</v>
      </c>
      <c r="AV87" s="163" t="s">
        <v>78</v>
      </c>
      <c r="AW87" s="163" t="s">
        <v>84</v>
      </c>
      <c r="AX87" s="163" t="s">
        <v>21</v>
      </c>
      <c r="AY87" s="163" t="s">
        <v>113</v>
      </c>
    </row>
    <row r="88" spans="2:65" s="6" customFormat="1" ht="15.75" customHeight="1">
      <c r="B88" s="23"/>
      <c r="C88" s="164" t="s">
        <v>78</v>
      </c>
      <c r="D88" s="164" t="s">
        <v>126</v>
      </c>
      <c r="E88" s="165" t="s">
        <v>127</v>
      </c>
      <c r="F88" s="166" t="s">
        <v>128</v>
      </c>
      <c r="G88" s="167" t="s">
        <v>118</v>
      </c>
      <c r="H88" s="168">
        <v>2496.975</v>
      </c>
      <c r="I88" s="169"/>
      <c r="J88" s="170">
        <f>ROUND($I$88*$H$88,2)</f>
        <v>0</v>
      </c>
      <c r="K88" s="166"/>
      <c r="L88" s="171"/>
      <c r="M88" s="172"/>
      <c r="N88" s="173" t="s">
        <v>43</v>
      </c>
      <c r="O88" s="24"/>
      <c r="P88" s="150">
        <f>$O$88*$H$88</f>
        <v>0</v>
      </c>
      <c r="Q88" s="150">
        <v>0</v>
      </c>
      <c r="R88" s="150">
        <f>$Q$88*$H$88</f>
        <v>0</v>
      </c>
      <c r="S88" s="150">
        <v>0</v>
      </c>
      <c r="T88" s="151">
        <f>$S$88*$H$88</f>
        <v>0</v>
      </c>
      <c r="AR88" s="84" t="s">
        <v>129</v>
      </c>
      <c r="AT88" s="84" t="s">
        <v>126</v>
      </c>
      <c r="AU88" s="84" t="s">
        <v>78</v>
      </c>
      <c r="AY88" s="6" t="s">
        <v>113</v>
      </c>
      <c r="BE88" s="152">
        <f>IF($N$88="základní",$J$88,0)</f>
        <v>0</v>
      </c>
      <c r="BF88" s="152">
        <f>IF($N$88="snížená",$J$88,0)</f>
        <v>0</v>
      </c>
      <c r="BG88" s="152">
        <f>IF($N$88="zákl. přenesená",$J$88,0)</f>
        <v>0</v>
      </c>
      <c r="BH88" s="152">
        <f>IF($N$88="sníž. přenesená",$J$88,0)</f>
        <v>0</v>
      </c>
      <c r="BI88" s="152">
        <f>IF($N$88="nulová",$J$88,0)</f>
        <v>0</v>
      </c>
      <c r="BJ88" s="84" t="s">
        <v>21</v>
      </c>
      <c r="BK88" s="152">
        <f>ROUND($I$88*$H$88,2)</f>
        <v>0</v>
      </c>
      <c r="BL88" s="84" t="s">
        <v>120</v>
      </c>
      <c r="BM88" s="84" t="s">
        <v>130</v>
      </c>
    </row>
    <row r="89" spans="2:47" s="6" customFormat="1" ht="38.25" customHeight="1">
      <c r="B89" s="23"/>
      <c r="C89" s="24"/>
      <c r="D89" s="153" t="s">
        <v>122</v>
      </c>
      <c r="E89" s="24"/>
      <c r="F89" s="154" t="s">
        <v>131</v>
      </c>
      <c r="G89" s="24"/>
      <c r="H89" s="24"/>
      <c r="J89" s="24"/>
      <c r="K89" s="24"/>
      <c r="L89" s="43"/>
      <c r="M89" s="56"/>
      <c r="N89" s="24"/>
      <c r="O89" s="24"/>
      <c r="P89" s="24"/>
      <c r="Q89" s="24"/>
      <c r="R89" s="24"/>
      <c r="S89" s="24"/>
      <c r="T89" s="57"/>
      <c r="AT89" s="6" t="s">
        <v>122</v>
      </c>
      <c r="AU89" s="6" t="s">
        <v>78</v>
      </c>
    </row>
    <row r="90" spans="2:65" s="6" customFormat="1" ht="15.75" customHeight="1">
      <c r="B90" s="23"/>
      <c r="C90" s="141" t="s">
        <v>132</v>
      </c>
      <c r="D90" s="141" t="s">
        <v>115</v>
      </c>
      <c r="E90" s="142" t="s">
        <v>133</v>
      </c>
      <c r="F90" s="143" t="s">
        <v>134</v>
      </c>
      <c r="G90" s="144" t="s">
        <v>135</v>
      </c>
      <c r="H90" s="145">
        <v>998.79</v>
      </c>
      <c r="I90" s="146"/>
      <c r="J90" s="147">
        <f>ROUND($I$90*$H$90,2)</f>
        <v>0</v>
      </c>
      <c r="K90" s="143" t="s">
        <v>119</v>
      </c>
      <c r="L90" s="43"/>
      <c r="M90" s="148"/>
      <c r="N90" s="149" t="s">
        <v>43</v>
      </c>
      <c r="O90" s="24"/>
      <c r="P90" s="150">
        <f>$O$90*$H$90</f>
        <v>0</v>
      </c>
      <c r="Q90" s="150">
        <v>0</v>
      </c>
      <c r="R90" s="150">
        <f>$Q$90*$H$90</f>
        <v>0</v>
      </c>
      <c r="S90" s="150">
        <v>0</v>
      </c>
      <c r="T90" s="151">
        <f>$S$90*$H$90</f>
        <v>0</v>
      </c>
      <c r="AR90" s="84" t="s">
        <v>120</v>
      </c>
      <c r="AT90" s="84" t="s">
        <v>115</v>
      </c>
      <c r="AU90" s="84" t="s">
        <v>78</v>
      </c>
      <c r="AY90" s="6" t="s">
        <v>113</v>
      </c>
      <c r="BE90" s="152">
        <f>IF($N$90="základní",$J$90,0)</f>
        <v>0</v>
      </c>
      <c r="BF90" s="152">
        <f>IF($N$90="snížená",$J$90,0)</f>
        <v>0</v>
      </c>
      <c r="BG90" s="152">
        <f>IF($N$90="zákl. přenesená",$J$90,0)</f>
        <v>0</v>
      </c>
      <c r="BH90" s="152">
        <f>IF($N$90="sníž. přenesená",$J$90,0)</f>
        <v>0</v>
      </c>
      <c r="BI90" s="152">
        <f>IF($N$90="nulová",$J$90,0)</f>
        <v>0</v>
      </c>
      <c r="BJ90" s="84" t="s">
        <v>21</v>
      </c>
      <c r="BK90" s="152">
        <f>ROUND($I$90*$H$90,2)</f>
        <v>0</v>
      </c>
      <c r="BL90" s="84" t="s">
        <v>120</v>
      </c>
      <c r="BM90" s="84" t="s">
        <v>136</v>
      </c>
    </row>
    <row r="91" spans="2:47" s="6" customFormat="1" ht="16.5" customHeight="1">
      <c r="B91" s="23"/>
      <c r="C91" s="24"/>
      <c r="D91" s="153" t="s">
        <v>122</v>
      </c>
      <c r="E91" s="24"/>
      <c r="F91" s="154" t="s">
        <v>137</v>
      </c>
      <c r="G91" s="24"/>
      <c r="H91" s="24"/>
      <c r="J91" s="24"/>
      <c r="K91" s="24"/>
      <c r="L91" s="43"/>
      <c r="M91" s="56"/>
      <c r="N91" s="24"/>
      <c r="O91" s="24"/>
      <c r="P91" s="24"/>
      <c r="Q91" s="24"/>
      <c r="R91" s="24"/>
      <c r="S91" s="24"/>
      <c r="T91" s="57"/>
      <c r="AT91" s="6" t="s">
        <v>122</v>
      </c>
      <c r="AU91" s="6" t="s">
        <v>78</v>
      </c>
    </row>
    <row r="92" spans="2:65" s="6" customFormat="1" ht="15.75" customHeight="1">
      <c r="B92" s="23"/>
      <c r="C92" s="141" t="s">
        <v>120</v>
      </c>
      <c r="D92" s="141" t="s">
        <v>115</v>
      </c>
      <c r="E92" s="142" t="s">
        <v>138</v>
      </c>
      <c r="F92" s="143" t="s">
        <v>139</v>
      </c>
      <c r="G92" s="144" t="s">
        <v>135</v>
      </c>
      <c r="H92" s="145">
        <v>998.79</v>
      </c>
      <c r="I92" s="146"/>
      <c r="J92" s="147">
        <f>ROUND($I$92*$H$92,2)</f>
        <v>0</v>
      </c>
      <c r="K92" s="143" t="s">
        <v>119</v>
      </c>
      <c r="L92" s="43"/>
      <c r="M92" s="148"/>
      <c r="N92" s="149" t="s">
        <v>43</v>
      </c>
      <c r="O92" s="24"/>
      <c r="P92" s="150">
        <f>$O$92*$H$92</f>
        <v>0</v>
      </c>
      <c r="Q92" s="150">
        <v>0</v>
      </c>
      <c r="R92" s="150">
        <f>$Q$92*$H$92</f>
        <v>0</v>
      </c>
      <c r="S92" s="150">
        <v>0</v>
      </c>
      <c r="T92" s="151">
        <f>$S$92*$H$92</f>
        <v>0</v>
      </c>
      <c r="AR92" s="84" t="s">
        <v>120</v>
      </c>
      <c r="AT92" s="84" t="s">
        <v>115</v>
      </c>
      <c r="AU92" s="84" t="s">
        <v>78</v>
      </c>
      <c r="AY92" s="6" t="s">
        <v>113</v>
      </c>
      <c r="BE92" s="152">
        <f>IF($N$92="základní",$J$92,0)</f>
        <v>0</v>
      </c>
      <c r="BF92" s="152">
        <f>IF($N$92="snížená",$J$92,0)</f>
        <v>0</v>
      </c>
      <c r="BG92" s="152">
        <f>IF($N$92="zákl. přenesená",$J$92,0)</f>
        <v>0</v>
      </c>
      <c r="BH92" s="152">
        <f>IF($N$92="sníž. přenesená",$J$92,0)</f>
        <v>0</v>
      </c>
      <c r="BI92" s="152">
        <f>IF($N$92="nulová",$J$92,0)</f>
        <v>0</v>
      </c>
      <c r="BJ92" s="84" t="s">
        <v>21</v>
      </c>
      <c r="BK92" s="152">
        <f>ROUND($I$92*$H$92,2)</f>
        <v>0</v>
      </c>
      <c r="BL92" s="84" t="s">
        <v>120</v>
      </c>
      <c r="BM92" s="84" t="s">
        <v>140</v>
      </c>
    </row>
    <row r="93" spans="2:47" s="6" customFormat="1" ht="16.5" customHeight="1">
      <c r="B93" s="23"/>
      <c r="C93" s="24"/>
      <c r="D93" s="153" t="s">
        <v>122</v>
      </c>
      <c r="E93" s="24"/>
      <c r="F93" s="154" t="s">
        <v>141</v>
      </c>
      <c r="G93" s="24"/>
      <c r="H93" s="24"/>
      <c r="J93" s="24"/>
      <c r="K93" s="24"/>
      <c r="L93" s="43"/>
      <c r="M93" s="56"/>
      <c r="N93" s="24"/>
      <c r="O93" s="24"/>
      <c r="P93" s="24"/>
      <c r="Q93" s="24"/>
      <c r="R93" s="24"/>
      <c r="S93" s="24"/>
      <c r="T93" s="57"/>
      <c r="AT93" s="6" t="s">
        <v>122</v>
      </c>
      <c r="AU93" s="6" t="s">
        <v>78</v>
      </c>
    </row>
    <row r="94" spans="2:65" s="6" customFormat="1" ht="15.75" customHeight="1">
      <c r="B94" s="23"/>
      <c r="C94" s="141" t="s">
        <v>142</v>
      </c>
      <c r="D94" s="141" t="s">
        <v>115</v>
      </c>
      <c r="E94" s="142" t="s">
        <v>143</v>
      </c>
      <c r="F94" s="143" t="s">
        <v>144</v>
      </c>
      <c r="G94" s="144" t="s">
        <v>135</v>
      </c>
      <c r="H94" s="145">
        <v>998.79</v>
      </c>
      <c r="I94" s="146"/>
      <c r="J94" s="147">
        <f>ROUND($I$94*$H$94,2)</f>
        <v>0</v>
      </c>
      <c r="K94" s="143" t="s">
        <v>119</v>
      </c>
      <c r="L94" s="43"/>
      <c r="M94" s="148"/>
      <c r="N94" s="149" t="s">
        <v>43</v>
      </c>
      <c r="O94" s="24"/>
      <c r="P94" s="150">
        <f>$O$94*$H$94</f>
        <v>0</v>
      </c>
      <c r="Q94" s="150">
        <v>0</v>
      </c>
      <c r="R94" s="150">
        <f>$Q$94*$H$94</f>
        <v>0</v>
      </c>
      <c r="S94" s="150">
        <v>0</v>
      </c>
      <c r="T94" s="151">
        <f>$S$94*$H$94</f>
        <v>0</v>
      </c>
      <c r="AR94" s="84" t="s">
        <v>120</v>
      </c>
      <c r="AT94" s="84" t="s">
        <v>115</v>
      </c>
      <c r="AU94" s="84" t="s">
        <v>78</v>
      </c>
      <c r="AY94" s="6" t="s">
        <v>113</v>
      </c>
      <c r="BE94" s="152">
        <f>IF($N$94="základní",$J$94,0)</f>
        <v>0</v>
      </c>
      <c r="BF94" s="152">
        <f>IF($N$94="snížená",$J$94,0)</f>
        <v>0</v>
      </c>
      <c r="BG94" s="152">
        <f>IF($N$94="zákl. přenesená",$J$94,0)</f>
        <v>0</v>
      </c>
      <c r="BH94" s="152">
        <f>IF($N$94="sníž. přenesená",$J$94,0)</f>
        <v>0</v>
      </c>
      <c r="BI94" s="152">
        <f>IF($N$94="nulová",$J$94,0)</f>
        <v>0</v>
      </c>
      <c r="BJ94" s="84" t="s">
        <v>21</v>
      </c>
      <c r="BK94" s="152">
        <f>ROUND($I$94*$H$94,2)</f>
        <v>0</v>
      </c>
      <c r="BL94" s="84" t="s">
        <v>120</v>
      </c>
      <c r="BM94" s="84" t="s">
        <v>145</v>
      </c>
    </row>
    <row r="95" spans="2:47" s="6" customFormat="1" ht="27" customHeight="1">
      <c r="B95" s="23"/>
      <c r="C95" s="24"/>
      <c r="D95" s="153" t="s">
        <v>122</v>
      </c>
      <c r="E95" s="24"/>
      <c r="F95" s="154" t="s">
        <v>146</v>
      </c>
      <c r="G95" s="24"/>
      <c r="H95" s="24"/>
      <c r="J95" s="24"/>
      <c r="K95" s="24"/>
      <c r="L95" s="43"/>
      <c r="M95" s="56"/>
      <c r="N95" s="24"/>
      <c r="O95" s="24"/>
      <c r="P95" s="24"/>
      <c r="Q95" s="24"/>
      <c r="R95" s="24"/>
      <c r="S95" s="24"/>
      <c r="T95" s="57"/>
      <c r="AT95" s="6" t="s">
        <v>122</v>
      </c>
      <c r="AU95" s="6" t="s">
        <v>78</v>
      </c>
    </row>
    <row r="96" spans="2:65" s="6" customFormat="1" ht="15.75" customHeight="1">
      <c r="B96" s="23"/>
      <c r="C96" s="164" t="s">
        <v>147</v>
      </c>
      <c r="D96" s="164" t="s">
        <v>126</v>
      </c>
      <c r="E96" s="165" t="s">
        <v>148</v>
      </c>
      <c r="F96" s="166" t="s">
        <v>149</v>
      </c>
      <c r="G96" s="167" t="s">
        <v>118</v>
      </c>
      <c r="H96" s="168">
        <v>319.613</v>
      </c>
      <c r="I96" s="169"/>
      <c r="J96" s="170">
        <f>ROUND($I$96*$H$96,2)</f>
        <v>0</v>
      </c>
      <c r="K96" s="166"/>
      <c r="L96" s="171"/>
      <c r="M96" s="172"/>
      <c r="N96" s="173" t="s">
        <v>43</v>
      </c>
      <c r="O96" s="24"/>
      <c r="P96" s="150">
        <f>$O$96*$H$96</f>
        <v>0</v>
      </c>
      <c r="Q96" s="150">
        <v>0.21</v>
      </c>
      <c r="R96" s="150">
        <f>$Q$96*$H$96</f>
        <v>67.11873</v>
      </c>
      <c r="S96" s="150">
        <v>0</v>
      </c>
      <c r="T96" s="151">
        <f>$S$96*$H$96</f>
        <v>0</v>
      </c>
      <c r="AR96" s="84" t="s">
        <v>129</v>
      </c>
      <c r="AT96" s="84" t="s">
        <v>126</v>
      </c>
      <c r="AU96" s="84" t="s">
        <v>78</v>
      </c>
      <c r="AY96" s="6" t="s">
        <v>113</v>
      </c>
      <c r="BE96" s="152">
        <f>IF($N$96="základní",$J$96,0)</f>
        <v>0</v>
      </c>
      <c r="BF96" s="152">
        <f>IF($N$96="snížená",$J$96,0)</f>
        <v>0</v>
      </c>
      <c r="BG96" s="152">
        <f>IF($N$96="zákl. přenesená",$J$96,0)</f>
        <v>0</v>
      </c>
      <c r="BH96" s="152">
        <f>IF($N$96="sníž. přenesená",$J$96,0)</f>
        <v>0</v>
      </c>
      <c r="BI96" s="152">
        <f>IF($N$96="nulová",$J$96,0)</f>
        <v>0</v>
      </c>
      <c r="BJ96" s="84" t="s">
        <v>21</v>
      </c>
      <c r="BK96" s="152">
        <f>ROUND($I$96*$H$96,2)</f>
        <v>0</v>
      </c>
      <c r="BL96" s="84" t="s">
        <v>120</v>
      </c>
      <c r="BM96" s="84" t="s">
        <v>150</v>
      </c>
    </row>
    <row r="97" spans="2:47" s="6" customFormat="1" ht="16.5" customHeight="1">
      <c r="B97" s="23"/>
      <c r="C97" s="24"/>
      <c r="D97" s="153" t="s">
        <v>122</v>
      </c>
      <c r="E97" s="24"/>
      <c r="F97" s="154" t="s">
        <v>151</v>
      </c>
      <c r="G97" s="24"/>
      <c r="H97" s="24"/>
      <c r="J97" s="24"/>
      <c r="K97" s="24"/>
      <c r="L97" s="43"/>
      <c r="M97" s="56"/>
      <c r="N97" s="24"/>
      <c r="O97" s="24"/>
      <c r="P97" s="24"/>
      <c r="Q97" s="24"/>
      <c r="R97" s="24"/>
      <c r="S97" s="24"/>
      <c r="T97" s="57"/>
      <c r="AT97" s="6" t="s">
        <v>122</v>
      </c>
      <c r="AU97" s="6" t="s">
        <v>78</v>
      </c>
    </row>
    <row r="98" spans="2:65" s="6" customFormat="1" ht="15.75" customHeight="1">
      <c r="B98" s="23"/>
      <c r="C98" s="141" t="s">
        <v>152</v>
      </c>
      <c r="D98" s="141" t="s">
        <v>115</v>
      </c>
      <c r="E98" s="142" t="s">
        <v>153</v>
      </c>
      <c r="F98" s="143" t="s">
        <v>154</v>
      </c>
      <c r="G98" s="144" t="s">
        <v>135</v>
      </c>
      <c r="H98" s="145">
        <v>998.79</v>
      </c>
      <c r="I98" s="146"/>
      <c r="J98" s="147">
        <f>ROUND($I$98*$H$98,2)</f>
        <v>0</v>
      </c>
      <c r="K98" s="143" t="s">
        <v>119</v>
      </c>
      <c r="L98" s="43"/>
      <c r="M98" s="148"/>
      <c r="N98" s="149" t="s">
        <v>43</v>
      </c>
      <c r="O98" s="24"/>
      <c r="P98" s="150">
        <f>$O$98*$H$98</f>
        <v>0</v>
      </c>
      <c r="Q98" s="150">
        <v>0</v>
      </c>
      <c r="R98" s="150">
        <f>$Q$98*$H$98</f>
        <v>0</v>
      </c>
      <c r="S98" s="150">
        <v>0</v>
      </c>
      <c r="T98" s="151">
        <f>$S$98*$H$98</f>
        <v>0</v>
      </c>
      <c r="AR98" s="84" t="s">
        <v>120</v>
      </c>
      <c r="AT98" s="84" t="s">
        <v>115</v>
      </c>
      <c r="AU98" s="84" t="s">
        <v>78</v>
      </c>
      <c r="AY98" s="6" t="s">
        <v>113</v>
      </c>
      <c r="BE98" s="152">
        <f>IF($N$98="základní",$J$98,0)</f>
        <v>0</v>
      </c>
      <c r="BF98" s="152">
        <f>IF($N$98="snížená",$J$98,0)</f>
        <v>0</v>
      </c>
      <c r="BG98" s="152">
        <f>IF($N$98="zákl. přenesená",$J$98,0)</f>
        <v>0</v>
      </c>
      <c r="BH98" s="152">
        <f>IF($N$98="sníž. přenesená",$J$98,0)</f>
        <v>0</v>
      </c>
      <c r="BI98" s="152">
        <f>IF($N$98="nulová",$J$98,0)</f>
        <v>0</v>
      </c>
      <c r="BJ98" s="84" t="s">
        <v>21</v>
      </c>
      <c r="BK98" s="152">
        <f>ROUND($I$98*$H$98,2)</f>
        <v>0</v>
      </c>
      <c r="BL98" s="84" t="s">
        <v>120</v>
      </c>
      <c r="BM98" s="84" t="s">
        <v>155</v>
      </c>
    </row>
    <row r="99" spans="2:47" s="6" customFormat="1" ht="27" customHeight="1">
      <c r="B99" s="23"/>
      <c r="C99" s="24"/>
      <c r="D99" s="153" t="s">
        <v>122</v>
      </c>
      <c r="E99" s="24"/>
      <c r="F99" s="154" t="s">
        <v>156</v>
      </c>
      <c r="G99" s="24"/>
      <c r="H99" s="24"/>
      <c r="J99" s="24"/>
      <c r="K99" s="24"/>
      <c r="L99" s="43"/>
      <c r="M99" s="56"/>
      <c r="N99" s="24"/>
      <c r="O99" s="24"/>
      <c r="P99" s="24"/>
      <c r="Q99" s="24"/>
      <c r="R99" s="24"/>
      <c r="S99" s="24"/>
      <c r="T99" s="57"/>
      <c r="AT99" s="6" t="s">
        <v>122</v>
      </c>
      <c r="AU99" s="6" t="s">
        <v>78</v>
      </c>
    </row>
    <row r="100" spans="2:65" s="6" customFormat="1" ht="15.75" customHeight="1">
      <c r="B100" s="23"/>
      <c r="C100" s="164" t="s">
        <v>129</v>
      </c>
      <c r="D100" s="164" t="s">
        <v>126</v>
      </c>
      <c r="E100" s="165" t="s">
        <v>157</v>
      </c>
      <c r="F100" s="166" t="s">
        <v>158</v>
      </c>
      <c r="G100" s="167" t="s">
        <v>159</v>
      </c>
      <c r="H100" s="168">
        <v>14.982</v>
      </c>
      <c r="I100" s="169"/>
      <c r="J100" s="170">
        <f>ROUND($I$100*$H$100,2)</f>
        <v>0</v>
      </c>
      <c r="K100" s="166" t="s">
        <v>119</v>
      </c>
      <c r="L100" s="171"/>
      <c r="M100" s="172"/>
      <c r="N100" s="173" t="s">
        <v>43</v>
      </c>
      <c r="O100" s="24"/>
      <c r="P100" s="150">
        <f>$O$100*$H$100</f>
        <v>0</v>
      </c>
      <c r="Q100" s="150">
        <v>0.001</v>
      </c>
      <c r="R100" s="150">
        <f>$Q$100*$H$100</f>
        <v>0.014981999999999999</v>
      </c>
      <c r="S100" s="150">
        <v>0</v>
      </c>
      <c r="T100" s="151">
        <f>$S$100*$H$100</f>
        <v>0</v>
      </c>
      <c r="AR100" s="84" t="s">
        <v>129</v>
      </c>
      <c r="AT100" s="84" t="s">
        <v>126</v>
      </c>
      <c r="AU100" s="84" t="s">
        <v>78</v>
      </c>
      <c r="AY100" s="6" t="s">
        <v>113</v>
      </c>
      <c r="BE100" s="152">
        <f>IF($N$100="základní",$J$100,0)</f>
        <v>0</v>
      </c>
      <c r="BF100" s="152">
        <f>IF($N$100="snížená",$J$100,0)</f>
        <v>0</v>
      </c>
      <c r="BG100" s="152">
        <f>IF($N$100="zákl. přenesená",$J$100,0)</f>
        <v>0</v>
      </c>
      <c r="BH100" s="152">
        <f>IF($N$100="sníž. přenesená",$J$100,0)</f>
        <v>0</v>
      </c>
      <c r="BI100" s="152">
        <f>IF($N$100="nulová",$J$100,0)</f>
        <v>0</v>
      </c>
      <c r="BJ100" s="84" t="s">
        <v>21</v>
      </c>
      <c r="BK100" s="152">
        <f>ROUND($I$100*$H$100,2)</f>
        <v>0</v>
      </c>
      <c r="BL100" s="84" t="s">
        <v>120</v>
      </c>
      <c r="BM100" s="84" t="s">
        <v>160</v>
      </c>
    </row>
    <row r="101" spans="2:47" s="6" customFormat="1" ht="16.5" customHeight="1">
      <c r="B101" s="23"/>
      <c r="C101" s="24"/>
      <c r="D101" s="153" t="s">
        <v>122</v>
      </c>
      <c r="E101" s="24"/>
      <c r="F101" s="154" t="s">
        <v>161</v>
      </c>
      <c r="G101" s="24"/>
      <c r="H101" s="24"/>
      <c r="J101" s="24"/>
      <c r="K101" s="24"/>
      <c r="L101" s="43"/>
      <c r="M101" s="56"/>
      <c r="N101" s="24"/>
      <c r="O101" s="24"/>
      <c r="P101" s="24"/>
      <c r="Q101" s="24"/>
      <c r="R101" s="24"/>
      <c r="S101" s="24"/>
      <c r="T101" s="57"/>
      <c r="AT101" s="6" t="s">
        <v>122</v>
      </c>
      <c r="AU101" s="6" t="s">
        <v>78</v>
      </c>
    </row>
    <row r="102" spans="2:51" s="6" customFormat="1" ht="15.75" customHeight="1">
      <c r="B102" s="155"/>
      <c r="C102" s="156"/>
      <c r="D102" s="157" t="s">
        <v>124</v>
      </c>
      <c r="E102" s="156"/>
      <c r="F102" s="158" t="s">
        <v>162</v>
      </c>
      <c r="G102" s="156"/>
      <c r="H102" s="159">
        <v>14.982</v>
      </c>
      <c r="J102" s="156"/>
      <c r="K102" s="156"/>
      <c r="L102" s="160"/>
      <c r="M102" s="161"/>
      <c r="N102" s="156"/>
      <c r="O102" s="156"/>
      <c r="P102" s="156"/>
      <c r="Q102" s="156"/>
      <c r="R102" s="156"/>
      <c r="S102" s="156"/>
      <c r="T102" s="162"/>
      <c r="AT102" s="163" t="s">
        <v>124</v>
      </c>
      <c r="AU102" s="163" t="s">
        <v>78</v>
      </c>
      <c r="AV102" s="163" t="s">
        <v>78</v>
      </c>
      <c r="AW102" s="163" t="s">
        <v>72</v>
      </c>
      <c r="AX102" s="163" t="s">
        <v>21</v>
      </c>
      <c r="AY102" s="163" t="s">
        <v>113</v>
      </c>
    </row>
    <row r="103" spans="2:65" s="6" customFormat="1" ht="15.75" customHeight="1">
      <c r="B103" s="23"/>
      <c r="C103" s="141" t="s">
        <v>163</v>
      </c>
      <c r="D103" s="141" t="s">
        <v>115</v>
      </c>
      <c r="E103" s="142" t="s">
        <v>164</v>
      </c>
      <c r="F103" s="143" t="s">
        <v>165</v>
      </c>
      <c r="G103" s="144" t="s">
        <v>135</v>
      </c>
      <c r="H103" s="145">
        <v>998.79</v>
      </c>
      <c r="I103" s="146"/>
      <c r="J103" s="147">
        <f>ROUND($I$103*$H$103,2)</f>
        <v>0</v>
      </c>
      <c r="K103" s="143" t="s">
        <v>119</v>
      </c>
      <c r="L103" s="43"/>
      <c r="M103" s="148"/>
      <c r="N103" s="149" t="s">
        <v>43</v>
      </c>
      <c r="O103" s="24"/>
      <c r="P103" s="150">
        <f>$O$103*$H$103</f>
        <v>0</v>
      </c>
      <c r="Q103" s="150">
        <v>0</v>
      </c>
      <c r="R103" s="150">
        <f>$Q$103*$H$103</f>
        <v>0</v>
      </c>
      <c r="S103" s="150">
        <v>0</v>
      </c>
      <c r="T103" s="151">
        <f>$S$103*$H$103</f>
        <v>0</v>
      </c>
      <c r="AR103" s="84" t="s">
        <v>120</v>
      </c>
      <c r="AT103" s="84" t="s">
        <v>115</v>
      </c>
      <c r="AU103" s="84" t="s">
        <v>78</v>
      </c>
      <c r="AY103" s="6" t="s">
        <v>113</v>
      </c>
      <c r="BE103" s="152">
        <f>IF($N$103="základní",$J$103,0)</f>
        <v>0</v>
      </c>
      <c r="BF103" s="152">
        <f>IF($N$103="snížená",$J$103,0)</f>
        <v>0</v>
      </c>
      <c r="BG103" s="152">
        <f>IF($N$103="zákl. přenesená",$J$103,0)</f>
        <v>0</v>
      </c>
      <c r="BH103" s="152">
        <f>IF($N$103="sníž. přenesená",$J$103,0)</f>
        <v>0</v>
      </c>
      <c r="BI103" s="152">
        <f>IF($N$103="nulová",$J$103,0)</f>
        <v>0</v>
      </c>
      <c r="BJ103" s="84" t="s">
        <v>21</v>
      </c>
      <c r="BK103" s="152">
        <f>ROUND($I$103*$H$103,2)</f>
        <v>0</v>
      </c>
      <c r="BL103" s="84" t="s">
        <v>120</v>
      </c>
      <c r="BM103" s="84" t="s">
        <v>166</v>
      </c>
    </row>
    <row r="104" spans="2:47" s="6" customFormat="1" ht="27" customHeight="1">
      <c r="B104" s="23"/>
      <c r="C104" s="24"/>
      <c r="D104" s="153" t="s">
        <v>122</v>
      </c>
      <c r="E104" s="24"/>
      <c r="F104" s="154" t="s">
        <v>167</v>
      </c>
      <c r="G104" s="24"/>
      <c r="H104" s="24"/>
      <c r="J104" s="24"/>
      <c r="K104" s="24"/>
      <c r="L104" s="43"/>
      <c r="M104" s="56"/>
      <c r="N104" s="24"/>
      <c r="O104" s="24"/>
      <c r="P104" s="24"/>
      <c r="Q104" s="24"/>
      <c r="R104" s="24"/>
      <c r="S104" s="24"/>
      <c r="T104" s="57"/>
      <c r="AT104" s="6" t="s">
        <v>122</v>
      </c>
      <c r="AU104" s="6" t="s">
        <v>78</v>
      </c>
    </row>
    <row r="105" spans="2:65" s="6" customFormat="1" ht="15.75" customHeight="1">
      <c r="B105" s="23"/>
      <c r="C105" s="141" t="s">
        <v>26</v>
      </c>
      <c r="D105" s="141" t="s">
        <v>115</v>
      </c>
      <c r="E105" s="142" t="s">
        <v>168</v>
      </c>
      <c r="F105" s="143" t="s">
        <v>169</v>
      </c>
      <c r="G105" s="144" t="s">
        <v>135</v>
      </c>
      <c r="H105" s="145">
        <v>998.79</v>
      </c>
      <c r="I105" s="146"/>
      <c r="J105" s="147">
        <f>ROUND($I$105*$H$105,2)</f>
        <v>0</v>
      </c>
      <c r="K105" s="143" t="s">
        <v>119</v>
      </c>
      <c r="L105" s="43"/>
      <c r="M105" s="148"/>
      <c r="N105" s="149" t="s">
        <v>43</v>
      </c>
      <c r="O105" s="24"/>
      <c r="P105" s="150">
        <f>$O$105*$H$105</f>
        <v>0</v>
      </c>
      <c r="Q105" s="150">
        <v>0</v>
      </c>
      <c r="R105" s="150">
        <f>$Q$105*$H$105</f>
        <v>0</v>
      </c>
      <c r="S105" s="150">
        <v>0</v>
      </c>
      <c r="T105" s="151">
        <f>$S$105*$H$105</f>
        <v>0</v>
      </c>
      <c r="AR105" s="84" t="s">
        <v>120</v>
      </c>
      <c r="AT105" s="84" t="s">
        <v>115</v>
      </c>
      <c r="AU105" s="84" t="s">
        <v>78</v>
      </c>
      <c r="AY105" s="6" t="s">
        <v>113</v>
      </c>
      <c r="BE105" s="152">
        <f>IF($N$105="základní",$J$105,0)</f>
        <v>0</v>
      </c>
      <c r="BF105" s="152">
        <f>IF($N$105="snížená",$J$105,0)</f>
        <v>0</v>
      </c>
      <c r="BG105" s="152">
        <f>IF($N$105="zákl. přenesená",$J$105,0)</f>
        <v>0</v>
      </c>
      <c r="BH105" s="152">
        <f>IF($N$105="sníž. přenesená",$J$105,0)</f>
        <v>0</v>
      </c>
      <c r="BI105" s="152">
        <f>IF($N$105="nulová",$J$105,0)</f>
        <v>0</v>
      </c>
      <c r="BJ105" s="84" t="s">
        <v>21</v>
      </c>
      <c r="BK105" s="152">
        <f>ROUND($I$105*$H$105,2)</f>
        <v>0</v>
      </c>
      <c r="BL105" s="84" t="s">
        <v>120</v>
      </c>
      <c r="BM105" s="84" t="s">
        <v>170</v>
      </c>
    </row>
    <row r="106" spans="2:47" s="6" customFormat="1" ht="16.5" customHeight="1">
      <c r="B106" s="23"/>
      <c r="C106" s="24"/>
      <c r="D106" s="153" t="s">
        <v>122</v>
      </c>
      <c r="E106" s="24"/>
      <c r="F106" s="154" t="s">
        <v>171</v>
      </c>
      <c r="G106" s="24"/>
      <c r="H106" s="24"/>
      <c r="J106" s="24"/>
      <c r="K106" s="24"/>
      <c r="L106" s="43"/>
      <c r="M106" s="56"/>
      <c r="N106" s="24"/>
      <c r="O106" s="24"/>
      <c r="P106" s="24"/>
      <c r="Q106" s="24"/>
      <c r="R106" s="24"/>
      <c r="S106" s="24"/>
      <c r="T106" s="57"/>
      <c r="AT106" s="6" t="s">
        <v>122</v>
      </c>
      <c r="AU106" s="6" t="s">
        <v>78</v>
      </c>
    </row>
    <row r="107" spans="2:65" s="6" customFormat="1" ht="15.75" customHeight="1">
      <c r="B107" s="23"/>
      <c r="C107" s="141" t="s">
        <v>172</v>
      </c>
      <c r="D107" s="141" t="s">
        <v>115</v>
      </c>
      <c r="E107" s="142" t="s">
        <v>173</v>
      </c>
      <c r="F107" s="143" t="s">
        <v>174</v>
      </c>
      <c r="G107" s="144" t="s">
        <v>135</v>
      </c>
      <c r="H107" s="145">
        <v>998.79</v>
      </c>
      <c r="I107" s="146"/>
      <c r="J107" s="147">
        <f>ROUND($I$107*$H$107,2)</f>
        <v>0</v>
      </c>
      <c r="K107" s="143" t="s">
        <v>119</v>
      </c>
      <c r="L107" s="43"/>
      <c r="M107" s="148"/>
      <c r="N107" s="149" t="s">
        <v>43</v>
      </c>
      <c r="O107" s="24"/>
      <c r="P107" s="150">
        <f>$O$107*$H$107</f>
        <v>0</v>
      </c>
      <c r="Q107" s="150">
        <v>0</v>
      </c>
      <c r="R107" s="150">
        <f>$Q$107*$H$107</f>
        <v>0</v>
      </c>
      <c r="S107" s="150">
        <v>0</v>
      </c>
      <c r="T107" s="151">
        <f>$S$107*$H$107</f>
        <v>0</v>
      </c>
      <c r="AR107" s="84" t="s">
        <v>120</v>
      </c>
      <c r="AT107" s="84" t="s">
        <v>115</v>
      </c>
      <c r="AU107" s="84" t="s">
        <v>78</v>
      </c>
      <c r="AY107" s="6" t="s">
        <v>113</v>
      </c>
      <c r="BE107" s="152">
        <f>IF($N$107="základní",$J$107,0)</f>
        <v>0</v>
      </c>
      <c r="BF107" s="152">
        <f>IF($N$107="snížená",$J$107,0)</f>
        <v>0</v>
      </c>
      <c r="BG107" s="152">
        <f>IF($N$107="zákl. přenesená",$J$107,0)</f>
        <v>0</v>
      </c>
      <c r="BH107" s="152">
        <f>IF($N$107="sníž. přenesená",$J$107,0)</f>
        <v>0</v>
      </c>
      <c r="BI107" s="152">
        <f>IF($N$107="nulová",$J$107,0)</f>
        <v>0</v>
      </c>
      <c r="BJ107" s="84" t="s">
        <v>21</v>
      </c>
      <c r="BK107" s="152">
        <f>ROUND($I$107*$H$107,2)</f>
        <v>0</v>
      </c>
      <c r="BL107" s="84" t="s">
        <v>120</v>
      </c>
      <c r="BM107" s="84" t="s">
        <v>175</v>
      </c>
    </row>
    <row r="108" spans="2:47" s="6" customFormat="1" ht="16.5" customHeight="1">
      <c r="B108" s="23"/>
      <c r="C108" s="24"/>
      <c r="D108" s="153" t="s">
        <v>122</v>
      </c>
      <c r="E108" s="24"/>
      <c r="F108" s="154" t="s">
        <v>176</v>
      </c>
      <c r="G108" s="24"/>
      <c r="H108" s="24"/>
      <c r="J108" s="24"/>
      <c r="K108" s="24"/>
      <c r="L108" s="43"/>
      <c r="M108" s="56"/>
      <c r="N108" s="24"/>
      <c r="O108" s="24"/>
      <c r="P108" s="24"/>
      <c r="Q108" s="24"/>
      <c r="R108" s="24"/>
      <c r="S108" s="24"/>
      <c r="T108" s="57"/>
      <c r="AT108" s="6" t="s">
        <v>122</v>
      </c>
      <c r="AU108" s="6" t="s">
        <v>78</v>
      </c>
    </row>
    <row r="109" spans="2:63" s="128" customFormat="1" ht="30.75" customHeight="1">
      <c r="B109" s="129"/>
      <c r="C109" s="130"/>
      <c r="D109" s="130" t="s">
        <v>71</v>
      </c>
      <c r="E109" s="139" t="s">
        <v>163</v>
      </c>
      <c r="F109" s="139" t="s">
        <v>177</v>
      </c>
      <c r="G109" s="130"/>
      <c r="H109" s="130"/>
      <c r="J109" s="140">
        <f>$BK$109</f>
        <v>0</v>
      </c>
      <c r="K109" s="130"/>
      <c r="L109" s="133"/>
      <c r="M109" s="134"/>
      <c r="N109" s="130"/>
      <c r="O109" s="130"/>
      <c r="P109" s="135">
        <f>SUM($P$110:$P$119)</f>
        <v>0</v>
      </c>
      <c r="Q109" s="130"/>
      <c r="R109" s="135">
        <f>SUM($R$110:$R$119)</f>
        <v>0</v>
      </c>
      <c r="S109" s="130"/>
      <c r="T109" s="136">
        <f>SUM($T$110:$T$119)</f>
        <v>6746.52</v>
      </c>
      <c r="AR109" s="137" t="s">
        <v>21</v>
      </c>
      <c r="AT109" s="137" t="s">
        <v>71</v>
      </c>
      <c r="AU109" s="137" t="s">
        <v>21</v>
      </c>
      <c r="AY109" s="137" t="s">
        <v>113</v>
      </c>
      <c r="BK109" s="138">
        <f>SUM($BK$110:$BK$119)</f>
        <v>0</v>
      </c>
    </row>
    <row r="110" spans="2:65" s="6" customFormat="1" ht="15.75" customHeight="1">
      <c r="B110" s="23"/>
      <c r="C110" s="141" t="s">
        <v>178</v>
      </c>
      <c r="D110" s="141" t="s">
        <v>115</v>
      </c>
      <c r="E110" s="142" t="s">
        <v>179</v>
      </c>
      <c r="F110" s="143" t="s">
        <v>180</v>
      </c>
      <c r="G110" s="144" t="s">
        <v>118</v>
      </c>
      <c r="H110" s="145">
        <v>205.565</v>
      </c>
      <c r="I110" s="146"/>
      <c r="J110" s="147">
        <f>ROUND($I$110*$H$110,2)</f>
        <v>0</v>
      </c>
      <c r="K110" s="143" t="s">
        <v>119</v>
      </c>
      <c r="L110" s="43"/>
      <c r="M110" s="148"/>
      <c r="N110" s="149" t="s">
        <v>43</v>
      </c>
      <c r="O110" s="24"/>
      <c r="P110" s="150">
        <f>$O$110*$H$110</f>
        <v>0</v>
      </c>
      <c r="Q110" s="150">
        <v>0</v>
      </c>
      <c r="R110" s="150">
        <f>$Q$110*$H$110</f>
        <v>0</v>
      </c>
      <c r="S110" s="150">
        <v>2</v>
      </c>
      <c r="T110" s="151">
        <f>$S$110*$H$110</f>
        <v>411.13</v>
      </c>
      <c r="AR110" s="84" t="s">
        <v>120</v>
      </c>
      <c r="AT110" s="84" t="s">
        <v>115</v>
      </c>
      <c r="AU110" s="84" t="s">
        <v>78</v>
      </c>
      <c r="AY110" s="6" t="s">
        <v>113</v>
      </c>
      <c r="BE110" s="152">
        <f>IF($N$110="základní",$J$110,0)</f>
        <v>0</v>
      </c>
      <c r="BF110" s="152">
        <f>IF($N$110="snížená",$J$110,0)</f>
        <v>0</v>
      </c>
      <c r="BG110" s="152">
        <f>IF($N$110="zákl. přenesená",$J$110,0)</f>
        <v>0</v>
      </c>
      <c r="BH110" s="152">
        <f>IF($N$110="sníž. přenesená",$J$110,0)</f>
        <v>0</v>
      </c>
      <c r="BI110" s="152">
        <f>IF($N$110="nulová",$J$110,0)</f>
        <v>0</v>
      </c>
      <c r="BJ110" s="84" t="s">
        <v>21</v>
      </c>
      <c r="BK110" s="152">
        <f>ROUND($I$110*$H$110,2)</f>
        <v>0</v>
      </c>
      <c r="BL110" s="84" t="s">
        <v>120</v>
      </c>
      <c r="BM110" s="84" t="s">
        <v>181</v>
      </c>
    </row>
    <row r="111" spans="2:47" s="6" customFormat="1" ht="16.5" customHeight="1">
      <c r="B111" s="23"/>
      <c r="C111" s="24"/>
      <c r="D111" s="153" t="s">
        <v>122</v>
      </c>
      <c r="E111" s="24"/>
      <c r="F111" s="154" t="s">
        <v>182</v>
      </c>
      <c r="G111" s="24"/>
      <c r="H111" s="24"/>
      <c r="J111" s="24"/>
      <c r="K111" s="24"/>
      <c r="L111" s="43"/>
      <c r="M111" s="56"/>
      <c r="N111" s="24"/>
      <c r="O111" s="24"/>
      <c r="P111" s="24"/>
      <c r="Q111" s="24"/>
      <c r="R111" s="24"/>
      <c r="S111" s="24"/>
      <c r="T111" s="57"/>
      <c r="AT111" s="6" t="s">
        <v>122</v>
      </c>
      <c r="AU111" s="6" t="s">
        <v>78</v>
      </c>
    </row>
    <row r="112" spans="2:51" s="6" customFormat="1" ht="15.75" customHeight="1">
      <c r="B112" s="155"/>
      <c r="C112" s="156"/>
      <c r="D112" s="157" t="s">
        <v>124</v>
      </c>
      <c r="E112" s="156"/>
      <c r="F112" s="158" t="s">
        <v>183</v>
      </c>
      <c r="G112" s="156"/>
      <c r="H112" s="159">
        <v>129.14</v>
      </c>
      <c r="J112" s="156"/>
      <c r="K112" s="156"/>
      <c r="L112" s="160"/>
      <c r="M112" s="161"/>
      <c r="N112" s="156"/>
      <c r="O112" s="156"/>
      <c r="P112" s="156"/>
      <c r="Q112" s="156"/>
      <c r="R112" s="156"/>
      <c r="S112" s="156"/>
      <c r="T112" s="162"/>
      <c r="AT112" s="163" t="s">
        <v>124</v>
      </c>
      <c r="AU112" s="163" t="s">
        <v>78</v>
      </c>
      <c r="AV112" s="163" t="s">
        <v>78</v>
      </c>
      <c r="AW112" s="163" t="s">
        <v>84</v>
      </c>
      <c r="AX112" s="163" t="s">
        <v>72</v>
      </c>
      <c r="AY112" s="163" t="s">
        <v>113</v>
      </c>
    </row>
    <row r="113" spans="2:51" s="6" customFormat="1" ht="15.75" customHeight="1">
      <c r="B113" s="155"/>
      <c r="C113" s="156"/>
      <c r="D113" s="157" t="s">
        <v>124</v>
      </c>
      <c r="E113" s="156"/>
      <c r="F113" s="158" t="s">
        <v>184</v>
      </c>
      <c r="G113" s="156"/>
      <c r="H113" s="159">
        <v>76.425</v>
      </c>
      <c r="J113" s="156"/>
      <c r="K113" s="156"/>
      <c r="L113" s="160"/>
      <c r="M113" s="161"/>
      <c r="N113" s="156"/>
      <c r="O113" s="156"/>
      <c r="P113" s="156"/>
      <c r="Q113" s="156"/>
      <c r="R113" s="156"/>
      <c r="S113" s="156"/>
      <c r="T113" s="162"/>
      <c r="AT113" s="163" t="s">
        <v>124</v>
      </c>
      <c r="AU113" s="163" t="s">
        <v>78</v>
      </c>
      <c r="AV113" s="163" t="s">
        <v>78</v>
      </c>
      <c r="AW113" s="163" t="s">
        <v>84</v>
      </c>
      <c r="AX113" s="163" t="s">
        <v>72</v>
      </c>
      <c r="AY113" s="163" t="s">
        <v>113</v>
      </c>
    </row>
    <row r="114" spans="2:51" s="6" customFormat="1" ht="15.75" customHeight="1">
      <c r="B114" s="174"/>
      <c r="C114" s="175"/>
      <c r="D114" s="157" t="s">
        <v>124</v>
      </c>
      <c r="E114" s="175"/>
      <c r="F114" s="176" t="s">
        <v>185</v>
      </c>
      <c r="G114" s="175"/>
      <c r="H114" s="177">
        <v>205.565</v>
      </c>
      <c r="J114" s="175"/>
      <c r="K114" s="175"/>
      <c r="L114" s="178"/>
      <c r="M114" s="179"/>
      <c r="N114" s="175"/>
      <c r="O114" s="175"/>
      <c r="P114" s="175"/>
      <c r="Q114" s="175"/>
      <c r="R114" s="175"/>
      <c r="S114" s="175"/>
      <c r="T114" s="180"/>
      <c r="AT114" s="181" t="s">
        <v>124</v>
      </c>
      <c r="AU114" s="181" t="s">
        <v>78</v>
      </c>
      <c r="AV114" s="181" t="s">
        <v>120</v>
      </c>
      <c r="AW114" s="181" t="s">
        <v>84</v>
      </c>
      <c r="AX114" s="181" t="s">
        <v>21</v>
      </c>
      <c r="AY114" s="181" t="s">
        <v>113</v>
      </c>
    </row>
    <row r="115" spans="2:65" s="6" customFormat="1" ht="15.75" customHeight="1">
      <c r="B115" s="23"/>
      <c r="C115" s="141" t="s">
        <v>186</v>
      </c>
      <c r="D115" s="141" t="s">
        <v>115</v>
      </c>
      <c r="E115" s="142" t="s">
        <v>187</v>
      </c>
      <c r="F115" s="143" t="s">
        <v>188</v>
      </c>
      <c r="G115" s="144" t="s">
        <v>189</v>
      </c>
      <c r="H115" s="145">
        <v>1</v>
      </c>
      <c r="I115" s="146"/>
      <c r="J115" s="147">
        <f>ROUND($I$115*$H$115,2)</f>
        <v>0</v>
      </c>
      <c r="K115" s="143"/>
      <c r="L115" s="43"/>
      <c r="M115" s="148"/>
      <c r="N115" s="149" t="s">
        <v>43</v>
      </c>
      <c r="O115" s="24"/>
      <c r="P115" s="150">
        <f>$O$115*$H$115</f>
        <v>0</v>
      </c>
      <c r="Q115" s="150">
        <v>0</v>
      </c>
      <c r="R115" s="150">
        <f>$Q$115*$H$115</f>
        <v>0</v>
      </c>
      <c r="S115" s="150">
        <v>0.039</v>
      </c>
      <c r="T115" s="151">
        <f>$S$115*$H$115</f>
        <v>0.039</v>
      </c>
      <c r="AR115" s="84" t="s">
        <v>120</v>
      </c>
      <c r="AT115" s="84" t="s">
        <v>115</v>
      </c>
      <c r="AU115" s="84" t="s">
        <v>78</v>
      </c>
      <c r="AY115" s="6" t="s">
        <v>113</v>
      </c>
      <c r="BE115" s="152">
        <f>IF($N$115="základní",$J$115,0)</f>
        <v>0</v>
      </c>
      <c r="BF115" s="152">
        <f>IF($N$115="snížená",$J$115,0)</f>
        <v>0</v>
      </c>
      <c r="BG115" s="152">
        <f>IF($N$115="zákl. přenesená",$J$115,0)</f>
        <v>0</v>
      </c>
      <c r="BH115" s="152">
        <f>IF($N$115="sníž. přenesená",$J$115,0)</f>
        <v>0</v>
      </c>
      <c r="BI115" s="152">
        <f>IF($N$115="nulová",$J$115,0)</f>
        <v>0</v>
      </c>
      <c r="BJ115" s="84" t="s">
        <v>21</v>
      </c>
      <c r="BK115" s="152">
        <f>ROUND($I$115*$H$115,2)</f>
        <v>0</v>
      </c>
      <c r="BL115" s="84" t="s">
        <v>120</v>
      </c>
      <c r="BM115" s="84" t="s">
        <v>190</v>
      </c>
    </row>
    <row r="116" spans="2:47" s="6" customFormat="1" ht="16.5" customHeight="1">
      <c r="B116" s="23"/>
      <c r="C116" s="24"/>
      <c r="D116" s="153" t="s">
        <v>122</v>
      </c>
      <c r="E116" s="24"/>
      <c r="F116" s="154" t="s">
        <v>191</v>
      </c>
      <c r="G116" s="24"/>
      <c r="H116" s="24"/>
      <c r="J116" s="24"/>
      <c r="K116" s="24"/>
      <c r="L116" s="43"/>
      <c r="M116" s="56"/>
      <c r="N116" s="24"/>
      <c r="O116" s="24"/>
      <c r="P116" s="24"/>
      <c r="Q116" s="24"/>
      <c r="R116" s="24"/>
      <c r="S116" s="24"/>
      <c r="T116" s="57"/>
      <c r="AT116" s="6" t="s">
        <v>122</v>
      </c>
      <c r="AU116" s="6" t="s">
        <v>78</v>
      </c>
    </row>
    <row r="117" spans="2:65" s="6" customFormat="1" ht="15.75" customHeight="1">
      <c r="B117" s="23"/>
      <c r="C117" s="141" t="s">
        <v>192</v>
      </c>
      <c r="D117" s="141" t="s">
        <v>115</v>
      </c>
      <c r="E117" s="142" t="s">
        <v>193</v>
      </c>
      <c r="F117" s="143" t="s">
        <v>194</v>
      </c>
      <c r="G117" s="144" t="s">
        <v>118</v>
      </c>
      <c r="H117" s="145">
        <v>11518.82</v>
      </c>
      <c r="I117" s="146"/>
      <c r="J117" s="147">
        <f>ROUND($I$117*$H$117,2)</f>
        <v>0</v>
      </c>
      <c r="K117" s="143" t="s">
        <v>119</v>
      </c>
      <c r="L117" s="43"/>
      <c r="M117" s="148"/>
      <c r="N117" s="149" t="s">
        <v>43</v>
      </c>
      <c r="O117" s="24"/>
      <c r="P117" s="150">
        <f>$O$117*$H$117</f>
        <v>0</v>
      </c>
      <c r="Q117" s="150">
        <v>0</v>
      </c>
      <c r="R117" s="150">
        <f>$Q$117*$H$117</f>
        <v>0</v>
      </c>
      <c r="S117" s="150">
        <v>0.55</v>
      </c>
      <c r="T117" s="151">
        <f>$S$117*$H$117</f>
        <v>6335.351000000001</v>
      </c>
      <c r="AR117" s="84" t="s">
        <v>120</v>
      </c>
      <c r="AT117" s="84" t="s">
        <v>115</v>
      </c>
      <c r="AU117" s="84" t="s">
        <v>78</v>
      </c>
      <c r="AY117" s="6" t="s">
        <v>113</v>
      </c>
      <c r="BE117" s="152">
        <f>IF($N$117="základní",$J$117,0)</f>
        <v>0</v>
      </c>
      <c r="BF117" s="152">
        <f>IF($N$117="snížená",$J$117,0)</f>
        <v>0</v>
      </c>
      <c r="BG117" s="152">
        <f>IF($N$117="zákl. přenesená",$J$117,0)</f>
        <v>0</v>
      </c>
      <c r="BH117" s="152">
        <f>IF($N$117="sníž. přenesená",$J$117,0)</f>
        <v>0</v>
      </c>
      <c r="BI117" s="152">
        <f>IF($N$117="nulová",$J$117,0)</f>
        <v>0</v>
      </c>
      <c r="BJ117" s="84" t="s">
        <v>21</v>
      </c>
      <c r="BK117" s="152">
        <f>ROUND($I$117*$H$117,2)</f>
        <v>0</v>
      </c>
      <c r="BL117" s="84" t="s">
        <v>120</v>
      </c>
      <c r="BM117" s="84" t="s">
        <v>195</v>
      </c>
    </row>
    <row r="118" spans="2:47" s="6" customFormat="1" ht="27" customHeight="1">
      <c r="B118" s="23"/>
      <c r="C118" s="24"/>
      <c r="D118" s="153" t="s">
        <v>122</v>
      </c>
      <c r="E118" s="24"/>
      <c r="F118" s="154" t="s">
        <v>196</v>
      </c>
      <c r="G118" s="24"/>
      <c r="H118" s="24"/>
      <c r="J118" s="24"/>
      <c r="K118" s="24"/>
      <c r="L118" s="43"/>
      <c r="M118" s="56"/>
      <c r="N118" s="24"/>
      <c r="O118" s="24"/>
      <c r="P118" s="24"/>
      <c r="Q118" s="24"/>
      <c r="R118" s="24"/>
      <c r="S118" s="24"/>
      <c r="T118" s="57"/>
      <c r="AT118" s="6" t="s">
        <v>122</v>
      </c>
      <c r="AU118" s="6" t="s">
        <v>78</v>
      </c>
    </row>
    <row r="119" spans="2:51" s="6" customFormat="1" ht="15.75" customHeight="1">
      <c r="B119" s="155"/>
      <c r="C119" s="156"/>
      <c r="D119" s="157" t="s">
        <v>124</v>
      </c>
      <c r="E119" s="156"/>
      <c r="F119" s="158" t="s">
        <v>197</v>
      </c>
      <c r="G119" s="156"/>
      <c r="H119" s="159">
        <v>11518.82</v>
      </c>
      <c r="J119" s="156"/>
      <c r="K119" s="156"/>
      <c r="L119" s="160"/>
      <c r="M119" s="161"/>
      <c r="N119" s="156"/>
      <c r="O119" s="156"/>
      <c r="P119" s="156"/>
      <c r="Q119" s="156"/>
      <c r="R119" s="156"/>
      <c r="S119" s="156"/>
      <c r="T119" s="162"/>
      <c r="AT119" s="163" t="s">
        <v>124</v>
      </c>
      <c r="AU119" s="163" t="s">
        <v>78</v>
      </c>
      <c r="AV119" s="163" t="s">
        <v>78</v>
      </c>
      <c r="AW119" s="163" t="s">
        <v>84</v>
      </c>
      <c r="AX119" s="163" t="s">
        <v>21</v>
      </c>
      <c r="AY119" s="163" t="s">
        <v>113</v>
      </c>
    </row>
    <row r="120" spans="2:63" s="128" customFormat="1" ht="30.75" customHeight="1">
      <c r="B120" s="129"/>
      <c r="C120" s="130"/>
      <c r="D120" s="130" t="s">
        <v>71</v>
      </c>
      <c r="E120" s="139" t="s">
        <v>198</v>
      </c>
      <c r="F120" s="139" t="s">
        <v>199</v>
      </c>
      <c r="G120" s="130"/>
      <c r="H120" s="130"/>
      <c r="J120" s="140">
        <f>$BK$120</f>
        <v>0</v>
      </c>
      <c r="K120" s="130"/>
      <c r="L120" s="133"/>
      <c r="M120" s="134"/>
      <c r="N120" s="130"/>
      <c r="O120" s="130"/>
      <c r="P120" s="135">
        <f>SUM($P$121:$P$154)</f>
        <v>0</v>
      </c>
      <c r="Q120" s="130"/>
      <c r="R120" s="135">
        <f>SUM($R$121:$R$154)</f>
        <v>0</v>
      </c>
      <c r="S120" s="130"/>
      <c r="T120" s="136">
        <f>SUM($T$121:$T$154)</f>
        <v>0</v>
      </c>
      <c r="AR120" s="137" t="s">
        <v>21</v>
      </c>
      <c r="AT120" s="137" t="s">
        <v>71</v>
      </c>
      <c r="AU120" s="137" t="s">
        <v>21</v>
      </c>
      <c r="AY120" s="137" t="s">
        <v>113</v>
      </c>
      <c r="BK120" s="138">
        <f>SUM($BK$121:$BK$154)</f>
        <v>0</v>
      </c>
    </row>
    <row r="121" spans="2:65" s="6" customFormat="1" ht="15.75" customHeight="1">
      <c r="B121" s="23"/>
      <c r="C121" s="141" t="s">
        <v>8</v>
      </c>
      <c r="D121" s="141" t="s">
        <v>115</v>
      </c>
      <c r="E121" s="142" t="s">
        <v>200</v>
      </c>
      <c r="F121" s="143" t="s">
        <v>201</v>
      </c>
      <c r="G121" s="144" t="s">
        <v>202</v>
      </c>
      <c r="H121" s="145">
        <v>6746.52</v>
      </c>
      <c r="I121" s="146"/>
      <c r="J121" s="147">
        <f>ROUND($I$121*$H$121,2)</f>
        <v>0</v>
      </c>
      <c r="K121" s="143" t="s">
        <v>119</v>
      </c>
      <c r="L121" s="43"/>
      <c r="M121" s="148"/>
      <c r="N121" s="149" t="s">
        <v>43</v>
      </c>
      <c r="O121" s="24"/>
      <c r="P121" s="150">
        <f>$O$121*$H$121</f>
        <v>0</v>
      </c>
      <c r="Q121" s="150">
        <v>0</v>
      </c>
      <c r="R121" s="150">
        <f>$Q$121*$H$121</f>
        <v>0</v>
      </c>
      <c r="S121" s="150">
        <v>0</v>
      </c>
      <c r="T121" s="151">
        <f>$S$121*$H$121</f>
        <v>0</v>
      </c>
      <c r="AR121" s="84" t="s">
        <v>120</v>
      </c>
      <c r="AT121" s="84" t="s">
        <v>115</v>
      </c>
      <c r="AU121" s="84" t="s">
        <v>78</v>
      </c>
      <c r="AY121" s="6" t="s">
        <v>113</v>
      </c>
      <c r="BE121" s="152">
        <f>IF($N$121="základní",$J$121,0)</f>
        <v>0</v>
      </c>
      <c r="BF121" s="152">
        <f>IF($N$121="snížená",$J$121,0)</f>
        <v>0</v>
      </c>
      <c r="BG121" s="152">
        <f>IF($N$121="zákl. přenesená",$J$121,0)</f>
        <v>0</v>
      </c>
      <c r="BH121" s="152">
        <f>IF($N$121="sníž. přenesená",$J$121,0)</f>
        <v>0</v>
      </c>
      <c r="BI121" s="152">
        <f>IF($N$121="nulová",$J$121,0)</f>
        <v>0</v>
      </c>
      <c r="BJ121" s="84" t="s">
        <v>21</v>
      </c>
      <c r="BK121" s="152">
        <f>ROUND($I$121*$H$121,2)</f>
        <v>0</v>
      </c>
      <c r="BL121" s="84" t="s">
        <v>120</v>
      </c>
      <c r="BM121" s="84" t="s">
        <v>203</v>
      </c>
    </row>
    <row r="122" spans="2:47" s="6" customFormat="1" ht="16.5" customHeight="1">
      <c r="B122" s="23"/>
      <c r="C122" s="24"/>
      <c r="D122" s="153" t="s">
        <v>122</v>
      </c>
      <c r="E122" s="24"/>
      <c r="F122" s="154" t="s">
        <v>204</v>
      </c>
      <c r="G122" s="24"/>
      <c r="H122" s="24"/>
      <c r="J122" s="24"/>
      <c r="K122" s="24"/>
      <c r="L122" s="43"/>
      <c r="M122" s="56"/>
      <c r="N122" s="24"/>
      <c r="O122" s="24"/>
      <c r="P122" s="24"/>
      <c r="Q122" s="24"/>
      <c r="R122" s="24"/>
      <c r="S122" s="24"/>
      <c r="T122" s="57"/>
      <c r="AT122" s="6" t="s">
        <v>122</v>
      </c>
      <c r="AU122" s="6" t="s">
        <v>78</v>
      </c>
    </row>
    <row r="123" spans="2:65" s="6" customFormat="1" ht="15.75" customHeight="1">
      <c r="B123" s="23"/>
      <c r="C123" s="141" t="s">
        <v>205</v>
      </c>
      <c r="D123" s="141" t="s">
        <v>115</v>
      </c>
      <c r="E123" s="142" t="s">
        <v>206</v>
      </c>
      <c r="F123" s="143" t="s">
        <v>207</v>
      </c>
      <c r="G123" s="144" t="s">
        <v>202</v>
      </c>
      <c r="H123" s="145">
        <v>2303.764</v>
      </c>
      <c r="I123" s="146"/>
      <c r="J123" s="147">
        <f>ROUND($I$123*$H$123,2)</f>
        <v>0</v>
      </c>
      <c r="K123" s="143" t="s">
        <v>119</v>
      </c>
      <c r="L123" s="43"/>
      <c r="M123" s="148"/>
      <c r="N123" s="149" t="s">
        <v>43</v>
      </c>
      <c r="O123" s="24"/>
      <c r="P123" s="150">
        <f>$O$123*$H$123</f>
        <v>0</v>
      </c>
      <c r="Q123" s="150">
        <v>0</v>
      </c>
      <c r="R123" s="150">
        <f>$Q$123*$H$123</f>
        <v>0</v>
      </c>
      <c r="S123" s="150">
        <v>0</v>
      </c>
      <c r="T123" s="151">
        <f>$S$123*$H$123</f>
        <v>0</v>
      </c>
      <c r="AR123" s="84" t="s">
        <v>120</v>
      </c>
      <c r="AT123" s="84" t="s">
        <v>115</v>
      </c>
      <c r="AU123" s="84" t="s">
        <v>78</v>
      </c>
      <c r="AY123" s="6" t="s">
        <v>113</v>
      </c>
      <c r="BE123" s="152">
        <f>IF($N$123="základní",$J$123,0)</f>
        <v>0</v>
      </c>
      <c r="BF123" s="152">
        <f>IF($N$123="snížená",$J$123,0)</f>
        <v>0</v>
      </c>
      <c r="BG123" s="152">
        <f>IF($N$123="zákl. přenesená",$J$123,0)</f>
        <v>0</v>
      </c>
      <c r="BH123" s="152">
        <f>IF($N$123="sníž. přenesená",$J$123,0)</f>
        <v>0</v>
      </c>
      <c r="BI123" s="152">
        <f>IF($N$123="nulová",$J$123,0)</f>
        <v>0</v>
      </c>
      <c r="BJ123" s="84" t="s">
        <v>21</v>
      </c>
      <c r="BK123" s="152">
        <f>ROUND($I$123*$H$123,2)</f>
        <v>0</v>
      </c>
      <c r="BL123" s="84" t="s">
        <v>120</v>
      </c>
      <c r="BM123" s="84" t="s">
        <v>208</v>
      </c>
    </row>
    <row r="124" spans="2:47" s="6" customFormat="1" ht="27" customHeight="1">
      <c r="B124" s="23"/>
      <c r="C124" s="24"/>
      <c r="D124" s="153" t="s">
        <v>122</v>
      </c>
      <c r="E124" s="24"/>
      <c r="F124" s="154" t="s">
        <v>209</v>
      </c>
      <c r="G124" s="24"/>
      <c r="H124" s="24"/>
      <c r="J124" s="24"/>
      <c r="K124" s="24"/>
      <c r="L124" s="43"/>
      <c r="M124" s="56"/>
      <c r="N124" s="24"/>
      <c r="O124" s="24"/>
      <c r="P124" s="24"/>
      <c r="Q124" s="24"/>
      <c r="R124" s="24"/>
      <c r="S124" s="24"/>
      <c r="T124" s="57"/>
      <c r="AT124" s="6" t="s">
        <v>122</v>
      </c>
      <c r="AU124" s="6" t="s">
        <v>78</v>
      </c>
    </row>
    <row r="125" spans="2:51" s="6" customFormat="1" ht="15.75" customHeight="1">
      <c r="B125" s="155"/>
      <c r="C125" s="156"/>
      <c r="D125" s="157" t="s">
        <v>124</v>
      </c>
      <c r="E125" s="156"/>
      <c r="F125" s="158" t="s">
        <v>210</v>
      </c>
      <c r="G125" s="156"/>
      <c r="H125" s="159">
        <v>2303.764</v>
      </c>
      <c r="J125" s="156"/>
      <c r="K125" s="156"/>
      <c r="L125" s="160"/>
      <c r="M125" s="161"/>
      <c r="N125" s="156"/>
      <c r="O125" s="156"/>
      <c r="P125" s="156"/>
      <c r="Q125" s="156"/>
      <c r="R125" s="156"/>
      <c r="S125" s="156"/>
      <c r="T125" s="162"/>
      <c r="AT125" s="163" t="s">
        <v>124</v>
      </c>
      <c r="AU125" s="163" t="s">
        <v>78</v>
      </c>
      <c r="AV125" s="163" t="s">
        <v>78</v>
      </c>
      <c r="AW125" s="163" t="s">
        <v>84</v>
      </c>
      <c r="AX125" s="163" t="s">
        <v>21</v>
      </c>
      <c r="AY125" s="163" t="s">
        <v>113</v>
      </c>
    </row>
    <row r="126" spans="2:65" s="6" customFormat="1" ht="15.75" customHeight="1">
      <c r="B126" s="23"/>
      <c r="C126" s="141" t="s">
        <v>211</v>
      </c>
      <c r="D126" s="141" t="s">
        <v>115</v>
      </c>
      <c r="E126" s="142" t="s">
        <v>212</v>
      </c>
      <c r="F126" s="143" t="s">
        <v>213</v>
      </c>
      <c r="G126" s="144" t="s">
        <v>202</v>
      </c>
      <c r="H126" s="145">
        <v>82.226</v>
      </c>
      <c r="I126" s="146"/>
      <c r="J126" s="147">
        <f>ROUND($I$126*$H$126,2)</f>
        <v>0</v>
      </c>
      <c r="K126" s="143" t="s">
        <v>119</v>
      </c>
      <c r="L126" s="43"/>
      <c r="M126" s="148"/>
      <c r="N126" s="149" t="s">
        <v>43</v>
      </c>
      <c r="O126" s="24"/>
      <c r="P126" s="150">
        <f>$O$126*$H$126</f>
        <v>0</v>
      </c>
      <c r="Q126" s="150">
        <v>0</v>
      </c>
      <c r="R126" s="150">
        <f>$Q$126*$H$126</f>
        <v>0</v>
      </c>
      <c r="S126" s="150">
        <v>0</v>
      </c>
      <c r="T126" s="151">
        <f>$S$126*$H$126</f>
        <v>0</v>
      </c>
      <c r="AR126" s="84" t="s">
        <v>120</v>
      </c>
      <c r="AT126" s="84" t="s">
        <v>115</v>
      </c>
      <c r="AU126" s="84" t="s">
        <v>78</v>
      </c>
      <c r="AY126" s="6" t="s">
        <v>113</v>
      </c>
      <c r="BE126" s="152">
        <f>IF($N$126="základní",$J$126,0)</f>
        <v>0</v>
      </c>
      <c r="BF126" s="152">
        <f>IF($N$126="snížená",$J$126,0)</f>
        <v>0</v>
      </c>
      <c r="BG126" s="152">
        <f>IF($N$126="zákl. přenesená",$J$126,0)</f>
        <v>0</v>
      </c>
      <c r="BH126" s="152">
        <f>IF($N$126="sníž. přenesená",$J$126,0)</f>
        <v>0</v>
      </c>
      <c r="BI126" s="152">
        <f>IF($N$126="nulová",$J$126,0)</f>
        <v>0</v>
      </c>
      <c r="BJ126" s="84" t="s">
        <v>21</v>
      </c>
      <c r="BK126" s="152">
        <f>ROUND($I$126*$H$126,2)</f>
        <v>0</v>
      </c>
      <c r="BL126" s="84" t="s">
        <v>120</v>
      </c>
      <c r="BM126" s="84" t="s">
        <v>214</v>
      </c>
    </row>
    <row r="127" spans="2:47" s="6" customFormat="1" ht="16.5" customHeight="1">
      <c r="B127" s="23"/>
      <c r="C127" s="24"/>
      <c r="D127" s="153" t="s">
        <v>122</v>
      </c>
      <c r="E127" s="24"/>
      <c r="F127" s="154" t="s">
        <v>215</v>
      </c>
      <c r="G127" s="24"/>
      <c r="H127" s="24"/>
      <c r="J127" s="24"/>
      <c r="K127" s="24"/>
      <c r="L127" s="43"/>
      <c r="M127" s="56"/>
      <c r="N127" s="24"/>
      <c r="O127" s="24"/>
      <c r="P127" s="24"/>
      <c r="Q127" s="24"/>
      <c r="R127" s="24"/>
      <c r="S127" s="24"/>
      <c r="T127" s="57"/>
      <c r="AT127" s="6" t="s">
        <v>122</v>
      </c>
      <c r="AU127" s="6" t="s">
        <v>78</v>
      </c>
    </row>
    <row r="128" spans="2:51" s="6" customFormat="1" ht="15.75" customHeight="1">
      <c r="B128" s="155"/>
      <c r="C128" s="156"/>
      <c r="D128" s="157" t="s">
        <v>124</v>
      </c>
      <c r="E128" s="156"/>
      <c r="F128" s="158" t="s">
        <v>216</v>
      </c>
      <c r="G128" s="156"/>
      <c r="H128" s="159">
        <v>82.226</v>
      </c>
      <c r="J128" s="156"/>
      <c r="K128" s="156"/>
      <c r="L128" s="160"/>
      <c r="M128" s="161"/>
      <c r="N128" s="156"/>
      <c r="O128" s="156"/>
      <c r="P128" s="156"/>
      <c r="Q128" s="156"/>
      <c r="R128" s="156"/>
      <c r="S128" s="156"/>
      <c r="T128" s="162"/>
      <c r="AT128" s="163" t="s">
        <v>124</v>
      </c>
      <c r="AU128" s="163" t="s">
        <v>78</v>
      </c>
      <c r="AV128" s="163" t="s">
        <v>78</v>
      </c>
      <c r="AW128" s="163" t="s">
        <v>84</v>
      </c>
      <c r="AX128" s="163" t="s">
        <v>21</v>
      </c>
      <c r="AY128" s="163" t="s">
        <v>113</v>
      </c>
    </row>
    <row r="129" spans="2:65" s="6" customFormat="1" ht="15.75" customHeight="1">
      <c r="B129" s="23"/>
      <c r="C129" s="141" t="s">
        <v>217</v>
      </c>
      <c r="D129" s="141" t="s">
        <v>115</v>
      </c>
      <c r="E129" s="142" t="s">
        <v>218</v>
      </c>
      <c r="F129" s="143" t="s">
        <v>219</v>
      </c>
      <c r="G129" s="144" t="s">
        <v>202</v>
      </c>
      <c r="H129" s="145">
        <v>2336.868</v>
      </c>
      <c r="I129" s="146"/>
      <c r="J129" s="147">
        <f>ROUND($I$129*$H$129,2)</f>
        <v>0</v>
      </c>
      <c r="K129" s="143" t="s">
        <v>119</v>
      </c>
      <c r="L129" s="43"/>
      <c r="M129" s="148"/>
      <c r="N129" s="149" t="s">
        <v>43</v>
      </c>
      <c r="O129" s="24"/>
      <c r="P129" s="150">
        <f>$O$129*$H$129</f>
        <v>0</v>
      </c>
      <c r="Q129" s="150">
        <v>0</v>
      </c>
      <c r="R129" s="150">
        <f>$Q$129*$H$129</f>
        <v>0</v>
      </c>
      <c r="S129" s="150">
        <v>0</v>
      </c>
      <c r="T129" s="151">
        <f>$S$129*$H$129</f>
        <v>0</v>
      </c>
      <c r="AR129" s="84" t="s">
        <v>120</v>
      </c>
      <c r="AT129" s="84" t="s">
        <v>115</v>
      </c>
      <c r="AU129" s="84" t="s">
        <v>78</v>
      </c>
      <c r="AY129" s="6" t="s">
        <v>113</v>
      </c>
      <c r="BE129" s="152">
        <f>IF($N$129="základní",$J$129,0)</f>
        <v>0</v>
      </c>
      <c r="BF129" s="152">
        <f>IF($N$129="snížená",$J$129,0)</f>
        <v>0</v>
      </c>
      <c r="BG129" s="152">
        <f>IF($N$129="zákl. přenesená",$J$129,0)</f>
        <v>0</v>
      </c>
      <c r="BH129" s="152">
        <f>IF($N$129="sníž. přenesená",$J$129,0)</f>
        <v>0</v>
      </c>
      <c r="BI129" s="152">
        <f>IF($N$129="nulová",$J$129,0)</f>
        <v>0</v>
      </c>
      <c r="BJ129" s="84" t="s">
        <v>21</v>
      </c>
      <c r="BK129" s="152">
        <f>ROUND($I$129*$H$129,2)</f>
        <v>0</v>
      </c>
      <c r="BL129" s="84" t="s">
        <v>120</v>
      </c>
      <c r="BM129" s="84" t="s">
        <v>220</v>
      </c>
    </row>
    <row r="130" spans="2:47" s="6" customFormat="1" ht="16.5" customHeight="1">
      <c r="B130" s="23"/>
      <c r="C130" s="24"/>
      <c r="D130" s="153" t="s">
        <v>122</v>
      </c>
      <c r="E130" s="24"/>
      <c r="F130" s="154" t="s">
        <v>221</v>
      </c>
      <c r="G130" s="24"/>
      <c r="H130" s="24"/>
      <c r="J130" s="24"/>
      <c r="K130" s="24"/>
      <c r="L130" s="43"/>
      <c r="M130" s="56"/>
      <c r="N130" s="24"/>
      <c r="O130" s="24"/>
      <c r="P130" s="24"/>
      <c r="Q130" s="24"/>
      <c r="R130" s="24"/>
      <c r="S130" s="24"/>
      <c r="T130" s="57"/>
      <c r="AT130" s="6" t="s">
        <v>122</v>
      </c>
      <c r="AU130" s="6" t="s">
        <v>78</v>
      </c>
    </row>
    <row r="131" spans="2:51" s="6" customFormat="1" ht="15.75" customHeight="1">
      <c r="B131" s="155"/>
      <c r="C131" s="156"/>
      <c r="D131" s="157" t="s">
        <v>124</v>
      </c>
      <c r="E131" s="156"/>
      <c r="F131" s="158" t="s">
        <v>222</v>
      </c>
      <c r="G131" s="156"/>
      <c r="H131" s="159">
        <v>2336.868</v>
      </c>
      <c r="J131" s="156"/>
      <c r="K131" s="156"/>
      <c r="L131" s="160"/>
      <c r="M131" s="161"/>
      <c r="N131" s="156"/>
      <c r="O131" s="156"/>
      <c r="P131" s="156"/>
      <c r="Q131" s="156"/>
      <c r="R131" s="156"/>
      <c r="S131" s="156"/>
      <c r="T131" s="162"/>
      <c r="AT131" s="163" t="s">
        <v>124</v>
      </c>
      <c r="AU131" s="163" t="s">
        <v>78</v>
      </c>
      <c r="AV131" s="163" t="s">
        <v>78</v>
      </c>
      <c r="AW131" s="163" t="s">
        <v>84</v>
      </c>
      <c r="AX131" s="163" t="s">
        <v>21</v>
      </c>
      <c r="AY131" s="163" t="s">
        <v>113</v>
      </c>
    </row>
    <row r="132" spans="2:65" s="6" customFormat="1" ht="15.75" customHeight="1">
      <c r="B132" s="23"/>
      <c r="C132" s="141" t="s">
        <v>223</v>
      </c>
      <c r="D132" s="141" t="s">
        <v>115</v>
      </c>
      <c r="E132" s="142" t="s">
        <v>224</v>
      </c>
      <c r="F132" s="143" t="s">
        <v>225</v>
      </c>
      <c r="G132" s="144" t="s">
        <v>202</v>
      </c>
      <c r="H132" s="145">
        <v>4360.53</v>
      </c>
      <c r="I132" s="146"/>
      <c r="J132" s="147">
        <f>ROUND($I$132*$H$132,2)</f>
        <v>0</v>
      </c>
      <c r="K132" s="143" t="s">
        <v>119</v>
      </c>
      <c r="L132" s="43"/>
      <c r="M132" s="148"/>
      <c r="N132" s="149" t="s">
        <v>43</v>
      </c>
      <c r="O132" s="24"/>
      <c r="P132" s="150">
        <f>$O$132*$H$132</f>
        <v>0</v>
      </c>
      <c r="Q132" s="150">
        <v>0</v>
      </c>
      <c r="R132" s="150">
        <f>$Q$132*$H$132</f>
        <v>0</v>
      </c>
      <c r="S132" s="150">
        <v>0</v>
      </c>
      <c r="T132" s="151">
        <f>$S$132*$H$132</f>
        <v>0</v>
      </c>
      <c r="AR132" s="84" t="s">
        <v>120</v>
      </c>
      <c r="AT132" s="84" t="s">
        <v>115</v>
      </c>
      <c r="AU132" s="84" t="s">
        <v>78</v>
      </c>
      <c r="AY132" s="6" t="s">
        <v>113</v>
      </c>
      <c r="BE132" s="152">
        <f>IF($N$132="základní",$J$132,0)</f>
        <v>0</v>
      </c>
      <c r="BF132" s="152">
        <f>IF($N$132="snížená",$J$132,0)</f>
        <v>0</v>
      </c>
      <c r="BG132" s="152">
        <f>IF($N$132="zákl. přenesená",$J$132,0)</f>
        <v>0</v>
      </c>
      <c r="BH132" s="152">
        <f>IF($N$132="sníž. přenesená",$J$132,0)</f>
        <v>0</v>
      </c>
      <c r="BI132" s="152">
        <f>IF($N$132="nulová",$J$132,0)</f>
        <v>0</v>
      </c>
      <c r="BJ132" s="84" t="s">
        <v>21</v>
      </c>
      <c r="BK132" s="152">
        <f>ROUND($I$132*$H$132,2)</f>
        <v>0</v>
      </c>
      <c r="BL132" s="84" t="s">
        <v>120</v>
      </c>
      <c r="BM132" s="84" t="s">
        <v>226</v>
      </c>
    </row>
    <row r="133" spans="2:47" s="6" customFormat="1" ht="16.5" customHeight="1">
      <c r="B133" s="23"/>
      <c r="C133" s="24"/>
      <c r="D133" s="153" t="s">
        <v>122</v>
      </c>
      <c r="E133" s="24"/>
      <c r="F133" s="154" t="s">
        <v>227</v>
      </c>
      <c r="G133" s="24"/>
      <c r="H133" s="24"/>
      <c r="J133" s="24"/>
      <c r="K133" s="24"/>
      <c r="L133" s="43"/>
      <c r="M133" s="56"/>
      <c r="N133" s="24"/>
      <c r="O133" s="24"/>
      <c r="P133" s="24"/>
      <c r="Q133" s="24"/>
      <c r="R133" s="24"/>
      <c r="S133" s="24"/>
      <c r="T133" s="57"/>
      <c r="AT133" s="6" t="s">
        <v>122</v>
      </c>
      <c r="AU133" s="6" t="s">
        <v>78</v>
      </c>
    </row>
    <row r="134" spans="2:51" s="6" customFormat="1" ht="15.75" customHeight="1">
      <c r="B134" s="155"/>
      <c r="C134" s="156"/>
      <c r="D134" s="157" t="s">
        <v>124</v>
      </c>
      <c r="E134" s="156"/>
      <c r="F134" s="158" t="s">
        <v>228</v>
      </c>
      <c r="G134" s="156"/>
      <c r="H134" s="159">
        <v>4360.53</v>
      </c>
      <c r="J134" s="156"/>
      <c r="K134" s="156"/>
      <c r="L134" s="160"/>
      <c r="M134" s="161"/>
      <c r="N134" s="156"/>
      <c r="O134" s="156"/>
      <c r="P134" s="156"/>
      <c r="Q134" s="156"/>
      <c r="R134" s="156"/>
      <c r="S134" s="156"/>
      <c r="T134" s="162"/>
      <c r="AT134" s="163" t="s">
        <v>124</v>
      </c>
      <c r="AU134" s="163" t="s">
        <v>78</v>
      </c>
      <c r="AV134" s="163" t="s">
        <v>78</v>
      </c>
      <c r="AW134" s="163" t="s">
        <v>84</v>
      </c>
      <c r="AX134" s="163" t="s">
        <v>21</v>
      </c>
      <c r="AY134" s="163" t="s">
        <v>113</v>
      </c>
    </row>
    <row r="135" spans="2:65" s="6" customFormat="1" ht="15.75" customHeight="1">
      <c r="B135" s="23"/>
      <c r="C135" s="141" t="s">
        <v>229</v>
      </c>
      <c r="D135" s="141" t="s">
        <v>115</v>
      </c>
      <c r="E135" s="142" t="s">
        <v>230</v>
      </c>
      <c r="F135" s="143" t="s">
        <v>231</v>
      </c>
      <c r="G135" s="144" t="s">
        <v>202</v>
      </c>
      <c r="H135" s="145">
        <v>130815.9</v>
      </c>
      <c r="I135" s="146"/>
      <c r="J135" s="147">
        <f>ROUND($I$135*$H$135,2)</f>
        <v>0</v>
      </c>
      <c r="K135" s="143" t="s">
        <v>119</v>
      </c>
      <c r="L135" s="43"/>
      <c r="M135" s="148"/>
      <c r="N135" s="149" t="s">
        <v>43</v>
      </c>
      <c r="O135" s="24"/>
      <c r="P135" s="150">
        <f>$O$135*$H$135</f>
        <v>0</v>
      </c>
      <c r="Q135" s="150">
        <v>0</v>
      </c>
      <c r="R135" s="150">
        <f>$Q$135*$H$135</f>
        <v>0</v>
      </c>
      <c r="S135" s="150">
        <v>0</v>
      </c>
      <c r="T135" s="151">
        <f>$S$135*$H$135</f>
        <v>0</v>
      </c>
      <c r="AR135" s="84" t="s">
        <v>120</v>
      </c>
      <c r="AT135" s="84" t="s">
        <v>115</v>
      </c>
      <c r="AU135" s="84" t="s">
        <v>78</v>
      </c>
      <c r="AY135" s="6" t="s">
        <v>113</v>
      </c>
      <c r="BE135" s="152">
        <f>IF($N$135="základní",$J$135,0)</f>
        <v>0</v>
      </c>
      <c r="BF135" s="152">
        <f>IF($N$135="snížená",$J$135,0)</f>
        <v>0</v>
      </c>
      <c r="BG135" s="152">
        <f>IF($N$135="zákl. přenesená",$J$135,0)</f>
        <v>0</v>
      </c>
      <c r="BH135" s="152">
        <f>IF($N$135="sníž. přenesená",$J$135,0)</f>
        <v>0</v>
      </c>
      <c r="BI135" s="152">
        <f>IF($N$135="nulová",$J$135,0)</f>
        <v>0</v>
      </c>
      <c r="BJ135" s="84" t="s">
        <v>21</v>
      </c>
      <c r="BK135" s="152">
        <f>ROUND($I$135*$H$135,2)</f>
        <v>0</v>
      </c>
      <c r="BL135" s="84" t="s">
        <v>120</v>
      </c>
      <c r="BM135" s="84" t="s">
        <v>232</v>
      </c>
    </row>
    <row r="136" spans="2:47" s="6" customFormat="1" ht="27" customHeight="1">
      <c r="B136" s="23"/>
      <c r="C136" s="24"/>
      <c r="D136" s="153" t="s">
        <v>122</v>
      </c>
      <c r="E136" s="24"/>
      <c r="F136" s="154" t="s">
        <v>233</v>
      </c>
      <c r="G136" s="24"/>
      <c r="H136" s="24"/>
      <c r="J136" s="24"/>
      <c r="K136" s="24"/>
      <c r="L136" s="43"/>
      <c r="M136" s="56"/>
      <c r="N136" s="24"/>
      <c r="O136" s="24"/>
      <c r="P136" s="24"/>
      <c r="Q136" s="24"/>
      <c r="R136" s="24"/>
      <c r="S136" s="24"/>
      <c r="T136" s="57"/>
      <c r="AT136" s="6" t="s">
        <v>122</v>
      </c>
      <c r="AU136" s="6" t="s">
        <v>78</v>
      </c>
    </row>
    <row r="137" spans="2:51" s="6" customFormat="1" ht="15.75" customHeight="1">
      <c r="B137" s="155"/>
      <c r="C137" s="156"/>
      <c r="D137" s="157" t="s">
        <v>124</v>
      </c>
      <c r="E137" s="156"/>
      <c r="F137" s="158" t="s">
        <v>234</v>
      </c>
      <c r="G137" s="156"/>
      <c r="H137" s="159">
        <v>130815.9</v>
      </c>
      <c r="J137" s="156"/>
      <c r="K137" s="156"/>
      <c r="L137" s="160"/>
      <c r="M137" s="161"/>
      <c r="N137" s="156"/>
      <c r="O137" s="156"/>
      <c r="P137" s="156"/>
      <c r="Q137" s="156"/>
      <c r="R137" s="156"/>
      <c r="S137" s="156"/>
      <c r="T137" s="162"/>
      <c r="AT137" s="163" t="s">
        <v>124</v>
      </c>
      <c r="AU137" s="163" t="s">
        <v>78</v>
      </c>
      <c r="AV137" s="163" t="s">
        <v>78</v>
      </c>
      <c r="AW137" s="163" t="s">
        <v>84</v>
      </c>
      <c r="AX137" s="163" t="s">
        <v>21</v>
      </c>
      <c r="AY137" s="163" t="s">
        <v>113</v>
      </c>
    </row>
    <row r="138" spans="2:65" s="6" customFormat="1" ht="15.75" customHeight="1">
      <c r="B138" s="23"/>
      <c r="C138" s="141" t="s">
        <v>7</v>
      </c>
      <c r="D138" s="141" t="s">
        <v>115</v>
      </c>
      <c r="E138" s="142" t="s">
        <v>235</v>
      </c>
      <c r="F138" s="143" t="s">
        <v>236</v>
      </c>
      <c r="G138" s="144" t="s">
        <v>202</v>
      </c>
      <c r="H138" s="145">
        <v>4360.53</v>
      </c>
      <c r="I138" s="146"/>
      <c r="J138" s="147">
        <f>ROUND($I$138*$H$138,2)</f>
        <v>0</v>
      </c>
      <c r="K138" s="143" t="s">
        <v>119</v>
      </c>
      <c r="L138" s="43"/>
      <c r="M138" s="148"/>
      <c r="N138" s="149" t="s">
        <v>43</v>
      </c>
      <c r="O138" s="24"/>
      <c r="P138" s="150">
        <f>$O$138*$H$138</f>
        <v>0</v>
      </c>
      <c r="Q138" s="150">
        <v>0</v>
      </c>
      <c r="R138" s="150">
        <f>$Q$138*$H$138</f>
        <v>0</v>
      </c>
      <c r="S138" s="150">
        <v>0</v>
      </c>
      <c r="T138" s="151">
        <f>$S$138*$H$138</f>
        <v>0</v>
      </c>
      <c r="AR138" s="84" t="s">
        <v>120</v>
      </c>
      <c r="AT138" s="84" t="s">
        <v>115</v>
      </c>
      <c r="AU138" s="84" t="s">
        <v>78</v>
      </c>
      <c r="AY138" s="6" t="s">
        <v>113</v>
      </c>
      <c r="BE138" s="152">
        <f>IF($N$138="základní",$J$138,0)</f>
        <v>0</v>
      </c>
      <c r="BF138" s="152">
        <f>IF($N$138="snížená",$J$138,0)</f>
        <v>0</v>
      </c>
      <c r="BG138" s="152">
        <f>IF($N$138="zákl. přenesená",$J$138,0)</f>
        <v>0</v>
      </c>
      <c r="BH138" s="152">
        <f>IF($N$138="sníž. přenesená",$J$138,0)</f>
        <v>0</v>
      </c>
      <c r="BI138" s="152">
        <f>IF($N$138="nulová",$J$138,0)</f>
        <v>0</v>
      </c>
      <c r="BJ138" s="84" t="s">
        <v>21</v>
      </c>
      <c r="BK138" s="152">
        <f>ROUND($I$138*$H$138,2)</f>
        <v>0</v>
      </c>
      <c r="BL138" s="84" t="s">
        <v>120</v>
      </c>
      <c r="BM138" s="84" t="s">
        <v>237</v>
      </c>
    </row>
    <row r="139" spans="2:47" s="6" customFormat="1" ht="16.5" customHeight="1">
      <c r="B139" s="23"/>
      <c r="C139" s="24"/>
      <c r="D139" s="153" t="s">
        <v>122</v>
      </c>
      <c r="E139" s="24"/>
      <c r="F139" s="154" t="s">
        <v>236</v>
      </c>
      <c r="G139" s="24"/>
      <c r="H139" s="24"/>
      <c r="J139" s="24"/>
      <c r="K139" s="24"/>
      <c r="L139" s="43"/>
      <c r="M139" s="56"/>
      <c r="N139" s="24"/>
      <c r="O139" s="24"/>
      <c r="P139" s="24"/>
      <c r="Q139" s="24"/>
      <c r="R139" s="24"/>
      <c r="S139" s="24"/>
      <c r="T139" s="57"/>
      <c r="AT139" s="6" t="s">
        <v>122</v>
      </c>
      <c r="AU139" s="6" t="s">
        <v>78</v>
      </c>
    </row>
    <row r="140" spans="2:65" s="6" customFormat="1" ht="15.75" customHeight="1">
      <c r="B140" s="23"/>
      <c r="C140" s="141" t="s">
        <v>238</v>
      </c>
      <c r="D140" s="141" t="s">
        <v>115</v>
      </c>
      <c r="E140" s="142" t="s">
        <v>239</v>
      </c>
      <c r="F140" s="143" t="s">
        <v>240</v>
      </c>
      <c r="G140" s="144" t="s">
        <v>202</v>
      </c>
      <c r="H140" s="145">
        <v>328.904</v>
      </c>
      <c r="I140" s="146"/>
      <c r="J140" s="147">
        <f>ROUND($I$140*$H$140,2)</f>
        <v>0</v>
      </c>
      <c r="K140" s="143" t="s">
        <v>119</v>
      </c>
      <c r="L140" s="43"/>
      <c r="M140" s="148"/>
      <c r="N140" s="149" t="s">
        <v>43</v>
      </c>
      <c r="O140" s="24"/>
      <c r="P140" s="150">
        <f>$O$140*$H$140</f>
        <v>0</v>
      </c>
      <c r="Q140" s="150">
        <v>0</v>
      </c>
      <c r="R140" s="150">
        <f>$Q$140*$H$140</f>
        <v>0</v>
      </c>
      <c r="S140" s="150">
        <v>0</v>
      </c>
      <c r="T140" s="151">
        <f>$S$140*$H$140</f>
        <v>0</v>
      </c>
      <c r="AR140" s="84" t="s">
        <v>120</v>
      </c>
      <c r="AT140" s="84" t="s">
        <v>115</v>
      </c>
      <c r="AU140" s="84" t="s">
        <v>78</v>
      </c>
      <c r="AY140" s="6" t="s">
        <v>113</v>
      </c>
      <c r="BE140" s="152">
        <f>IF($N$140="základní",$J$140,0)</f>
        <v>0</v>
      </c>
      <c r="BF140" s="152">
        <f>IF($N$140="snížená",$J$140,0)</f>
        <v>0</v>
      </c>
      <c r="BG140" s="152">
        <f>IF($N$140="zákl. přenesená",$J$140,0)</f>
        <v>0</v>
      </c>
      <c r="BH140" s="152">
        <f>IF($N$140="sníž. přenesená",$J$140,0)</f>
        <v>0</v>
      </c>
      <c r="BI140" s="152">
        <f>IF($N$140="nulová",$J$140,0)</f>
        <v>0</v>
      </c>
      <c r="BJ140" s="84" t="s">
        <v>21</v>
      </c>
      <c r="BK140" s="152">
        <f>ROUND($I$140*$H$140,2)</f>
        <v>0</v>
      </c>
      <c r="BL140" s="84" t="s">
        <v>120</v>
      </c>
      <c r="BM140" s="84" t="s">
        <v>241</v>
      </c>
    </row>
    <row r="141" spans="2:47" s="6" customFormat="1" ht="16.5" customHeight="1">
      <c r="B141" s="23"/>
      <c r="C141" s="24"/>
      <c r="D141" s="153" t="s">
        <v>122</v>
      </c>
      <c r="E141" s="24"/>
      <c r="F141" s="154" t="s">
        <v>242</v>
      </c>
      <c r="G141" s="24"/>
      <c r="H141" s="24"/>
      <c r="J141" s="24"/>
      <c r="K141" s="24"/>
      <c r="L141" s="43"/>
      <c r="M141" s="56"/>
      <c r="N141" s="24"/>
      <c r="O141" s="24"/>
      <c r="P141" s="24"/>
      <c r="Q141" s="24"/>
      <c r="R141" s="24"/>
      <c r="S141" s="24"/>
      <c r="T141" s="57"/>
      <c r="AT141" s="6" t="s">
        <v>122</v>
      </c>
      <c r="AU141" s="6" t="s">
        <v>78</v>
      </c>
    </row>
    <row r="142" spans="2:51" s="6" customFormat="1" ht="15.75" customHeight="1">
      <c r="B142" s="155"/>
      <c r="C142" s="156"/>
      <c r="D142" s="157" t="s">
        <v>124</v>
      </c>
      <c r="E142" s="156"/>
      <c r="F142" s="158" t="s">
        <v>243</v>
      </c>
      <c r="G142" s="156"/>
      <c r="H142" s="159">
        <v>328.904</v>
      </c>
      <c r="J142" s="156"/>
      <c r="K142" s="156"/>
      <c r="L142" s="160"/>
      <c r="M142" s="161"/>
      <c r="N142" s="156"/>
      <c r="O142" s="156"/>
      <c r="P142" s="156"/>
      <c r="Q142" s="156"/>
      <c r="R142" s="156"/>
      <c r="S142" s="156"/>
      <c r="T142" s="162"/>
      <c r="AT142" s="163" t="s">
        <v>124</v>
      </c>
      <c r="AU142" s="163" t="s">
        <v>78</v>
      </c>
      <c r="AV142" s="163" t="s">
        <v>78</v>
      </c>
      <c r="AW142" s="163" t="s">
        <v>84</v>
      </c>
      <c r="AX142" s="163" t="s">
        <v>21</v>
      </c>
      <c r="AY142" s="163" t="s">
        <v>113</v>
      </c>
    </row>
    <row r="143" spans="2:65" s="6" customFormat="1" ht="15.75" customHeight="1">
      <c r="B143" s="23"/>
      <c r="C143" s="141" t="s">
        <v>244</v>
      </c>
      <c r="D143" s="141" t="s">
        <v>115</v>
      </c>
      <c r="E143" s="142" t="s">
        <v>245</v>
      </c>
      <c r="F143" s="143" t="s">
        <v>246</v>
      </c>
      <c r="G143" s="144" t="s">
        <v>202</v>
      </c>
      <c r="H143" s="145">
        <v>2978.568</v>
      </c>
      <c r="I143" s="146"/>
      <c r="J143" s="147">
        <f>ROUND($I$143*$H$143,2)</f>
        <v>0</v>
      </c>
      <c r="K143" s="143" t="s">
        <v>119</v>
      </c>
      <c r="L143" s="43"/>
      <c r="M143" s="148"/>
      <c r="N143" s="149" t="s">
        <v>43</v>
      </c>
      <c r="O143" s="24"/>
      <c r="P143" s="150">
        <f>$O$143*$H$143</f>
        <v>0</v>
      </c>
      <c r="Q143" s="150">
        <v>0</v>
      </c>
      <c r="R143" s="150">
        <f>$Q$143*$H$143</f>
        <v>0</v>
      </c>
      <c r="S143" s="150">
        <v>0</v>
      </c>
      <c r="T143" s="151">
        <f>$S$143*$H$143</f>
        <v>0</v>
      </c>
      <c r="AR143" s="84" t="s">
        <v>120</v>
      </c>
      <c r="AT143" s="84" t="s">
        <v>115</v>
      </c>
      <c r="AU143" s="84" t="s">
        <v>78</v>
      </c>
      <c r="AY143" s="6" t="s">
        <v>113</v>
      </c>
      <c r="BE143" s="152">
        <f>IF($N$143="základní",$J$143,0)</f>
        <v>0</v>
      </c>
      <c r="BF143" s="152">
        <f>IF($N$143="snížená",$J$143,0)</f>
        <v>0</v>
      </c>
      <c r="BG143" s="152">
        <f>IF($N$143="zákl. přenesená",$J$143,0)</f>
        <v>0</v>
      </c>
      <c r="BH143" s="152">
        <f>IF($N$143="sníž. přenesená",$J$143,0)</f>
        <v>0</v>
      </c>
      <c r="BI143" s="152">
        <f>IF($N$143="nulová",$J$143,0)</f>
        <v>0</v>
      </c>
      <c r="BJ143" s="84" t="s">
        <v>21</v>
      </c>
      <c r="BK143" s="152">
        <f>ROUND($I$143*$H$143,2)</f>
        <v>0</v>
      </c>
      <c r="BL143" s="84" t="s">
        <v>120</v>
      </c>
      <c r="BM143" s="84" t="s">
        <v>247</v>
      </c>
    </row>
    <row r="144" spans="2:47" s="6" customFormat="1" ht="16.5" customHeight="1">
      <c r="B144" s="23"/>
      <c r="C144" s="24"/>
      <c r="D144" s="153" t="s">
        <v>122</v>
      </c>
      <c r="E144" s="24"/>
      <c r="F144" s="154" t="s">
        <v>248</v>
      </c>
      <c r="G144" s="24"/>
      <c r="H144" s="24"/>
      <c r="J144" s="24"/>
      <c r="K144" s="24"/>
      <c r="L144" s="43"/>
      <c r="M144" s="56"/>
      <c r="N144" s="24"/>
      <c r="O144" s="24"/>
      <c r="P144" s="24"/>
      <c r="Q144" s="24"/>
      <c r="R144" s="24"/>
      <c r="S144" s="24"/>
      <c r="T144" s="57"/>
      <c r="AT144" s="6" t="s">
        <v>122</v>
      </c>
      <c r="AU144" s="6" t="s">
        <v>78</v>
      </c>
    </row>
    <row r="145" spans="2:65" s="6" customFormat="1" ht="15.75" customHeight="1">
      <c r="B145" s="23"/>
      <c r="C145" s="141" t="s">
        <v>249</v>
      </c>
      <c r="D145" s="141" t="s">
        <v>115</v>
      </c>
      <c r="E145" s="142" t="s">
        <v>250</v>
      </c>
      <c r="F145" s="143" t="s">
        <v>251</v>
      </c>
      <c r="G145" s="144" t="s">
        <v>202</v>
      </c>
      <c r="H145" s="145">
        <v>5</v>
      </c>
      <c r="I145" s="146"/>
      <c r="J145" s="147">
        <f>ROUND($I$145*$H$145,2)</f>
        <v>0</v>
      </c>
      <c r="K145" s="143" t="s">
        <v>119</v>
      </c>
      <c r="L145" s="43"/>
      <c r="M145" s="148"/>
      <c r="N145" s="149" t="s">
        <v>43</v>
      </c>
      <c r="O145" s="24"/>
      <c r="P145" s="150">
        <f>$O$145*$H$145</f>
        <v>0</v>
      </c>
      <c r="Q145" s="150">
        <v>0</v>
      </c>
      <c r="R145" s="150">
        <f>$Q$145*$H$145</f>
        <v>0</v>
      </c>
      <c r="S145" s="150">
        <v>0</v>
      </c>
      <c r="T145" s="151">
        <f>$S$145*$H$145</f>
        <v>0</v>
      </c>
      <c r="AR145" s="84" t="s">
        <v>120</v>
      </c>
      <c r="AT145" s="84" t="s">
        <v>115</v>
      </c>
      <c r="AU145" s="84" t="s">
        <v>78</v>
      </c>
      <c r="AY145" s="6" t="s">
        <v>113</v>
      </c>
      <c r="BE145" s="152">
        <f>IF($N$145="základní",$J$145,0)</f>
        <v>0</v>
      </c>
      <c r="BF145" s="152">
        <f>IF($N$145="snížená",$J$145,0)</f>
        <v>0</v>
      </c>
      <c r="BG145" s="152">
        <f>IF($N$145="zákl. přenesená",$J$145,0)</f>
        <v>0</v>
      </c>
      <c r="BH145" s="152">
        <f>IF($N$145="sníž. přenesená",$J$145,0)</f>
        <v>0</v>
      </c>
      <c r="BI145" s="152">
        <f>IF($N$145="nulová",$J$145,0)</f>
        <v>0</v>
      </c>
      <c r="BJ145" s="84" t="s">
        <v>21</v>
      </c>
      <c r="BK145" s="152">
        <f>ROUND($I$145*$H$145,2)</f>
        <v>0</v>
      </c>
      <c r="BL145" s="84" t="s">
        <v>120</v>
      </c>
      <c r="BM145" s="84" t="s">
        <v>252</v>
      </c>
    </row>
    <row r="146" spans="2:47" s="6" customFormat="1" ht="16.5" customHeight="1">
      <c r="B146" s="23"/>
      <c r="C146" s="24"/>
      <c r="D146" s="153" t="s">
        <v>122</v>
      </c>
      <c r="E146" s="24"/>
      <c r="F146" s="154" t="s">
        <v>253</v>
      </c>
      <c r="G146" s="24"/>
      <c r="H146" s="24"/>
      <c r="J146" s="24"/>
      <c r="K146" s="24"/>
      <c r="L146" s="43"/>
      <c r="M146" s="56"/>
      <c r="N146" s="24"/>
      <c r="O146" s="24"/>
      <c r="P146" s="24"/>
      <c r="Q146" s="24"/>
      <c r="R146" s="24"/>
      <c r="S146" s="24"/>
      <c r="T146" s="57"/>
      <c r="AT146" s="6" t="s">
        <v>122</v>
      </c>
      <c r="AU146" s="6" t="s">
        <v>78</v>
      </c>
    </row>
    <row r="147" spans="2:65" s="6" customFormat="1" ht="15.75" customHeight="1">
      <c r="B147" s="23"/>
      <c r="C147" s="141" t="s">
        <v>254</v>
      </c>
      <c r="D147" s="141" t="s">
        <v>115</v>
      </c>
      <c r="E147" s="142" t="s">
        <v>255</v>
      </c>
      <c r="F147" s="143" t="s">
        <v>256</v>
      </c>
      <c r="G147" s="144" t="s">
        <v>202</v>
      </c>
      <c r="H147" s="145">
        <v>100</v>
      </c>
      <c r="I147" s="146"/>
      <c r="J147" s="147">
        <f>ROUND($I$147*$H$147,2)</f>
        <v>0</v>
      </c>
      <c r="K147" s="143" t="s">
        <v>119</v>
      </c>
      <c r="L147" s="43"/>
      <c r="M147" s="148"/>
      <c r="N147" s="149" t="s">
        <v>43</v>
      </c>
      <c r="O147" s="24"/>
      <c r="P147" s="150">
        <f>$O$147*$H$147</f>
        <v>0</v>
      </c>
      <c r="Q147" s="150">
        <v>0</v>
      </c>
      <c r="R147" s="150">
        <f>$Q$147*$H$147</f>
        <v>0</v>
      </c>
      <c r="S147" s="150">
        <v>0</v>
      </c>
      <c r="T147" s="151">
        <f>$S$147*$H$147</f>
        <v>0</v>
      </c>
      <c r="AR147" s="84" t="s">
        <v>120</v>
      </c>
      <c r="AT147" s="84" t="s">
        <v>115</v>
      </c>
      <c r="AU147" s="84" t="s">
        <v>78</v>
      </c>
      <c r="AY147" s="6" t="s">
        <v>113</v>
      </c>
      <c r="BE147" s="152">
        <f>IF($N$147="základní",$J$147,0)</f>
        <v>0</v>
      </c>
      <c r="BF147" s="152">
        <f>IF($N$147="snížená",$J$147,0)</f>
        <v>0</v>
      </c>
      <c r="BG147" s="152">
        <f>IF($N$147="zákl. přenesená",$J$147,0)</f>
        <v>0</v>
      </c>
      <c r="BH147" s="152">
        <f>IF($N$147="sníž. přenesená",$J$147,0)</f>
        <v>0</v>
      </c>
      <c r="BI147" s="152">
        <f>IF($N$147="nulová",$J$147,0)</f>
        <v>0</v>
      </c>
      <c r="BJ147" s="84" t="s">
        <v>21</v>
      </c>
      <c r="BK147" s="152">
        <f>ROUND($I$147*$H$147,2)</f>
        <v>0</v>
      </c>
      <c r="BL147" s="84" t="s">
        <v>120</v>
      </c>
      <c r="BM147" s="84" t="s">
        <v>257</v>
      </c>
    </row>
    <row r="148" spans="2:47" s="6" customFormat="1" ht="16.5" customHeight="1">
      <c r="B148" s="23"/>
      <c r="C148" s="24"/>
      <c r="D148" s="153" t="s">
        <v>122</v>
      </c>
      <c r="E148" s="24"/>
      <c r="F148" s="154" t="s">
        <v>258</v>
      </c>
      <c r="G148" s="24"/>
      <c r="H148" s="24"/>
      <c r="J148" s="24"/>
      <c r="K148" s="24"/>
      <c r="L148" s="43"/>
      <c r="M148" s="56"/>
      <c r="N148" s="24"/>
      <c r="O148" s="24"/>
      <c r="P148" s="24"/>
      <c r="Q148" s="24"/>
      <c r="R148" s="24"/>
      <c r="S148" s="24"/>
      <c r="T148" s="57"/>
      <c r="AT148" s="6" t="s">
        <v>122</v>
      </c>
      <c r="AU148" s="6" t="s">
        <v>78</v>
      </c>
    </row>
    <row r="149" spans="2:65" s="6" customFormat="1" ht="15.75" customHeight="1">
      <c r="B149" s="23"/>
      <c r="C149" s="141" t="s">
        <v>259</v>
      </c>
      <c r="D149" s="141" t="s">
        <v>115</v>
      </c>
      <c r="E149" s="142" t="s">
        <v>260</v>
      </c>
      <c r="F149" s="143" t="s">
        <v>261</v>
      </c>
      <c r="G149" s="144" t="s">
        <v>202</v>
      </c>
      <c r="H149" s="145">
        <v>5</v>
      </c>
      <c r="I149" s="146"/>
      <c r="J149" s="147">
        <f>ROUND($I$149*$H$149,2)</f>
        <v>0</v>
      </c>
      <c r="K149" s="143" t="s">
        <v>119</v>
      </c>
      <c r="L149" s="43"/>
      <c r="M149" s="148"/>
      <c r="N149" s="149" t="s">
        <v>43</v>
      </c>
      <c r="O149" s="24"/>
      <c r="P149" s="150">
        <f>$O$149*$H$149</f>
        <v>0</v>
      </c>
      <c r="Q149" s="150">
        <v>0</v>
      </c>
      <c r="R149" s="150">
        <f>$Q$149*$H$149</f>
        <v>0</v>
      </c>
      <c r="S149" s="150">
        <v>0</v>
      </c>
      <c r="T149" s="151">
        <f>$S$149*$H$149</f>
        <v>0</v>
      </c>
      <c r="AR149" s="84" t="s">
        <v>120</v>
      </c>
      <c r="AT149" s="84" t="s">
        <v>115</v>
      </c>
      <c r="AU149" s="84" t="s">
        <v>78</v>
      </c>
      <c r="AY149" s="6" t="s">
        <v>113</v>
      </c>
      <c r="BE149" s="152">
        <f>IF($N$149="základní",$J$149,0)</f>
        <v>0</v>
      </c>
      <c r="BF149" s="152">
        <f>IF($N$149="snížená",$J$149,0)</f>
        <v>0</v>
      </c>
      <c r="BG149" s="152">
        <f>IF($N$149="zákl. přenesená",$J$149,0)</f>
        <v>0</v>
      </c>
      <c r="BH149" s="152">
        <f>IF($N$149="sníž. přenesená",$J$149,0)</f>
        <v>0</v>
      </c>
      <c r="BI149" s="152">
        <f>IF($N$149="nulová",$J$149,0)</f>
        <v>0</v>
      </c>
      <c r="BJ149" s="84" t="s">
        <v>21</v>
      </c>
      <c r="BK149" s="152">
        <f>ROUND($I$149*$H$149,2)</f>
        <v>0</v>
      </c>
      <c r="BL149" s="84" t="s">
        <v>120</v>
      </c>
      <c r="BM149" s="84" t="s">
        <v>262</v>
      </c>
    </row>
    <row r="150" spans="2:47" s="6" customFormat="1" ht="16.5" customHeight="1">
      <c r="B150" s="23"/>
      <c r="C150" s="24"/>
      <c r="D150" s="153" t="s">
        <v>122</v>
      </c>
      <c r="E150" s="24"/>
      <c r="F150" s="154" t="s">
        <v>263</v>
      </c>
      <c r="G150" s="24"/>
      <c r="H150" s="24"/>
      <c r="J150" s="24"/>
      <c r="K150" s="24"/>
      <c r="L150" s="43"/>
      <c r="M150" s="56"/>
      <c r="N150" s="24"/>
      <c r="O150" s="24"/>
      <c r="P150" s="24"/>
      <c r="Q150" s="24"/>
      <c r="R150" s="24"/>
      <c r="S150" s="24"/>
      <c r="T150" s="57"/>
      <c r="AT150" s="6" t="s">
        <v>122</v>
      </c>
      <c r="AU150" s="6" t="s">
        <v>78</v>
      </c>
    </row>
    <row r="151" spans="2:65" s="6" customFormat="1" ht="15.75" customHeight="1">
      <c r="B151" s="23"/>
      <c r="C151" s="141" t="s">
        <v>264</v>
      </c>
      <c r="D151" s="141" t="s">
        <v>115</v>
      </c>
      <c r="E151" s="142" t="s">
        <v>265</v>
      </c>
      <c r="F151" s="143" t="s">
        <v>266</v>
      </c>
      <c r="G151" s="144" t="s">
        <v>202</v>
      </c>
      <c r="H151" s="145">
        <v>10</v>
      </c>
      <c r="I151" s="146"/>
      <c r="J151" s="147">
        <f>ROUND($I$151*$H$151,2)</f>
        <v>0</v>
      </c>
      <c r="K151" s="143" t="s">
        <v>119</v>
      </c>
      <c r="L151" s="43"/>
      <c r="M151" s="148"/>
      <c r="N151" s="149" t="s">
        <v>43</v>
      </c>
      <c r="O151" s="24"/>
      <c r="P151" s="150">
        <f>$O$151*$H$151</f>
        <v>0</v>
      </c>
      <c r="Q151" s="150">
        <v>0</v>
      </c>
      <c r="R151" s="150">
        <f>$Q$151*$H$151</f>
        <v>0</v>
      </c>
      <c r="S151" s="150">
        <v>0</v>
      </c>
      <c r="T151" s="151">
        <f>$S$151*$H$151</f>
        <v>0</v>
      </c>
      <c r="AR151" s="84" t="s">
        <v>120</v>
      </c>
      <c r="AT151" s="84" t="s">
        <v>115</v>
      </c>
      <c r="AU151" s="84" t="s">
        <v>78</v>
      </c>
      <c r="AY151" s="6" t="s">
        <v>113</v>
      </c>
      <c r="BE151" s="152">
        <f>IF($N$151="základní",$J$151,0)</f>
        <v>0</v>
      </c>
      <c r="BF151" s="152">
        <f>IF($N$151="snížená",$J$151,0)</f>
        <v>0</v>
      </c>
      <c r="BG151" s="152">
        <f>IF($N$151="zákl. přenesená",$J$151,0)</f>
        <v>0</v>
      </c>
      <c r="BH151" s="152">
        <f>IF($N$151="sníž. přenesená",$J$151,0)</f>
        <v>0</v>
      </c>
      <c r="BI151" s="152">
        <f>IF($N$151="nulová",$J$151,0)</f>
        <v>0</v>
      </c>
      <c r="BJ151" s="84" t="s">
        <v>21</v>
      </c>
      <c r="BK151" s="152">
        <f>ROUND($I$151*$H$151,2)</f>
        <v>0</v>
      </c>
      <c r="BL151" s="84" t="s">
        <v>120</v>
      </c>
      <c r="BM151" s="84" t="s">
        <v>267</v>
      </c>
    </row>
    <row r="152" spans="2:47" s="6" customFormat="1" ht="16.5" customHeight="1">
      <c r="B152" s="23"/>
      <c r="C152" s="24"/>
      <c r="D152" s="153" t="s">
        <v>122</v>
      </c>
      <c r="E152" s="24"/>
      <c r="F152" s="154" t="s">
        <v>268</v>
      </c>
      <c r="G152" s="24"/>
      <c r="H152" s="24"/>
      <c r="J152" s="24"/>
      <c r="K152" s="24"/>
      <c r="L152" s="43"/>
      <c r="M152" s="56"/>
      <c r="N152" s="24"/>
      <c r="O152" s="24"/>
      <c r="P152" s="24"/>
      <c r="Q152" s="24"/>
      <c r="R152" s="24"/>
      <c r="S152" s="24"/>
      <c r="T152" s="57"/>
      <c r="AT152" s="6" t="s">
        <v>122</v>
      </c>
      <c r="AU152" s="6" t="s">
        <v>78</v>
      </c>
    </row>
    <row r="153" spans="2:65" s="6" customFormat="1" ht="15.75" customHeight="1">
      <c r="B153" s="23"/>
      <c r="C153" s="141" t="s">
        <v>269</v>
      </c>
      <c r="D153" s="141" t="s">
        <v>115</v>
      </c>
      <c r="E153" s="142" t="s">
        <v>270</v>
      </c>
      <c r="F153" s="143" t="s">
        <v>271</v>
      </c>
      <c r="G153" s="144" t="s">
        <v>202</v>
      </c>
      <c r="H153" s="145">
        <v>1261.962</v>
      </c>
      <c r="I153" s="146"/>
      <c r="J153" s="147">
        <f>ROUND($I$153*$H$153,2)</f>
        <v>0</v>
      </c>
      <c r="K153" s="143" t="s">
        <v>119</v>
      </c>
      <c r="L153" s="43"/>
      <c r="M153" s="148"/>
      <c r="N153" s="149" t="s">
        <v>43</v>
      </c>
      <c r="O153" s="24"/>
      <c r="P153" s="150">
        <f>$O$153*$H$153</f>
        <v>0</v>
      </c>
      <c r="Q153" s="150">
        <v>0</v>
      </c>
      <c r="R153" s="150">
        <f>$Q$153*$H$153</f>
        <v>0</v>
      </c>
      <c r="S153" s="150">
        <v>0</v>
      </c>
      <c r="T153" s="151">
        <f>$S$153*$H$153</f>
        <v>0</v>
      </c>
      <c r="AR153" s="84" t="s">
        <v>120</v>
      </c>
      <c r="AT153" s="84" t="s">
        <v>115</v>
      </c>
      <c r="AU153" s="84" t="s">
        <v>78</v>
      </c>
      <c r="AY153" s="6" t="s">
        <v>113</v>
      </c>
      <c r="BE153" s="152">
        <f>IF($N$153="základní",$J$153,0)</f>
        <v>0</v>
      </c>
      <c r="BF153" s="152">
        <f>IF($N$153="snížená",$J$153,0)</f>
        <v>0</v>
      </c>
      <c r="BG153" s="152">
        <f>IF($N$153="zákl. přenesená",$J$153,0)</f>
        <v>0</v>
      </c>
      <c r="BH153" s="152">
        <f>IF($N$153="sníž. přenesená",$J$153,0)</f>
        <v>0</v>
      </c>
      <c r="BI153" s="152">
        <f>IF($N$153="nulová",$J$153,0)</f>
        <v>0</v>
      </c>
      <c r="BJ153" s="84" t="s">
        <v>21</v>
      </c>
      <c r="BK153" s="152">
        <f>ROUND($I$153*$H$153,2)</f>
        <v>0</v>
      </c>
      <c r="BL153" s="84" t="s">
        <v>120</v>
      </c>
      <c r="BM153" s="84" t="s">
        <v>272</v>
      </c>
    </row>
    <row r="154" spans="2:47" s="6" customFormat="1" ht="16.5" customHeight="1">
      <c r="B154" s="23"/>
      <c r="C154" s="24"/>
      <c r="D154" s="153" t="s">
        <v>122</v>
      </c>
      <c r="E154" s="24"/>
      <c r="F154" s="154" t="s">
        <v>273</v>
      </c>
      <c r="G154" s="24"/>
      <c r="H154" s="24"/>
      <c r="J154" s="24"/>
      <c r="K154" s="24"/>
      <c r="L154" s="43"/>
      <c r="M154" s="56"/>
      <c r="N154" s="24"/>
      <c r="O154" s="24"/>
      <c r="P154" s="24"/>
      <c r="Q154" s="24"/>
      <c r="R154" s="24"/>
      <c r="S154" s="24"/>
      <c r="T154" s="57"/>
      <c r="AT154" s="6" t="s">
        <v>122</v>
      </c>
      <c r="AU154" s="6" t="s">
        <v>78</v>
      </c>
    </row>
    <row r="155" spans="2:63" s="128" customFormat="1" ht="30.75" customHeight="1">
      <c r="B155" s="129"/>
      <c r="C155" s="130"/>
      <c r="D155" s="130" t="s">
        <v>71</v>
      </c>
      <c r="E155" s="139" t="s">
        <v>274</v>
      </c>
      <c r="F155" s="139" t="s">
        <v>275</v>
      </c>
      <c r="G155" s="130"/>
      <c r="H155" s="130"/>
      <c r="J155" s="140">
        <f>$BK$155</f>
        <v>0</v>
      </c>
      <c r="K155" s="130"/>
      <c r="L155" s="133"/>
      <c r="M155" s="134"/>
      <c r="N155" s="130"/>
      <c r="O155" s="130"/>
      <c r="P155" s="135">
        <f>SUM($P$156:$P$157)</f>
        <v>0</v>
      </c>
      <c r="Q155" s="130"/>
      <c r="R155" s="135">
        <f>SUM($R$156:$R$157)</f>
        <v>0</v>
      </c>
      <c r="S155" s="130"/>
      <c r="T155" s="136">
        <f>SUM($T$156:$T$157)</f>
        <v>0</v>
      </c>
      <c r="AR155" s="137" t="s">
        <v>21</v>
      </c>
      <c r="AT155" s="137" t="s">
        <v>71</v>
      </c>
      <c r="AU155" s="137" t="s">
        <v>21</v>
      </c>
      <c r="AY155" s="137" t="s">
        <v>113</v>
      </c>
      <c r="BK155" s="138">
        <f>SUM($BK$156:$BK$157)</f>
        <v>0</v>
      </c>
    </row>
    <row r="156" spans="2:65" s="6" customFormat="1" ht="15.75" customHeight="1">
      <c r="B156" s="23"/>
      <c r="C156" s="141" t="s">
        <v>276</v>
      </c>
      <c r="D156" s="141" t="s">
        <v>115</v>
      </c>
      <c r="E156" s="142" t="s">
        <v>277</v>
      </c>
      <c r="F156" s="143" t="s">
        <v>278</v>
      </c>
      <c r="G156" s="144" t="s">
        <v>202</v>
      </c>
      <c r="H156" s="145">
        <v>67.134</v>
      </c>
      <c r="I156" s="146"/>
      <c r="J156" s="147">
        <f>ROUND($I$156*$H$156,2)</f>
        <v>0</v>
      </c>
      <c r="K156" s="143" t="s">
        <v>119</v>
      </c>
      <c r="L156" s="43"/>
      <c r="M156" s="148"/>
      <c r="N156" s="149" t="s">
        <v>43</v>
      </c>
      <c r="O156" s="24"/>
      <c r="P156" s="150">
        <f>$O$156*$H$156</f>
        <v>0</v>
      </c>
      <c r="Q156" s="150">
        <v>0</v>
      </c>
      <c r="R156" s="150">
        <f>$Q$156*$H$156</f>
        <v>0</v>
      </c>
      <c r="S156" s="150">
        <v>0</v>
      </c>
      <c r="T156" s="151">
        <f>$S$156*$H$156</f>
        <v>0</v>
      </c>
      <c r="AR156" s="84" t="s">
        <v>120</v>
      </c>
      <c r="AT156" s="84" t="s">
        <v>115</v>
      </c>
      <c r="AU156" s="84" t="s">
        <v>78</v>
      </c>
      <c r="AY156" s="6" t="s">
        <v>113</v>
      </c>
      <c r="BE156" s="152">
        <f>IF($N$156="základní",$J$156,0)</f>
        <v>0</v>
      </c>
      <c r="BF156" s="152">
        <f>IF($N$156="snížená",$J$156,0)</f>
        <v>0</v>
      </c>
      <c r="BG156" s="152">
        <f>IF($N$156="zákl. přenesená",$J$156,0)</f>
        <v>0</v>
      </c>
      <c r="BH156" s="152">
        <f>IF($N$156="sníž. přenesená",$J$156,0)</f>
        <v>0</v>
      </c>
      <c r="BI156" s="152">
        <f>IF($N$156="nulová",$J$156,0)</f>
        <v>0</v>
      </c>
      <c r="BJ156" s="84" t="s">
        <v>21</v>
      </c>
      <c r="BK156" s="152">
        <f>ROUND($I$156*$H$156,2)</f>
        <v>0</v>
      </c>
      <c r="BL156" s="84" t="s">
        <v>120</v>
      </c>
      <c r="BM156" s="84" t="s">
        <v>279</v>
      </c>
    </row>
    <row r="157" spans="2:47" s="6" customFormat="1" ht="16.5" customHeight="1">
      <c r="B157" s="23"/>
      <c r="C157" s="24"/>
      <c r="D157" s="153" t="s">
        <v>122</v>
      </c>
      <c r="E157" s="24"/>
      <c r="F157" s="154" t="s">
        <v>280</v>
      </c>
      <c r="G157" s="24"/>
      <c r="H157" s="24"/>
      <c r="J157" s="24"/>
      <c r="K157" s="24"/>
      <c r="L157" s="43"/>
      <c r="M157" s="56"/>
      <c r="N157" s="24"/>
      <c r="O157" s="24"/>
      <c r="P157" s="24"/>
      <c r="Q157" s="24"/>
      <c r="R157" s="24"/>
      <c r="S157" s="24"/>
      <c r="T157" s="57"/>
      <c r="AT157" s="6" t="s">
        <v>122</v>
      </c>
      <c r="AU157" s="6" t="s">
        <v>78</v>
      </c>
    </row>
    <row r="158" spans="2:63" s="128" customFormat="1" ht="37.5" customHeight="1">
      <c r="B158" s="129"/>
      <c r="C158" s="130"/>
      <c r="D158" s="130" t="s">
        <v>71</v>
      </c>
      <c r="E158" s="131" t="s">
        <v>281</v>
      </c>
      <c r="F158" s="131" t="s">
        <v>282</v>
      </c>
      <c r="G158" s="130"/>
      <c r="H158" s="130"/>
      <c r="J158" s="132">
        <f>$BK$158</f>
        <v>0</v>
      </c>
      <c r="K158" s="130"/>
      <c r="L158" s="133"/>
      <c r="M158" s="134"/>
      <c r="N158" s="130"/>
      <c r="O158" s="130"/>
      <c r="P158" s="135">
        <f>$P$159+$P$162+$P$165+$P$168+$P$171</f>
        <v>0</v>
      </c>
      <c r="Q158" s="130"/>
      <c r="R158" s="135">
        <f>$R$159+$R$162+$R$165+$R$168+$R$171</f>
        <v>0</v>
      </c>
      <c r="S158" s="130"/>
      <c r="T158" s="136">
        <f>$T$159+$T$162+$T$165+$T$168+$T$171</f>
        <v>0</v>
      </c>
      <c r="AR158" s="137" t="s">
        <v>142</v>
      </c>
      <c r="AT158" s="137" t="s">
        <v>71</v>
      </c>
      <c r="AU158" s="137" t="s">
        <v>72</v>
      </c>
      <c r="AY158" s="137" t="s">
        <v>113</v>
      </c>
      <c r="BK158" s="138">
        <f>$BK$159+$BK$162+$BK$165+$BK$168+$BK$171</f>
        <v>0</v>
      </c>
    </row>
    <row r="159" spans="2:63" s="128" customFormat="1" ht="21" customHeight="1">
      <c r="B159" s="129"/>
      <c r="C159" s="130"/>
      <c r="D159" s="130" t="s">
        <v>71</v>
      </c>
      <c r="E159" s="139" t="s">
        <v>283</v>
      </c>
      <c r="F159" s="139" t="s">
        <v>284</v>
      </c>
      <c r="G159" s="130"/>
      <c r="H159" s="130"/>
      <c r="J159" s="140">
        <f>$BK$159</f>
        <v>0</v>
      </c>
      <c r="K159" s="130"/>
      <c r="L159" s="133"/>
      <c r="M159" s="134"/>
      <c r="N159" s="130"/>
      <c r="O159" s="130"/>
      <c r="P159" s="135">
        <f>SUM($P$160:$P$161)</f>
        <v>0</v>
      </c>
      <c r="Q159" s="130"/>
      <c r="R159" s="135">
        <f>SUM($R$160:$R$161)</f>
        <v>0</v>
      </c>
      <c r="S159" s="130"/>
      <c r="T159" s="136">
        <f>SUM($T$160:$T$161)</f>
        <v>0</v>
      </c>
      <c r="AR159" s="137" t="s">
        <v>142</v>
      </c>
      <c r="AT159" s="137" t="s">
        <v>71</v>
      </c>
      <c r="AU159" s="137" t="s">
        <v>21</v>
      </c>
      <c r="AY159" s="137" t="s">
        <v>113</v>
      </c>
      <c r="BK159" s="138">
        <f>SUM($BK$160:$BK$161)</f>
        <v>0</v>
      </c>
    </row>
    <row r="160" spans="2:65" s="6" customFormat="1" ht="15.75" customHeight="1">
      <c r="B160" s="23"/>
      <c r="C160" s="141" t="s">
        <v>285</v>
      </c>
      <c r="D160" s="141" t="s">
        <v>115</v>
      </c>
      <c r="E160" s="142" t="s">
        <v>286</v>
      </c>
      <c r="F160" s="143" t="s">
        <v>284</v>
      </c>
      <c r="G160" s="144" t="s">
        <v>189</v>
      </c>
      <c r="H160" s="145">
        <v>1</v>
      </c>
      <c r="I160" s="146"/>
      <c r="J160" s="147">
        <f>ROUND($I$160*$H$160,2)</f>
        <v>0</v>
      </c>
      <c r="K160" s="143" t="s">
        <v>119</v>
      </c>
      <c r="L160" s="43"/>
      <c r="M160" s="148"/>
      <c r="N160" s="149" t="s">
        <v>43</v>
      </c>
      <c r="O160" s="24"/>
      <c r="P160" s="150">
        <f>$O$160*$H$160</f>
        <v>0</v>
      </c>
      <c r="Q160" s="150">
        <v>0</v>
      </c>
      <c r="R160" s="150">
        <f>$Q$160*$H$160</f>
        <v>0</v>
      </c>
      <c r="S160" s="150">
        <v>0</v>
      </c>
      <c r="T160" s="151">
        <f>$S$160*$H$160</f>
        <v>0</v>
      </c>
      <c r="AR160" s="84" t="s">
        <v>287</v>
      </c>
      <c r="AT160" s="84" t="s">
        <v>115</v>
      </c>
      <c r="AU160" s="84" t="s">
        <v>78</v>
      </c>
      <c r="AY160" s="6" t="s">
        <v>113</v>
      </c>
      <c r="BE160" s="152">
        <f>IF($N$160="základní",$J$160,0)</f>
        <v>0</v>
      </c>
      <c r="BF160" s="152">
        <f>IF($N$160="snížená",$J$160,0)</f>
        <v>0</v>
      </c>
      <c r="BG160" s="152">
        <f>IF($N$160="zákl. přenesená",$J$160,0)</f>
        <v>0</v>
      </c>
      <c r="BH160" s="152">
        <f>IF($N$160="sníž. přenesená",$J$160,0)</f>
        <v>0</v>
      </c>
      <c r="BI160" s="152">
        <f>IF($N$160="nulová",$J$160,0)</f>
        <v>0</v>
      </c>
      <c r="BJ160" s="84" t="s">
        <v>21</v>
      </c>
      <c r="BK160" s="152">
        <f>ROUND($I$160*$H$160,2)</f>
        <v>0</v>
      </c>
      <c r="BL160" s="84" t="s">
        <v>287</v>
      </c>
      <c r="BM160" s="84" t="s">
        <v>288</v>
      </c>
    </row>
    <row r="161" spans="2:47" s="6" customFormat="1" ht="16.5" customHeight="1">
      <c r="B161" s="23"/>
      <c r="C161" s="24"/>
      <c r="D161" s="153" t="s">
        <v>122</v>
      </c>
      <c r="E161" s="24"/>
      <c r="F161" s="154" t="s">
        <v>289</v>
      </c>
      <c r="G161" s="24"/>
      <c r="H161" s="24"/>
      <c r="J161" s="24"/>
      <c r="K161" s="24"/>
      <c r="L161" s="43"/>
      <c r="M161" s="56"/>
      <c r="N161" s="24"/>
      <c r="O161" s="24"/>
      <c r="P161" s="24"/>
      <c r="Q161" s="24"/>
      <c r="R161" s="24"/>
      <c r="S161" s="24"/>
      <c r="T161" s="57"/>
      <c r="AT161" s="6" t="s">
        <v>122</v>
      </c>
      <c r="AU161" s="6" t="s">
        <v>78</v>
      </c>
    </row>
    <row r="162" spans="2:63" s="128" customFormat="1" ht="30.75" customHeight="1">
      <c r="B162" s="129"/>
      <c r="C162" s="130"/>
      <c r="D162" s="130" t="s">
        <v>71</v>
      </c>
      <c r="E162" s="139" t="s">
        <v>290</v>
      </c>
      <c r="F162" s="139" t="s">
        <v>291</v>
      </c>
      <c r="G162" s="130"/>
      <c r="H162" s="130"/>
      <c r="J162" s="140">
        <f>$BK$162</f>
        <v>0</v>
      </c>
      <c r="K162" s="130"/>
      <c r="L162" s="133"/>
      <c r="M162" s="134"/>
      <c r="N162" s="130"/>
      <c r="O162" s="130"/>
      <c r="P162" s="135">
        <f>SUM($P$163:$P$164)</f>
        <v>0</v>
      </c>
      <c r="Q162" s="130"/>
      <c r="R162" s="135">
        <f>SUM($R$163:$R$164)</f>
        <v>0</v>
      </c>
      <c r="S162" s="130"/>
      <c r="T162" s="136">
        <f>SUM($T$163:$T$164)</f>
        <v>0</v>
      </c>
      <c r="AR162" s="137" t="s">
        <v>142</v>
      </c>
      <c r="AT162" s="137" t="s">
        <v>71</v>
      </c>
      <c r="AU162" s="137" t="s">
        <v>21</v>
      </c>
      <c r="AY162" s="137" t="s">
        <v>113</v>
      </c>
      <c r="BK162" s="138">
        <f>SUM($BK$163:$BK$164)</f>
        <v>0</v>
      </c>
    </row>
    <row r="163" spans="2:65" s="6" customFormat="1" ht="15.75" customHeight="1">
      <c r="B163" s="23"/>
      <c r="C163" s="141" t="s">
        <v>292</v>
      </c>
      <c r="D163" s="141" t="s">
        <v>115</v>
      </c>
      <c r="E163" s="142" t="s">
        <v>293</v>
      </c>
      <c r="F163" s="143" t="s">
        <v>291</v>
      </c>
      <c r="G163" s="144" t="s">
        <v>189</v>
      </c>
      <c r="H163" s="145">
        <v>1</v>
      </c>
      <c r="I163" s="146"/>
      <c r="J163" s="147">
        <f>ROUND($I$163*$H$163,2)</f>
        <v>0</v>
      </c>
      <c r="K163" s="143" t="s">
        <v>119</v>
      </c>
      <c r="L163" s="43"/>
      <c r="M163" s="148"/>
      <c r="N163" s="149" t="s">
        <v>43</v>
      </c>
      <c r="O163" s="24"/>
      <c r="P163" s="150">
        <f>$O$163*$H$163</f>
        <v>0</v>
      </c>
      <c r="Q163" s="150">
        <v>0</v>
      </c>
      <c r="R163" s="150">
        <f>$Q$163*$H$163</f>
        <v>0</v>
      </c>
      <c r="S163" s="150">
        <v>0</v>
      </c>
      <c r="T163" s="151">
        <f>$S$163*$H$163</f>
        <v>0</v>
      </c>
      <c r="AR163" s="84" t="s">
        <v>287</v>
      </c>
      <c r="AT163" s="84" t="s">
        <v>115</v>
      </c>
      <c r="AU163" s="84" t="s">
        <v>78</v>
      </c>
      <c r="AY163" s="6" t="s">
        <v>113</v>
      </c>
      <c r="BE163" s="152">
        <f>IF($N$163="základní",$J$163,0)</f>
        <v>0</v>
      </c>
      <c r="BF163" s="152">
        <f>IF($N$163="snížená",$J$163,0)</f>
        <v>0</v>
      </c>
      <c r="BG163" s="152">
        <f>IF($N$163="zákl. přenesená",$J$163,0)</f>
        <v>0</v>
      </c>
      <c r="BH163" s="152">
        <f>IF($N$163="sníž. přenesená",$J$163,0)</f>
        <v>0</v>
      </c>
      <c r="BI163" s="152">
        <f>IF($N$163="nulová",$J$163,0)</f>
        <v>0</v>
      </c>
      <c r="BJ163" s="84" t="s">
        <v>21</v>
      </c>
      <c r="BK163" s="152">
        <f>ROUND($I$163*$H$163,2)</f>
        <v>0</v>
      </c>
      <c r="BL163" s="84" t="s">
        <v>287</v>
      </c>
      <c r="BM163" s="84" t="s">
        <v>294</v>
      </c>
    </row>
    <row r="164" spans="2:47" s="6" customFormat="1" ht="16.5" customHeight="1">
      <c r="B164" s="23"/>
      <c r="C164" s="24"/>
      <c r="D164" s="153" t="s">
        <v>122</v>
      </c>
      <c r="E164" s="24"/>
      <c r="F164" s="154" t="s">
        <v>295</v>
      </c>
      <c r="G164" s="24"/>
      <c r="H164" s="24"/>
      <c r="J164" s="24"/>
      <c r="K164" s="24"/>
      <c r="L164" s="43"/>
      <c r="M164" s="56"/>
      <c r="N164" s="24"/>
      <c r="O164" s="24"/>
      <c r="P164" s="24"/>
      <c r="Q164" s="24"/>
      <c r="R164" s="24"/>
      <c r="S164" s="24"/>
      <c r="T164" s="57"/>
      <c r="AT164" s="6" t="s">
        <v>122</v>
      </c>
      <c r="AU164" s="6" t="s">
        <v>78</v>
      </c>
    </row>
    <row r="165" spans="2:63" s="128" customFormat="1" ht="30.75" customHeight="1">
      <c r="B165" s="129"/>
      <c r="C165" s="130"/>
      <c r="D165" s="130" t="s">
        <v>71</v>
      </c>
      <c r="E165" s="139" t="s">
        <v>296</v>
      </c>
      <c r="F165" s="139" t="s">
        <v>297</v>
      </c>
      <c r="G165" s="130"/>
      <c r="H165" s="130"/>
      <c r="J165" s="140">
        <f>$BK$165</f>
        <v>0</v>
      </c>
      <c r="K165" s="130"/>
      <c r="L165" s="133"/>
      <c r="M165" s="134"/>
      <c r="N165" s="130"/>
      <c r="O165" s="130"/>
      <c r="P165" s="135">
        <f>SUM($P$166:$P$167)</f>
        <v>0</v>
      </c>
      <c r="Q165" s="130"/>
      <c r="R165" s="135">
        <f>SUM($R$166:$R$167)</f>
        <v>0</v>
      </c>
      <c r="S165" s="130"/>
      <c r="T165" s="136">
        <f>SUM($T$166:$T$167)</f>
        <v>0</v>
      </c>
      <c r="AR165" s="137" t="s">
        <v>142</v>
      </c>
      <c r="AT165" s="137" t="s">
        <v>71</v>
      </c>
      <c r="AU165" s="137" t="s">
        <v>21</v>
      </c>
      <c r="AY165" s="137" t="s">
        <v>113</v>
      </c>
      <c r="BK165" s="138">
        <f>SUM($BK$166:$BK$167)</f>
        <v>0</v>
      </c>
    </row>
    <row r="166" spans="2:65" s="6" customFormat="1" ht="15.75" customHeight="1">
      <c r="B166" s="23"/>
      <c r="C166" s="141" t="s">
        <v>298</v>
      </c>
      <c r="D166" s="141" t="s">
        <v>115</v>
      </c>
      <c r="E166" s="142" t="s">
        <v>299</v>
      </c>
      <c r="F166" s="143" t="s">
        <v>300</v>
      </c>
      <c r="G166" s="144" t="s">
        <v>189</v>
      </c>
      <c r="H166" s="145">
        <v>1</v>
      </c>
      <c r="I166" s="146"/>
      <c r="J166" s="147">
        <f>ROUND($I$166*$H$166,2)</f>
        <v>0</v>
      </c>
      <c r="K166" s="143" t="s">
        <v>119</v>
      </c>
      <c r="L166" s="43"/>
      <c r="M166" s="148"/>
      <c r="N166" s="149" t="s">
        <v>43</v>
      </c>
      <c r="O166" s="24"/>
      <c r="P166" s="150">
        <f>$O$166*$H$166</f>
        <v>0</v>
      </c>
      <c r="Q166" s="150">
        <v>0</v>
      </c>
      <c r="R166" s="150">
        <f>$Q$166*$H$166</f>
        <v>0</v>
      </c>
      <c r="S166" s="150">
        <v>0</v>
      </c>
      <c r="T166" s="151">
        <f>$S$166*$H$166</f>
        <v>0</v>
      </c>
      <c r="AR166" s="84" t="s">
        <v>287</v>
      </c>
      <c r="AT166" s="84" t="s">
        <v>115</v>
      </c>
      <c r="AU166" s="84" t="s">
        <v>78</v>
      </c>
      <c r="AY166" s="6" t="s">
        <v>113</v>
      </c>
      <c r="BE166" s="152">
        <f>IF($N$166="základní",$J$166,0)</f>
        <v>0</v>
      </c>
      <c r="BF166" s="152">
        <f>IF($N$166="snížená",$J$166,0)</f>
        <v>0</v>
      </c>
      <c r="BG166" s="152">
        <f>IF($N$166="zákl. přenesená",$J$166,0)</f>
        <v>0</v>
      </c>
      <c r="BH166" s="152">
        <f>IF($N$166="sníž. přenesená",$J$166,0)</f>
        <v>0</v>
      </c>
      <c r="BI166" s="152">
        <f>IF($N$166="nulová",$J$166,0)</f>
        <v>0</v>
      </c>
      <c r="BJ166" s="84" t="s">
        <v>21</v>
      </c>
      <c r="BK166" s="152">
        <f>ROUND($I$166*$H$166,2)</f>
        <v>0</v>
      </c>
      <c r="BL166" s="84" t="s">
        <v>287</v>
      </c>
      <c r="BM166" s="84" t="s">
        <v>301</v>
      </c>
    </row>
    <row r="167" spans="2:47" s="6" customFormat="1" ht="16.5" customHeight="1">
      <c r="B167" s="23"/>
      <c r="C167" s="24"/>
      <c r="D167" s="153" t="s">
        <v>122</v>
      </c>
      <c r="E167" s="24"/>
      <c r="F167" s="154" t="s">
        <v>302</v>
      </c>
      <c r="G167" s="24"/>
      <c r="H167" s="24"/>
      <c r="J167" s="24"/>
      <c r="K167" s="24"/>
      <c r="L167" s="43"/>
      <c r="M167" s="56"/>
      <c r="N167" s="24"/>
      <c r="O167" s="24"/>
      <c r="P167" s="24"/>
      <c r="Q167" s="24"/>
      <c r="R167" s="24"/>
      <c r="S167" s="24"/>
      <c r="T167" s="57"/>
      <c r="AT167" s="6" t="s">
        <v>122</v>
      </c>
      <c r="AU167" s="6" t="s">
        <v>78</v>
      </c>
    </row>
    <row r="168" spans="2:63" s="128" customFormat="1" ht="30.75" customHeight="1">
      <c r="B168" s="129"/>
      <c r="C168" s="130"/>
      <c r="D168" s="130" t="s">
        <v>71</v>
      </c>
      <c r="E168" s="139" t="s">
        <v>303</v>
      </c>
      <c r="F168" s="139" t="s">
        <v>304</v>
      </c>
      <c r="G168" s="130"/>
      <c r="H168" s="130"/>
      <c r="J168" s="140">
        <f>$BK$168</f>
        <v>0</v>
      </c>
      <c r="K168" s="130"/>
      <c r="L168" s="133"/>
      <c r="M168" s="134"/>
      <c r="N168" s="130"/>
      <c r="O168" s="130"/>
      <c r="P168" s="135">
        <f>SUM($P$169:$P$170)</f>
        <v>0</v>
      </c>
      <c r="Q168" s="130"/>
      <c r="R168" s="135">
        <f>SUM($R$169:$R$170)</f>
        <v>0</v>
      </c>
      <c r="S168" s="130"/>
      <c r="T168" s="136">
        <f>SUM($T$169:$T$170)</f>
        <v>0</v>
      </c>
      <c r="AR168" s="137" t="s">
        <v>142</v>
      </c>
      <c r="AT168" s="137" t="s">
        <v>71</v>
      </c>
      <c r="AU168" s="137" t="s">
        <v>21</v>
      </c>
      <c r="AY168" s="137" t="s">
        <v>113</v>
      </c>
      <c r="BK168" s="138">
        <f>SUM($BK$169:$BK$170)</f>
        <v>0</v>
      </c>
    </row>
    <row r="169" spans="2:65" s="6" customFormat="1" ht="15.75" customHeight="1">
      <c r="B169" s="23"/>
      <c r="C169" s="141" t="s">
        <v>305</v>
      </c>
      <c r="D169" s="141" t="s">
        <v>115</v>
      </c>
      <c r="E169" s="142" t="s">
        <v>306</v>
      </c>
      <c r="F169" s="143" t="s">
        <v>307</v>
      </c>
      <c r="G169" s="144" t="s">
        <v>189</v>
      </c>
      <c r="H169" s="145">
        <v>1</v>
      </c>
      <c r="I169" s="146"/>
      <c r="J169" s="147">
        <f>ROUND($I$169*$H$169,2)</f>
        <v>0</v>
      </c>
      <c r="K169" s="143" t="s">
        <v>119</v>
      </c>
      <c r="L169" s="43"/>
      <c r="M169" s="148"/>
      <c r="N169" s="149" t="s">
        <v>43</v>
      </c>
      <c r="O169" s="24"/>
      <c r="P169" s="150">
        <f>$O$169*$H$169</f>
        <v>0</v>
      </c>
      <c r="Q169" s="150">
        <v>0</v>
      </c>
      <c r="R169" s="150">
        <f>$Q$169*$H$169</f>
        <v>0</v>
      </c>
      <c r="S169" s="150">
        <v>0</v>
      </c>
      <c r="T169" s="151">
        <f>$S$169*$H$169</f>
        <v>0</v>
      </c>
      <c r="AR169" s="84" t="s">
        <v>287</v>
      </c>
      <c r="AT169" s="84" t="s">
        <v>115</v>
      </c>
      <c r="AU169" s="84" t="s">
        <v>78</v>
      </c>
      <c r="AY169" s="6" t="s">
        <v>113</v>
      </c>
      <c r="BE169" s="152">
        <f>IF($N$169="základní",$J$169,0)</f>
        <v>0</v>
      </c>
      <c r="BF169" s="152">
        <f>IF($N$169="snížená",$J$169,0)</f>
        <v>0</v>
      </c>
      <c r="BG169" s="152">
        <f>IF($N$169="zákl. přenesená",$J$169,0)</f>
        <v>0</v>
      </c>
      <c r="BH169" s="152">
        <f>IF($N$169="sníž. přenesená",$J$169,0)</f>
        <v>0</v>
      </c>
      <c r="BI169" s="152">
        <f>IF($N$169="nulová",$J$169,0)</f>
        <v>0</v>
      </c>
      <c r="BJ169" s="84" t="s">
        <v>21</v>
      </c>
      <c r="BK169" s="152">
        <f>ROUND($I$169*$H$169,2)</f>
        <v>0</v>
      </c>
      <c r="BL169" s="84" t="s">
        <v>287</v>
      </c>
      <c r="BM169" s="84" t="s">
        <v>308</v>
      </c>
    </row>
    <row r="170" spans="2:47" s="6" customFormat="1" ht="16.5" customHeight="1">
      <c r="B170" s="23"/>
      <c r="C170" s="24"/>
      <c r="D170" s="153" t="s">
        <v>122</v>
      </c>
      <c r="E170" s="24"/>
      <c r="F170" s="154" t="s">
        <v>309</v>
      </c>
      <c r="G170" s="24"/>
      <c r="H170" s="24"/>
      <c r="J170" s="24"/>
      <c r="K170" s="24"/>
      <c r="L170" s="43"/>
      <c r="M170" s="56"/>
      <c r="N170" s="24"/>
      <c r="O170" s="24"/>
      <c r="P170" s="24"/>
      <c r="Q170" s="24"/>
      <c r="R170" s="24"/>
      <c r="S170" s="24"/>
      <c r="T170" s="57"/>
      <c r="AT170" s="6" t="s">
        <v>122</v>
      </c>
      <c r="AU170" s="6" t="s">
        <v>78</v>
      </c>
    </row>
    <row r="171" spans="2:63" s="128" customFormat="1" ht="30.75" customHeight="1">
      <c r="B171" s="129"/>
      <c r="C171" s="130"/>
      <c r="D171" s="130" t="s">
        <v>71</v>
      </c>
      <c r="E171" s="139" t="s">
        <v>310</v>
      </c>
      <c r="F171" s="139" t="s">
        <v>311</v>
      </c>
      <c r="G171" s="130"/>
      <c r="H171" s="130"/>
      <c r="J171" s="140">
        <f>$BK$171</f>
        <v>0</v>
      </c>
      <c r="K171" s="130"/>
      <c r="L171" s="133"/>
      <c r="M171" s="134"/>
      <c r="N171" s="130"/>
      <c r="O171" s="130"/>
      <c r="P171" s="135">
        <f>SUM($P$172:$P$173)</f>
        <v>0</v>
      </c>
      <c r="Q171" s="130"/>
      <c r="R171" s="135">
        <f>SUM($R$172:$R$173)</f>
        <v>0</v>
      </c>
      <c r="S171" s="130"/>
      <c r="T171" s="136">
        <f>SUM($T$172:$T$173)</f>
        <v>0</v>
      </c>
      <c r="AR171" s="137" t="s">
        <v>142</v>
      </c>
      <c r="AT171" s="137" t="s">
        <v>71</v>
      </c>
      <c r="AU171" s="137" t="s">
        <v>21</v>
      </c>
      <c r="AY171" s="137" t="s">
        <v>113</v>
      </c>
      <c r="BK171" s="138">
        <f>SUM($BK$172:$BK$173)</f>
        <v>0</v>
      </c>
    </row>
    <row r="172" spans="2:65" s="6" customFormat="1" ht="15.75" customHeight="1">
      <c r="B172" s="23"/>
      <c r="C172" s="141" t="s">
        <v>312</v>
      </c>
      <c r="D172" s="141" t="s">
        <v>115</v>
      </c>
      <c r="E172" s="142" t="s">
        <v>313</v>
      </c>
      <c r="F172" s="143" t="s">
        <v>311</v>
      </c>
      <c r="G172" s="144" t="s">
        <v>189</v>
      </c>
      <c r="H172" s="145">
        <v>1</v>
      </c>
      <c r="I172" s="146"/>
      <c r="J172" s="147">
        <f>ROUND($I$172*$H$172,2)</f>
        <v>0</v>
      </c>
      <c r="K172" s="143" t="s">
        <v>119</v>
      </c>
      <c r="L172" s="43"/>
      <c r="M172" s="148"/>
      <c r="N172" s="149" t="s">
        <v>43</v>
      </c>
      <c r="O172" s="24"/>
      <c r="P172" s="150">
        <f>$O$172*$H$172</f>
        <v>0</v>
      </c>
      <c r="Q172" s="150">
        <v>0</v>
      </c>
      <c r="R172" s="150">
        <f>$Q$172*$H$172</f>
        <v>0</v>
      </c>
      <c r="S172" s="150">
        <v>0</v>
      </c>
      <c r="T172" s="151">
        <f>$S$172*$H$172</f>
        <v>0</v>
      </c>
      <c r="AR172" s="84" t="s">
        <v>287</v>
      </c>
      <c r="AT172" s="84" t="s">
        <v>115</v>
      </c>
      <c r="AU172" s="84" t="s">
        <v>78</v>
      </c>
      <c r="AY172" s="6" t="s">
        <v>113</v>
      </c>
      <c r="BE172" s="152">
        <f>IF($N$172="základní",$J$172,0)</f>
        <v>0</v>
      </c>
      <c r="BF172" s="152">
        <f>IF($N$172="snížená",$J$172,0)</f>
        <v>0</v>
      </c>
      <c r="BG172" s="152">
        <f>IF($N$172="zákl. přenesená",$J$172,0)</f>
        <v>0</v>
      </c>
      <c r="BH172" s="152">
        <f>IF($N$172="sníž. přenesená",$J$172,0)</f>
        <v>0</v>
      </c>
      <c r="BI172" s="152">
        <f>IF($N$172="nulová",$J$172,0)</f>
        <v>0</v>
      </c>
      <c r="BJ172" s="84" t="s">
        <v>21</v>
      </c>
      <c r="BK172" s="152">
        <f>ROUND($I$172*$H$172,2)</f>
        <v>0</v>
      </c>
      <c r="BL172" s="84" t="s">
        <v>287</v>
      </c>
      <c r="BM172" s="84" t="s">
        <v>314</v>
      </c>
    </row>
    <row r="173" spans="2:47" s="6" customFormat="1" ht="16.5" customHeight="1">
      <c r="B173" s="23"/>
      <c r="C173" s="24"/>
      <c r="D173" s="153" t="s">
        <v>122</v>
      </c>
      <c r="E173" s="24"/>
      <c r="F173" s="154" t="s">
        <v>315</v>
      </c>
      <c r="G173" s="24"/>
      <c r="H173" s="24"/>
      <c r="J173" s="24"/>
      <c r="K173" s="24"/>
      <c r="L173" s="43"/>
      <c r="M173" s="182"/>
      <c r="N173" s="183"/>
      <c r="O173" s="183"/>
      <c r="P173" s="183"/>
      <c r="Q173" s="183"/>
      <c r="R173" s="183"/>
      <c r="S173" s="183"/>
      <c r="T173" s="184"/>
      <c r="AT173" s="6" t="s">
        <v>122</v>
      </c>
      <c r="AU173" s="6" t="s">
        <v>78</v>
      </c>
    </row>
    <row r="174" spans="2:12" s="6" customFormat="1" ht="7.5" customHeight="1">
      <c r="B174" s="38"/>
      <c r="C174" s="39"/>
      <c r="D174" s="39"/>
      <c r="E174" s="39"/>
      <c r="F174" s="39"/>
      <c r="G174" s="39"/>
      <c r="H174" s="39"/>
      <c r="I174" s="96"/>
      <c r="J174" s="39"/>
      <c r="K174" s="39"/>
      <c r="L174" s="43"/>
    </row>
    <row r="175" s="2" customFormat="1" ht="14.25" customHeight="1"/>
  </sheetData>
  <sheetProtection password="CC35" sheet="1" objects="1" scenarios="1" formatColumns="0" formatRows="0" sort="0" autoFilter="0"/>
  <autoFilter ref="C80:K80"/>
  <mergeCells count="6">
    <mergeCell ref="E7:H7"/>
    <mergeCell ref="E22:H22"/>
    <mergeCell ref="E43:H43"/>
    <mergeCell ref="E73:H73"/>
    <mergeCell ref="G1:H1"/>
    <mergeCell ref="L2:V2"/>
  </mergeCells>
  <hyperlinks>
    <hyperlink ref="F1:G1" location="C2" tooltip="Krycí list soupisu" display="1) Krycí list soupisu"/>
    <hyperlink ref="G1:H1" location="C50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33"/>
      <c r="C2" s="234"/>
      <c r="D2" s="234"/>
      <c r="E2" s="234"/>
      <c r="F2" s="234"/>
      <c r="G2" s="234"/>
      <c r="H2" s="234"/>
      <c r="I2" s="234"/>
      <c r="J2" s="234"/>
      <c r="K2" s="235"/>
    </row>
    <row r="3" spans="2:11" s="239" customFormat="1" ht="45" customHeight="1">
      <c r="B3" s="236"/>
      <c r="C3" s="237" t="s">
        <v>323</v>
      </c>
      <c r="D3" s="237"/>
      <c r="E3" s="237"/>
      <c r="F3" s="237"/>
      <c r="G3" s="237"/>
      <c r="H3" s="237"/>
      <c r="I3" s="237"/>
      <c r="J3" s="237"/>
      <c r="K3" s="238"/>
    </row>
    <row r="4" spans="2:11" ht="25.5" customHeight="1">
      <c r="B4" s="240"/>
      <c r="C4" s="241" t="s">
        <v>324</v>
      </c>
      <c r="D4" s="241"/>
      <c r="E4" s="241"/>
      <c r="F4" s="241"/>
      <c r="G4" s="241"/>
      <c r="H4" s="241"/>
      <c r="I4" s="241"/>
      <c r="J4" s="241"/>
      <c r="K4" s="242"/>
    </row>
    <row r="5" spans="2:11" ht="5.25" customHeight="1">
      <c r="B5" s="240"/>
      <c r="C5" s="243"/>
      <c r="D5" s="243"/>
      <c r="E5" s="243"/>
      <c r="F5" s="243"/>
      <c r="G5" s="243"/>
      <c r="H5" s="243"/>
      <c r="I5" s="243"/>
      <c r="J5" s="243"/>
      <c r="K5" s="242"/>
    </row>
    <row r="6" spans="2:11" ht="15" customHeight="1">
      <c r="B6" s="240"/>
      <c r="C6" s="244" t="s">
        <v>325</v>
      </c>
      <c r="D6" s="244"/>
      <c r="E6" s="244"/>
      <c r="F6" s="244"/>
      <c r="G6" s="244"/>
      <c r="H6" s="244"/>
      <c r="I6" s="244"/>
      <c r="J6" s="244"/>
      <c r="K6" s="242"/>
    </row>
    <row r="7" spans="2:11" ht="15" customHeight="1">
      <c r="B7" s="245"/>
      <c r="C7" s="244" t="s">
        <v>326</v>
      </c>
      <c r="D7" s="244"/>
      <c r="E7" s="244"/>
      <c r="F7" s="244"/>
      <c r="G7" s="244"/>
      <c r="H7" s="244"/>
      <c r="I7" s="244"/>
      <c r="J7" s="244"/>
      <c r="K7" s="242"/>
    </row>
    <row r="8" spans="2:11" ht="12.75" customHeight="1">
      <c r="B8" s="245"/>
      <c r="C8" s="246"/>
      <c r="D8" s="246"/>
      <c r="E8" s="246"/>
      <c r="F8" s="246"/>
      <c r="G8" s="246"/>
      <c r="H8" s="246"/>
      <c r="I8" s="246"/>
      <c r="J8" s="246"/>
      <c r="K8" s="242"/>
    </row>
    <row r="9" spans="2:11" ht="15" customHeight="1">
      <c r="B9" s="245"/>
      <c r="C9" s="244" t="s">
        <v>327</v>
      </c>
      <c r="D9" s="244"/>
      <c r="E9" s="244"/>
      <c r="F9" s="244"/>
      <c r="G9" s="244"/>
      <c r="H9" s="244"/>
      <c r="I9" s="244"/>
      <c r="J9" s="244"/>
      <c r="K9" s="242"/>
    </row>
    <row r="10" spans="2:11" ht="15" customHeight="1">
      <c r="B10" s="245"/>
      <c r="C10" s="246"/>
      <c r="D10" s="244" t="s">
        <v>328</v>
      </c>
      <c r="E10" s="244"/>
      <c r="F10" s="244"/>
      <c r="G10" s="244"/>
      <c r="H10" s="244"/>
      <c r="I10" s="244"/>
      <c r="J10" s="244"/>
      <c r="K10" s="242"/>
    </row>
    <row r="11" spans="2:11" ht="15" customHeight="1">
      <c r="B11" s="245"/>
      <c r="C11" s="247"/>
      <c r="D11" s="244" t="s">
        <v>329</v>
      </c>
      <c r="E11" s="244"/>
      <c r="F11" s="244"/>
      <c r="G11" s="244"/>
      <c r="H11" s="244"/>
      <c r="I11" s="244"/>
      <c r="J11" s="244"/>
      <c r="K11" s="242"/>
    </row>
    <row r="12" spans="2:11" ht="12.75" customHeight="1">
      <c r="B12" s="245"/>
      <c r="C12" s="247"/>
      <c r="D12" s="247"/>
      <c r="E12" s="247"/>
      <c r="F12" s="247"/>
      <c r="G12" s="247"/>
      <c r="H12" s="247"/>
      <c r="I12" s="247"/>
      <c r="J12" s="247"/>
      <c r="K12" s="242"/>
    </row>
    <row r="13" spans="2:11" ht="15" customHeight="1">
      <c r="B13" s="245"/>
      <c r="C13" s="247"/>
      <c r="D13" s="244" t="s">
        <v>330</v>
      </c>
      <c r="E13" s="244"/>
      <c r="F13" s="244"/>
      <c r="G13" s="244"/>
      <c r="H13" s="244"/>
      <c r="I13" s="244"/>
      <c r="J13" s="244"/>
      <c r="K13" s="242"/>
    </row>
    <row r="14" spans="2:11" ht="15" customHeight="1">
      <c r="B14" s="245"/>
      <c r="C14" s="247"/>
      <c r="D14" s="244" t="s">
        <v>331</v>
      </c>
      <c r="E14" s="244"/>
      <c r="F14" s="244"/>
      <c r="G14" s="244"/>
      <c r="H14" s="244"/>
      <c r="I14" s="244"/>
      <c r="J14" s="244"/>
      <c r="K14" s="242"/>
    </row>
    <row r="15" spans="2:11" ht="15" customHeight="1">
      <c r="B15" s="245"/>
      <c r="C15" s="247"/>
      <c r="D15" s="244" t="s">
        <v>332</v>
      </c>
      <c r="E15" s="244"/>
      <c r="F15" s="244"/>
      <c r="G15" s="244"/>
      <c r="H15" s="244"/>
      <c r="I15" s="244"/>
      <c r="J15" s="244"/>
      <c r="K15" s="242"/>
    </row>
    <row r="16" spans="2:11" ht="15" customHeight="1">
      <c r="B16" s="245"/>
      <c r="C16" s="247"/>
      <c r="D16" s="247"/>
      <c r="E16" s="248" t="s">
        <v>75</v>
      </c>
      <c r="F16" s="244" t="s">
        <v>333</v>
      </c>
      <c r="G16" s="244"/>
      <c r="H16" s="244"/>
      <c r="I16" s="244"/>
      <c r="J16" s="244"/>
      <c r="K16" s="242"/>
    </row>
    <row r="17" spans="2:11" ht="15" customHeight="1">
      <c r="B17" s="245"/>
      <c r="C17" s="247"/>
      <c r="D17" s="247"/>
      <c r="E17" s="248" t="s">
        <v>334</v>
      </c>
      <c r="F17" s="244" t="s">
        <v>335</v>
      </c>
      <c r="G17" s="244"/>
      <c r="H17" s="244"/>
      <c r="I17" s="244"/>
      <c r="J17" s="244"/>
      <c r="K17" s="242"/>
    </row>
    <row r="18" spans="2:11" ht="15" customHeight="1">
      <c r="B18" s="245"/>
      <c r="C18" s="247"/>
      <c r="D18" s="247"/>
      <c r="E18" s="248" t="s">
        <v>336</v>
      </c>
      <c r="F18" s="244" t="s">
        <v>337</v>
      </c>
      <c r="G18" s="244"/>
      <c r="H18" s="244"/>
      <c r="I18" s="244"/>
      <c r="J18" s="244"/>
      <c r="K18" s="242"/>
    </row>
    <row r="19" spans="2:11" ht="15" customHeight="1">
      <c r="B19" s="245"/>
      <c r="C19" s="247"/>
      <c r="D19" s="247"/>
      <c r="E19" s="248" t="s">
        <v>338</v>
      </c>
      <c r="F19" s="244" t="s">
        <v>339</v>
      </c>
      <c r="G19" s="244"/>
      <c r="H19" s="244"/>
      <c r="I19" s="244"/>
      <c r="J19" s="244"/>
      <c r="K19" s="242"/>
    </row>
    <row r="20" spans="2:11" ht="15" customHeight="1">
      <c r="B20" s="245"/>
      <c r="C20" s="247"/>
      <c r="D20" s="247"/>
      <c r="E20" s="248" t="s">
        <v>340</v>
      </c>
      <c r="F20" s="244" t="s">
        <v>341</v>
      </c>
      <c r="G20" s="244"/>
      <c r="H20" s="244"/>
      <c r="I20" s="244"/>
      <c r="J20" s="244"/>
      <c r="K20" s="242"/>
    </row>
    <row r="21" spans="2:11" ht="15" customHeight="1">
      <c r="B21" s="245"/>
      <c r="C21" s="247"/>
      <c r="D21" s="247"/>
      <c r="E21" s="248" t="s">
        <v>342</v>
      </c>
      <c r="F21" s="244" t="s">
        <v>343</v>
      </c>
      <c r="G21" s="244"/>
      <c r="H21" s="244"/>
      <c r="I21" s="244"/>
      <c r="J21" s="244"/>
      <c r="K21" s="242"/>
    </row>
    <row r="22" spans="2:11" ht="12.75" customHeight="1">
      <c r="B22" s="245"/>
      <c r="C22" s="247"/>
      <c r="D22" s="247"/>
      <c r="E22" s="247"/>
      <c r="F22" s="247"/>
      <c r="G22" s="247"/>
      <c r="H22" s="247"/>
      <c r="I22" s="247"/>
      <c r="J22" s="247"/>
      <c r="K22" s="242"/>
    </row>
    <row r="23" spans="2:11" ht="15" customHeight="1">
      <c r="B23" s="245"/>
      <c r="C23" s="244" t="s">
        <v>344</v>
      </c>
      <c r="D23" s="244"/>
      <c r="E23" s="244"/>
      <c r="F23" s="244"/>
      <c r="G23" s="244"/>
      <c r="H23" s="244"/>
      <c r="I23" s="244"/>
      <c r="J23" s="244"/>
      <c r="K23" s="242"/>
    </row>
    <row r="24" spans="2:11" ht="15" customHeight="1">
      <c r="B24" s="245"/>
      <c r="C24" s="244" t="s">
        <v>345</v>
      </c>
      <c r="D24" s="244"/>
      <c r="E24" s="244"/>
      <c r="F24" s="244"/>
      <c r="G24" s="244"/>
      <c r="H24" s="244"/>
      <c r="I24" s="244"/>
      <c r="J24" s="244"/>
      <c r="K24" s="242"/>
    </row>
    <row r="25" spans="2:11" ht="15" customHeight="1">
      <c r="B25" s="245"/>
      <c r="C25" s="246"/>
      <c r="D25" s="244" t="s">
        <v>346</v>
      </c>
      <c r="E25" s="244"/>
      <c r="F25" s="244"/>
      <c r="G25" s="244"/>
      <c r="H25" s="244"/>
      <c r="I25" s="244"/>
      <c r="J25" s="244"/>
      <c r="K25" s="242"/>
    </row>
    <row r="26" spans="2:11" ht="15" customHeight="1">
      <c r="B26" s="245"/>
      <c r="C26" s="247"/>
      <c r="D26" s="244" t="s">
        <v>347</v>
      </c>
      <c r="E26" s="244"/>
      <c r="F26" s="244"/>
      <c r="G26" s="244"/>
      <c r="H26" s="244"/>
      <c r="I26" s="244"/>
      <c r="J26" s="244"/>
      <c r="K26" s="242"/>
    </row>
    <row r="27" spans="2:11" ht="12.75" customHeight="1">
      <c r="B27" s="245"/>
      <c r="C27" s="247"/>
      <c r="D27" s="247"/>
      <c r="E27" s="247"/>
      <c r="F27" s="247"/>
      <c r="G27" s="247"/>
      <c r="H27" s="247"/>
      <c r="I27" s="247"/>
      <c r="J27" s="247"/>
      <c r="K27" s="242"/>
    </row>
    <row r="28" spans="2:11" ht="15" customHeight="1">
      <c r="B28" s="245"/>
      <c r="C28" s="247"/>
      <c r="D28" s="244" t="s">
        <v>348</v>
      </c>
      <c r="E28" s="244"/>
      <c r="F28" s="244"/>
      <c r="G28" s="244"/>
      <c r="H28" s="244"/>
      <c r="I28" s="244"/>
      <c r="J28" s="244"/>
      <c r="K28" s="242"/>
    </row>
    <row r="29" spans="2:11" ht="15" customHeight="1">
      <c r="B29" s="245"/>
      <c r="C29" s="247"/>
      <c r="D29" s="244" t="s">
        <v>349</v>
      </c>
      <c r="E29" s="244"/>
      <c r="F29" s="244"/>
      <c r="G29" s="244"/>
      <c r="H29" s="244"/>
      <c r="I29" s="244"/>
      <c r="J29" s="244"/>
      <c r="K29" s="242"/>
    </row>
    <row r="30" spans="2:11" ht="12.75" customHeight="1">
      <c r="B30" s="245"/>
      <c r="C30" s="247"/>
      <c r="D30" s="247"/>
      <c r="E30" s="247"/>
      <c r="F30" s="247"/>
      <c r="G30" s="247"/>
      <c r="H30" s="247"/>
      <c r="I30" s="247"/>
      <c r="J30" s="247"/>
      <c r="K30" s="242"/>
    </row>
    <row r="31" spans="2:11" ht="15" customHeight="1">
      <c r="B31" s="245"/>
      <c r="C31" s="247"/>
      <c r="D31" s="244" t="s">
        <v>350</v>
      </c>
      <c r="E31" s="244"/>
      <c r="F31" s="244"/>
      <c r="G31" s="244"/>
      <c r="H31" s="244"/>
      <c r="I31" s="244"/>
      <c r="J31" s="244"/>
      <c r="K31" s="242"/>
    </row>
    <row r="32" spans="2:11" ht="15" customHeight="1">
      <c r="B32" s="245"/>
      <c r="C32" s="247"/>
      <c r="D32" s="244" t="s">
        <v>351</v>
      </c>
      <c r="E32" s="244"/>
      <c r="F32" s="244"/>
      <c r="G32" s="244"/>
      <c r="H32" s="244"/>
      <c r="I32" s="244"/>
      <c r="J32" s="244"/>
      <c r="K32" s="242"/>
    </row>
    <row r="33" spans="2:11" ht="15" customHeight="1">
      <c r="B33" s="245"/>
      <c r="C33" s="247"/>
      <c r="D33" s="244" t="s">
        <v>352</v>
      </c>
      <c r="E33" s="244"/>
      <c r="F33" s="244"/>
      <c r="G33" s="244"/>
      <c r="H33" s="244"/>
      <c r="I33" s="244"/>
      <c r="J33" s="244"/>
      <c r="K33" s="242"/>
    </row>
    <row r="34" spans="2:11" ht="15" customHeight="1">
      <c r="B34" s="245"/>
      <c r="C34" s="247"/>
      <c r="D34" s="246"/>
      <c r="E34" s="249" t="s">
        <v>97</v>
      </c>
      <c r="F34" s="246"/>
      <c r="G34" s="244" t="s">
        <v>353</v>
      </c>
      <c r="H34" s="244"/>
      <c r="I34" s="244"/>
      <c r="J34" s="244"/>
      <c r="K34" s="242"/>
    </row>
    <row r="35" spans="2:11" ht="30.75" customHeight="1">
      <c r="B35" s="245"/>
      <c r="C35" s="247"/>
      <c r="D35" s="246"/>
      <c r="E35" s="249" t="s">
        <v>354</v>
      </c>
      <c r="F35" s="246"/>
      <c r="G35" s="244" t="s">
        <v>355</v>
      </c>
      <c r="H35" s="244"/>
      <c r="I35" s="244"/>
      <c r="J35" s="244"/>
      <c r="K35" s="242"/>
    </row>
    <row r="36" spans="2:11" ht="15" customHeight="1">
      <c r="B36" s="245"/>
      <c r="C36" s="247"/>
      <c r="D36" s="246"/>
      <c r="E36" s="249" t="s">
        <v>53</v>
      </c>
      <c r="F36" s="246"/>
      <c r="G36" s="244" t="s">
        <v>356</v>
      </c>
      <c r="H36" s="244"/>
      <c r="I36" s="244"/>
      <c r="J36" s="244"/>
      <c r="K36" s="242"/>
    </row>
    <row r="37" spans="2:11" ht="15" customHeight="1">
      <c r="B37" s="245"/>
      <c r="C37" s="247"/>
      <c r="D37" s="246"/>
      <c r="E37" s="249" t="s">
        <v>98</v>
      </c>
      <c r="F37" s="246"/>
      <c r="G37" s="244" t="s">
        <v>357</v>
      </c>
      <c r="H37" s="244"/>
      <c r="I37" s="244"/>
      <c r="J37" s="244"/>
      <c r="K37" s="242"/>
    </row>
    <row r="38" spans="2:11" ht="15" customHeight="1">
      <c r="B38" s="245"/>
      <c r="C38" s="247"/>
      <c r="D38" s="246"/>
      <c r="E38" s="249" t="s">
        <v>99</v>
      </c>
      <c r="F38" s="246"/>
      <c r="G38" s="244" t="s">
        <v>358</v>
      </c>
      <c r="H38" s="244"/>
      <c r="I38" s="244"/>
      <c r="J38" s="244"/>
      <c r="K38" s="242"/>
    </row>
    <row r="39" spans="2:11" ht="15" customHeight="1">
      <c r="B39" s="245"/>
      <c r="C39" s="247"/>
      <c r="D39" s="246"/>
      <c r="E39" s="249" t="s">
        <v>100</v>
      </c>
      <c r="F39" s="246"/>
      <c r="G39" s="244" t="s">
        <v>359</v>
      </c>
      <c r="H39" s="244"/>
      <c r="I39" s="244"/>
      <c r="J39" s="244"/>
      <c r="K39" s="242"/>
    </row>
    <row r="40" spans="2:11" ht="15" customHeight="1">
      <c r="B40" s="245"/>
      <c r="C40" s="247"/>
      <c r="D40" s="246"/>
      <c r="E40" s="249" t="s">
        <v>360</v>
      </c>
      <c r="F40" s="246"/>
      <c r="G40" s="244" t="s">
        <v>361</v>
      </c>
      <c r="H40" s="244"/>
      <c r="I40" s="244"/>
      <c r="J40" s="244"/>
      <c r="K40" s="242"/>
    </row>
    <row r="41" spans="2:11" ht="15" customHeight="1">
      <c r="B41" s="245"/>
      <c r="C41" s="247"/>
      <c r="D41" s="246"/>
      <c r="E41" s="249"/>
      <c r="F41" s="246"/>
      <c r="G41" s="244" t="s">
        <v>362</v>
      </c>
      <c r="H41" s="244"/>
      <c r="I41" s="244"/>
      <c r="J41" s="244"/>
      <c r="K41" s="242"/>
    </row>
    <row r="42" spans="2:11" ht="15" customHeight="1">
      <c r="B42" s="245"/>
      <c r="C42" s="247"/>
      <c r="D42" s="246"/>
      <c r="E42" s="249" t="s">
        <v>363</v>
      </c>
      <c r="F42" s="246"/>
      <c r="G42" s="244" t="s">
        <v>364</v>
      </c>
      <c r="H42" s="244"/>
      <c r="I42" s="244"/>
      <c r="J42" s="244"/>
      <c r="K42" s="242"/>
    </row>
    <row r="43" spans="2:11" ht="15" customHeight="1">
      <c r="B43" s="245"/>
      <c r="C43" s="247"/>
      <c r="D43" s="246"/>
      <c r="E43" s="249" t="s">
        <v>103</v>
      </c>
      <c r="F43" s="246"/>
      <c r="G43" s="244" t="s">
        <v>365</v>
      </c>
      <c r="H43" s="244"/>
      <c r="I43" s="244"/>
      <c r="J43" s="244"/>
      <c r="K43" s="242"/>
    </row>
    <row r="44" spans="2:11" ht="12.75" customHeight="1">
      <c r="B44" s="245"/>
      <c r="C44" s="247"/>
      <c r="D44" s="246"/>
      <c r="E44" s="246"/>
      <c r="F44" s="246"/>
      <c r="G44" s="246"/>
      <c r="H44" s="246"/>
      <c r="I44" s="246"/>
      <c r="J44" s="246"/>
      <c r="K44" s="242"/>
    </row>
    <row r="45" spans="2:11" ht="15" customHeight="1">
      <c r="B45" s="245"/>
      <c r="C45" s="247"/>
      <c r="D45" s="244" t="s">
        <v>366</v>
      </c>
      <c r="E45" s="244"/>
      <c r="F45" s="244"/>
      <c r="G45" s="244"/>
      <c r="H45" s="244"/>
      <c r="I45" s="244"/>
      <c r="J45" s="244"/>
      <c r="K45" s="242"/>
    </row>
    <row r="46" spans="2:11" ht="15" customHeight="1">
      <c r="B46" s="245"/>
      <c r="C46" s="247"/>
      <c r="D46" s="247"/>
      <c r="E46" s="244" t="s">
        <v>367</v>
      </c>
      <c r="F46" s="244"/>
      <c r="G46" s="244"/>
      <c r="H46" s="244"/>
      <c r="I46" s="244"/>
      <c r="J46" s="244"/>
      <c r="K46" s="242"/>
    </row>
    <row r="47" spans="2:11" ht="15" customHeight="1">
      <c r="B47" s="245"/>
      <c r="C47" s="247"/>
      <c r="D47" s="247"/>
      <c r="E47" s="244" t="s">
        <v>368</v>
      </c>
      <c r="F47" s="244"/>
      <c r="G47" s="244"/>
      <c r="H47" s="244"/>
      <c r="I47" s="244"/>
      <c r="J47" s="244"/>
      <c r="K47" s="242"/>
    </row>
    <row r="48" spans="2:11" ht="15" customHeight="1">
      <c r="B48" s="245"/>
      <c r="C48" s="247"/>
      <c r="D48" s="247"/>
      <c r="E48" s="244" t="s">
        <v>369</v>
      </c>
      <c r="F48" s="244"/>
      <c r="G48" s="244"/>
      <c r="H48" s="244"/>
      <c r="I48" s="244"/>
      <c r="J48" s="244"/>
      <c r="K48" s="242"/>
    </row>
    <row r="49" spans="2:11" ht="15" customHeight="1">
      <c r="B49" s="245"/>
      <c r="C49" s="247"/>
      <c r="D49" s="244" t="s">
        <v>370</v>
      </c>
      <c r="E49" s="244"/>
      <c r="F49" s="244"/>
      <c r="G49" s="244"/>
      <c r="H49" s="244"/>
      <c r="I49" s="244"/>
      <c r="J49" s="244"/>
      <c r="K49" s="242"/>
    </row>
    <row r="50" spans="2:11" ht="25.5" customHeight="1">
      <c r="B50" s="240"/>
      <c r="C50" s="241" t="s">
        <v>371</v>
      </c>
      <c r="D50" s="241"/>
      <c r="E50" s="241"/>
      <c r="F50" s="241"/>
      <c r="G50" s="241"/>
      <c r="H50" s="241"/>
      <c r="I50" s="241"/>
      <c r="J50" s="241"/>
      <c r="K50" s="242"/>
    </row>
    <row r="51" spans="2:11" ht="5.25" customHeight="1">
      <c r="B51" s="240"/>
      <c r="C51" s="243"/>
      <c r="D51" s="243"/>
      <c r="E51" s="243"/>
      <c r="F51" s="243"/>
      <c r="G51" s="243"/>
      <c r="H51" s="243"/>
      <c r="I51" s="243"/>
      <c r="J51" s="243"/>
      <c r="K51" s="242"/>
    </row>
    <row r="52" spans="2:11" ht="15" customHeight="1">
      <c r="B52" s="240"/>
      <c r="C52" s="244" t="s">
        <v>372</v>
      </c>
      <c r="D52" s="244"/>
      <c r="E52" s="244"/>
      <c r="F52" s="244"/>
      <c r="G52" s="244"/>
      <c r="H52" s="244"/>
      <c r="I52" s="244"/>
      <c r="J52" s="244"/>
      <c r="K52" s="242"/>
    </row>
    <row r="53" spans="2:11" ht="15" customHeight="1">
      <c r="B53" s="240"/>
      <c r="C53" s="244" t="s">
        <v>373</v>
      </c>
      <c r="D53" s="244"/>
      <c r="E53" s="244"/>
      <c r="F53" s="244"/>
      <c r="G53" s="244"/>
      <c r="H53" s="244"/>
      <c r="I53" s="244"/>
      <c r="J53" s="244"/>
      <c r="K53" s="242"/>
    </row>
    <row r="54" spans="2:11" ht="12.75" customHeight="1">
      <c r="B54" s="240"/>
      <c r="C54" s="246"/>
      <c r="D54" s="246"/>
      <c r="E54" s="246"/>
      <c r="F54" s="246"/>
      <c r="G54" s="246"/>
      <c r="H54" s="246"/>
      <c r="I54" s="246"/>
      <c r="J54" s="246"/>
      <c r="K54" s="242"/>
    </row>
    <row r="55" spans="2:11" ht="15" customHeight="1">
      <c r="B55" s="240"/>
      <c r="C55" s="244" t="s">
        <v>374</v>
      </c>
      <c r="D55" s="244"/>
      <c r="E55" s="244"/>
      <c r="F55" s="244"/>
      <c r="G55" s="244"/>
      <c r="H55" s="244"/>
      <c r="I55" s="244"/>
      <c r="J55" s="244"/>
      <c r="K55" s="242"/>
    </row>
    <row r="56" spans="2:11" ht="15" customHeight="1">
      <c r="B56" s="240"/>
      <c r="C56" s="247"/>
      <c r="D56" s="244" t="s">
        <v>375</v>
      </c>
      <c r="E56" s="244"/>
      <c r="F56" s="244"/>
      <c r="G56" s="244"/>
      <c r="H56" s="244"/>
      <c r="I56" s="244"/>
      <c r="J56" s="244"/>
      <c r="K56" s="242"/>
    </row>
    <row r="57" spans="2:11" ht="15" customHeight="1">
      <c r="B57" s="240"/>
      <c r="C57" s="247"/>
      <c r="D57" s="244" t="s">
        <v>376</v>
      </c>
      <c r="E57" s="244"/>
      <c r="F57" s="244"/>
      <c r="G57" s="244"/>
      <c r="H57" s="244"/>
      <c r="I57" s="244"/>
      <c r="J57" s="244"/>
      <c r="K57" s="242"/>
    </row>
    <row r="58" spans="2:11" ht="15" customHeight="1">
      <c r="B58" s="240"/>
      <c r="C58" s="247"/>
      <c r="D58" s="244" t="s">
        <v>377</v>
      </c>
      <c r="E58" s="244"/>
      <c r="F58" s="244"/>
      <c r="G58" s="244"/>
      <c r="H58" s="244"/>
      <c r="I58" s="244"/>
      <c r="J58" s="244"/>
      <c r="K58" s="242"/>
    </row>
    <row r="59" spans="2:11" ht="15" customHeight="1">
      <c r="B59" s="240"/>
      <c r="C59" s="247"/>
      <c r="D59" s="244" t="s">
        <v>378</v>
      </c>
      <c r="E59" s="244"/>
      <c r="F59" s="244"/>
      <c r="G59" s="244"/>
      <c r="H59" s="244"/>
      <c r="I59" s="244"/>
      <c r="J59" s="244"/>
      <c r="K59" s="242"/>
    </row>
    <row r="60" spans="2:11" ht="15" customHeight="1">
      <c r="B60" s="240"/>
      <c r="C60" s="247"/>
      <c r="D60" s="250" t="s">
        <v>379</v>
      </c>
      <c r="E60" s="250"/>
      <c r="F60" s="250"/>
      <c r="G60" s="250"/>
      <c r="H60" s="250"/>
      <c r="I60" s="250"/>
      <c r="J60" s="250"/>
      <c r="K60" s="242"/>
    </row>
    <row r="61" spans="2:11" ht="15" customHeight="1">
      <c r="B61" s="240"/>
      <c r="C61" s="247"/>
      <c r="D61" s="244" t="s">
        <v>380</v>
      </c>
      <c r="E61" s="244"/>
      <c r="F61" s="244"/>
      <c r="G61" s="244"/>
      <c r="H61" s="244"/>
      <c r="I61" s="244"/>
      <c r="J61" s="244"/>
      <c r="K61" s="242"/>
    </row>
    <row r="62" spans="2:11" ht="12.75" customHeight="1">
      <c r="B62" s="240"/>
      <c r="C62" s="247"/>
      <c r="D62" s="247"/>
      <c r="E62" s="251"/>
      <c r="F62" s="247"/>
      <c r="G62" s="247"/>
      <c r="H62" s="247"/>
      <c r="I62" s="247"/>
      <c r="J62" s="247"/>
      <c r="K62" s="242"/>
    </row>
    <row r="63" spans="2:11" ht="15" customHeight="1">
      <c r="B63" s="240"/>
      <c r="C63" s="247"/>
      <c r="D63" s="244" t="s">
        <v>381</v>
      </c>
      <c r="E63" s="244"/>
      <c r="F63" s="244"/>
      <c r="G63" s="244"/>
      <c r="H63" s="244"/>
      <c r="I63" s="244"/>
      <c r="J63" s="244"/>
      <c r="K63" s="242"/>
    </row>
    <row r="64" spans="2:11" ht="15" customHeight="1">
      <c r="B64" s="240"/>
      <c r="C64" s="247"/>
      <c r="D64" s="250" t="s">
        <v>382</v>
      </c>
      <c r="E64" s="250"/>
      <c r="F64" s="250"/>
      <c r="G64" s="250"/>
      <c r="H64" s="250"/>
      <c r="I64" s="250"/>
      <c r="J64" s="250"/>
      <c r="K64" s="242"/>
    </row>
    <row r="65" spans="2:11" ht="15" customHeight="1">
      <c r="B65" s="240"/>
      <c r="C65" s="247"/>
      <c r="D65" s="244" t="s">
        <v>383</v>
      </c>
      <c r="E65" s="244"/>
      <c r="F65" s="244"/>
      <c r="G65" s="244"/>
      <c r="H65" s="244"/>
      <c r="I65" s="244"/>
      <c r="J65" s="244"/>
      <c r="K65" s="242"/>
    </row>
    <row r="66" spans="2:11" ht="15" customHeight="1">
      <c r="B66" s="240"/>
      <c r="C66" s="247"/>
      <c r="D66" s="244" t="s">
        <v>384</v>
      </c>
      <c r="E66" s="244"/>
      <c r="F66" s="244"/>
      <c r="G66" s="244"/>
      <c r="H66" s="244"/>
      <c r="I66" s="244"/>
      <c r="J66" s="244"/>
      <c r="K66" s="242"/>
    </row>
    <row r="67" spans="2:11" ht="15" customHeight="1">
      <c r="B67" s="240"/>
      <c r="C67" s="247"/>
      <c r="D67" s="244" t="s">
        <v>385</v>
      </c>
      <c r="E67" s="244"/>
      <c r="F67" s="244"/>
      <c r="G67" s="244"/>
      <c r="H67" s="244"/>
      <c r="I67" s="244"/>
      <c r="J67" s="244"/>
      <c r="K67" s="242"/>
    </row>
    <row r="68" spans="2:11" ht="15" customHeight="1">
      <c r="B68" s="240"/>
      <c r="C68" s="247"/>
      <c r="D68" s="244" t="s">
        <v>386</v>
      </c>
      <c r="E68" s="244"/>
      <c r="F68" s="244"/>
      <c r="G68" s="244"/>
      <c r="H68" s="244"/>
      <c r="I68" s="244"/>
      <c r="J68" s="244"/>
      <c r="K68" s="242"/>
    </row>
    <row r="69" spans="2:11" ht="12.75" customHeight="1">
      <c r="B69" s="252"/>
      <c r="C69" s="253"/>
      <c r="D69" s="253"/>
      <c r="E69" s="253"/>
      <c r="F69" s="253"/>
      <c r="G69" s="253"/>
      <c r="H69" s="253"/>
      <c r="I69" s="253"/>
      <c r="J69" s="253"/>
      <c r="K69" s="254"/>
    </row>
    <row r="70" spans="2:11" ht="18.75" customHeight="1">
      <c r="B70" s="255"/>
      <c r="C70" s="255"/>
      <c r="D70" s="255"/>
      <c r="E70" s="255"/>
      <c r="F70" s="255"/>
      <c r="G70" s="255"/>
      <c r="H70" s="255"/>
      <c r="I70" s="255"/>
      <c r="J70" s="255"/>
      <c r="K70" s="256"/>
    </row>
    <row r="71" spans="2:11" ht="18.75" customHeight="1">
      <c r="B71" s="256"/>
      <c r="C71" s="256"/>
      <c r="D71" s="256"/>
      <c r="E71" s="256"/>
      <c r="F71" s="256"/>
      <c r="G71" s="256"/>
      <c r="H71" s="256"/>
      <c r="I71" s="256"/>
      <c r="J71" s="256"/>
      <c r="K71" s="256"/>
    </row>
    <row r="72" spans="2:11" ht="7.5" customHeight="1">
      <c r="B72" s="257"/>
      <c r="C72" s="258"/>
      <c r="D72" s="258"/>
      <c r="E72" s="258"/>
      <c r="F72" s="258"/>
      <c r="G72" s="258"/>
      <c r="H72" s="258"/>
      <c r="I72" s="258"/>
      <c r="J72" s="258"/>
      <c r="K72" s="259"/>
    </row>
    <row r="73" spans="2:11" ht="45" customHeight="1">
      <c r="B73" s="260"/>
      <c r="C73" s="261" t="s">
        <v>322</v>
      </c>
      <c r="D73" s="261"/>
      <c r="E73" s="261"/>
      <c r="F73" s="261"/>
      <c r="G73" s="261"/>
      <c r="H73" s="261"/>
      <c r="I73" s="261"/>
      <c r="J73" s="261"/>
      <c r="K73" s="262"/>
    </row>
    <row r="74" spans="2:11" ht="17.25" customHeight="1">
      <c r="B74" s="260"/>
      <c r="C74" s="263" t="s">
        <v>387</v>
      </c>
      <c r="D74" s="263"/>
      <c r="E74" s="263"/>
      <c r="F74" s="263" t="s">
        <v>388</v>
      </c>
      <c r="G74" s="264"/>
      <c r="H74" s="263" t="s">
        <v>98</v>
      </c>
      <c r="I74" s="263" t="s">
        <v>57</v>
      </c>
      <c r="J74" s="263" t="s">
        <v>389</v>
      </c>
      <c r="K74" s="262"/>
    </row>
    <row r="75" spans="2:11" ht="17.25" customHeight="1">
      <c r="B75" s="260"/>
      <c r="C75" s="265" t="s">
        <v>390</v>
      </c>
      <c r="D75" s="265"/>
      <c r="E75" s="265"/>
      <c r="F75" s="266" t="s">
        <v>391</v>
      </c>
      <c r="G75" s="267"/>
      <c r="H75" s="265"/>
      <c r="I75" s="265"/>
      <c r="J75" s="265" t="s">
        <v>392</v>
      </c>
      <c r="K75" s="262"/>
    </row>
    <row r="76" spans="2:11" ht="5.25" customHeight="1">
      <c r="B76" s="260"/>
      <c r="C76" s="268"/>
      <c r="D76" s="268"/>
      <c r="E76" s="268"/>
      <c r="F76" s="268"/>
      <c r="G76" s="269"/>
      <c r="H76" s="268"/>
      <c r="I76" s="268"/>
      <c r="J76" s="268"/>
      <c r="K76" s="262"/>
    </row>
    <row r="77" spans="2:11" ht="15" customHeight="1">
      <c r="B77" s="260"/>
      <c r="C77" s="249" t="s">
        <v>53</v>
      </c>
      <c r="D77" s="268"/>
      <c r="E77" s="268"/>
      <c r="F77" s="270" t="s">
        <v>393</v>
      </c>
      <c r="G77" s="269"/>
      <c r="H77" s="249" t="s">
        <v>394</v>
      </c>
      <c r="I77" s="249" t="s">
        <v>395</v>
      </c>
      <c r="J77" s="249">
        <v>20</v>
      </c>
      <c r="K77" s="262"/>
    </row>
    <row r="78" spans="2:11" ht="15" customHeight="1">
      <c r="B78" s="260"/>
      <c r="C78" s="249" t="s">
        <v>396</v>
      </c>
      <c r="D78" s="249"/>
      <c r="E78" s="249"/>
      <c r="F78" s="270" t="s">
        <v>393</v>
      </c>
      <c r="G78" s="269"/>
      <c r="H78" s="249" t="s">
        <v>397</v>
      </c>
      <c r="I78" s="249" t="s">
        <v>395</v>
      </c>
      <c r="J78" s="249">
        <v>120</v>
      </c>
      <c r="K78" s="262"/>
    </row>
    <row r="79" spans="2:11" ht="15" customHeight="1">
      <c r="B79" s="271"/>
      <c r="C79" s="249" t="s">
        <v>398</v>
      </c>
      <c r="D79" s="249"/>
      <c r="E79" s="249"/>
      <c r="F79" s="270" t="s">
        <v>399</v>
      </c>
      <c r="G79" s="269"/>
      <c r="H79" s="249" t="s">
        <v>400</v>
      </c>
      <c r="I79" s="249" t="s">
        <v>395</v>
      </c>
      <c r="J79" s="249">
        <v>50</v>
      </c>
      <c r="K79" s="262"/>
    </row>
    <row r="80" spans="2:11" ht="15" customHeight="1">
      <c r="B80" s="271"/>
      <c r="C80" s="249" t="s">
        <v>401</v>
      </c>
      <c r="D80" s="249"/>
      <c r="E80" s="249"/>
      <c r="F80" s="270" t="s">
        <v>393</v>
      </c>
      <c r="G80" s="269"/>
      <c r="H80" s="249" t="s">
        <v>402</v>
      </c>
      <c r="I80" s="249" t="s">
        <v>403</v>
      </c>
      <c r="J80" s="249"/>
      <c r="K80" s="262"/>
    </row>
    <row r="81" spans="2:11" ht="15" customHeight="1">
      <c r="B81" s="271"/>
      <c r="C81" s="272" t="s">
        <v>404</v>
      </c>
      <c r="D81" s="272"/>
      <c r="E81" s="272"/>
      <c r="F81" s="273" t="s">
        <v>399</v>
      </c>
      <c r="G81" s="272"/>
      <c r="H81" s="272" t="s">
        <v>405</v>
      </c>
      <c r="I81" s="272" t="s">
        <v>395</v>
      </c>
      <c r="J81" s="272">
        <v>15</v>
      </c>
      <c r="K81" s="262"/>
    </row>
    <row r="82" spans="2:11" ht="15" customHeight="1">
      <c r="B82" s="271"/>
      <c r="C82" s="272" t="s">
        <v>406</v>
      </c>
      <c r="D82" s="272"/>
      <c r="E82" s="272"/>
      <c r="F82" s="273" t="s">
        <v>399</v>
      </c>
      <c r="G82" s="272"/>
      <c r="H82" s="272" t="s">
        <v>407</v>
      </c>
      <c r="I82" s="272" t="s">
        <v>395</v>
      </c>
      <c r="J82" s="272">
        <v>15</v>
      </c>
      <c r="K82" s="262"/>
    </row>
    <row r="83" spans="2:11" ht="15" customHeight="1">
      <c r="B83" s="271"/>
      <c r="C83" s="272" t="s">
        <v>408</v>
      </c>
      <c r="D83" s="272"/>
      <c r="E83" s="272"/>
      <c r="F83" s="273" t="s">
        <v>399</v>
      </c>
      <c r="G83" s="272"/>
      <c r="H83" s="272" t="s">
        <v>409</v>
      </c>
      <c r="I83" s="272" t="s">
        <v>395</v>
      </c>
      <c r="J83" s="272">
        <v>20</v>
      </c>
      <c r="K83" s="262"/>
    </row>
    <row r="84" spans="2:11" ht="15" customHeight="1">
      <c r="B84" s="271"/>
      <c r="C84" s="272" t="s">
        <v>410</v>
      </c>
      <c r="D84" s="272"/>
      <c r="E84" s="272"/>
      <c r="F84" s="273" t="s">
        <v>399</v>
      </c>
      <c r="G84" s="272"/>
      <c r="H84" s="272" t="s">
        <v>411</v>
      </c>
      <c r="I84" s="272" t="s">
        <v>395</v>
      </c>
      <c r="J84" s="272">
        <v>20</v>
      </c>
      <c r="K84" s="262"/>
    </row>
    <row r="85" spans="2:11" ht="15" customHeight="1">
      <c r="B85" s="271"/>
      <c r="C85" s="249" t="s">
        <v>412</v>
      </c>
      <c r="D85" s="249"/>
      <c r="E85" s="249"/>
      <c r="F85" s="270" t="s">
        <v>399</v>
      </c>
      <c r="G85" s="269"/>
      <c r="H85" s="249" t="s">
        <v>413</v>
      </c>
      <c r="I85" s="249" t="s">
        <v>395</v>
      </c>
      <c r="J85" s="249">
        <v>50</v>
      </c>
      <c r="K85" s="262"/>
    </row>
    <row r="86" spans="2:11" ht="15" customHeight="1">
      <c r="B86" s="271"/>
      <c r="C86" s="249" t="s">
        <v>414</v>
      </c>
      <c r="D86" s="249"/>
      <c r="E86" s="249"/>
      <c r="F86" s="270" t="s">
        <v>399</v>
      </c>
      <c r="G86" s="269"/>
      <c r="H86" s="249" t="s">
        <v>415</v>
      </c>
      <c r="I86" s="249" t="s">
        <v>395</v>
      </c>
      <c r="J86" s="249">
        <v>20</v>
      </c>
      <c r="K86" s="262"/>
    </row>
    <row r="87" spans="2:11" ht="15" customHeight="1">
      <c r="B87" s="271"/>
      <c r="C87" s="249" t="s">
        <v>416</v>
      </c>
      <c r="D87" s="249"/>
      <c r="E87" s="249"/>
      <c r="F87" s="270" t="s">
        <v>399</v>
      </c>
      <c r="G87" s="269"/>
      <c r="H87" s="249" t="s">
        <v>417</v>
      </c>
      <c r="I87" s="249" t="s">
        <v>395</v>
      </c>
      <c r="J87" s="249">
        <v>20</v>
      </c>
      <c r="K87" s="262"/>
    </row>
    <row r="88" spans="2:11" ht="15" customHeight="1">
      <c r="B88" s="271"/>
      <c r="C88" s="249" t="s">
        <v>418</v>
      </c>
      <c r="D88" s="249"/>
      <c r="E88" s="249"/>
      <c r="F88" s="270" t="s">
        <v>399</v>
      </c>
      <c r="G88" s="269"/>
      <c r="H88" s="249" t="s">
        <v>419</v>
      </c>
      <c r="I88" s="249" t="s">
        <v>395</v>
      </c>
      <c r="J88" s="249">
        <v>50</v>
      </c>
      <c r="K88" s="262"/>
    </row>
    <row r="89" spans="2:11" ht="15" customHeight="1">
      <c r="B89" s="271"/>
      <c r="C89" s="249" t="s">
        <v>420</v>
      </c>
      <c r="D89" s="249"/>
      <c r="E89" s="249"/>
      <c r="F89" s="270" t="s">
        <v>399</v>
      </c>
      <c r="G89" s="269"/>
      <c r="H89" s="249" t="s">
        <v>420</v>
      </c>
      <c r="I89" s="249" t="s">
        <v>395</v>
      </c>
      <c r="J89" s="249">
        <v>50</v>
      </c>
      <c r="K89" s="262"/>
    </row>
    <row r="90" spans="2:11" ht="15" customHeight="1">
      <c r="B90" s="271"/>
      <c r="C90" s="249" t="s">
        <v>104</v>
      </c>
      <c r="D90" s="249"/>
      <c r="E90" s="249"/>
      <c r="F90" s="270" t="s">
        <v>399</v>
      </c>
      <c r="G90" s="269"/>
      <c r="H90" s="249" t="s">
        <v>421</v>
      </c>
      <c r="I90" s="249" t="s">
        <v>395</v>
      </c>
      <c r="J90" s="249">
        <v>255</v>
      </c>
      <c r="K90" s="262"/>
    </row>
    <row r="91" spans="2:11" ht="15" customHeight="1">
      <c r="B91" s="271"/>
      <c r="C91" s="249" t="s">
        <v>422</v>
      </c>
      <c r="D91" s="249"/>
      <c r="E91" s="249"/>
      <c r="F91" s="270" t="s">
        <v>393</v>
      </c>
      <c r="G91" s="269"/>
      <c r="H91" s="249" t="s">
        <v>423</v>
      </c>
      <c r="I91" s="249" t="s">
        <v>424</v>
      </c>
      <c r="J91" s="249"/>
      <c r="K91" s="262"/>
    </row>
    <row r="92" spans="2:11" ht="15" customHeight="1">
      <c r="B92" s="271"/>
      <c r="C92" s="249" t="s">
        <v>425</v>
      </c>
      <c r="D92" s="249"/>
      <c r="E92" s="249"/>
      <c r="F92" s="270" t="s">
        <v>393</v>
      </c>
      <c r="G92" s="269"/>
      <c r="H92" s="249" t="s">
        <v>426</v>
      </c>
      <c r="I92" s="249" t="s">
        <v>427</v>
      </c>
      <c r="J92" s="249"/>
      <c r="K92" s="262"/>
    </row>
    <row r="93" spans="2:11" ht="15" customHeight="1">
      <c r="B93" s="271"/>
      <c r="C93" s="249" t="s">
        <v>428</v>
      </c>
      <c r="D93" s="249"/>
      <c r="E93" s="249"/>
      <c r="F93" s="270" t="s">
        <v>393</v>
      </c>
      <c r="G93" s="269"/>
      <c r="H93" s="249" t="s">
        <v>428</v>
      </c>
      <c r="I93" s="249" t="s">
        <v>427</v>
      </c>
      <c r="J93" s="249"/>
      <c r="K93" s="262"/>
    </row>
    <row r="94" spans="2:11" ht="15" customHeight="1">
      <c r="B94" s="271"/>
      <c r="C94" s="249" t="s">
        <v>38</v>
      </c>
      <c r="D94" s="249"/>
      <c r="E94" s="249"/>
      <c r="F94" s="270" t="s">
        <v>393</v>
      </c>
      <c r="G94" s="269"/>
      <c r="H94" s="249" t="s">
        <v>429</v>
      </c>
      <c r="I94" s="249" t="s">
        <v>427</v>
      </c>
      <c r="J94" s="249"/>
      <c r="K94" s="262"/>
    </row>
    <row r="95" spans="2:11" ht="15" customHeight="1">
      <c r="B95" s="271"/>
      <c r="C95" s="249" t="s">
        <v>48</v>
      </c>
      <c r="D95" s="249"/>
      <c r="E95" s="249"/>
      <c r="F95" s="270" t="s">
        <v>393</v>
      </c>
      <c r="G95" s="269"/>
      <c r="H95" s="249" t="s">
        <v>430</v>
      </c>
      <c r="I95" s="249" t="s">
        <v>427</v>
      </c>
      <c r="J95" s="249"/>
      <c r="K95" s="262"/>
    </row>
    <row r="96" spans="2:11" ht="15" customHeight="1">
      <c r="B96" s="274"/>
      <c r="C96" s="275"/>
      <c r="D96" s="275"/>
      <c r="E96" s="275"/>
      <c r="F96" s="275"/>
      <c r="G96" s="275"/>
      <c r="H96" s="275"/>
      <c r="I96" s="275"/>
      <c r="J96" s="275"/>
      <c r="K96" s="276"/>
    </row>
    <row r="97" spans="2:11" ht="18.75" customHeight="1">
      <c r="B97" s="277"/>
      <c r="C97" s="278"/>
      <c r="D97" s="278"/>
      <c r="E97" s="278"/>
      <c r="F97" s="278"/>
      <c r="G97" s="278"/>
      <c r="H97" s="278"/>
      <c r="I97" s="278"/>
      <c r="J97" s="278"/>
      <c r="K97" s="277"/>
    </row>
    <row r="98" spans="2:11" ht="18.75" customHeight="1">
      <c r="B98" s="256"/>
      <c r="C98" s="256"/>
      <c r="D98" s="256"/>
      <c r="E98" s="256"/>
      <c r="F98" s="256"/>
      <c r="G98" s="256"/>
      <c r="H98" s="256"/>
      <c r="I98" s="256"/>
      <c r="J98" s="256"/>
      <c r="K98" s="256"/>
    </row>
    <row r="99" spans="2:11" ht="7.5" customHeight="1">
      <c r="B99" s="257"/>
      <c r="C99" s="258"/>
      <c r="D99" s="258"/>
      <c r="E99" s="258"/>
      <c r="F99" s="258"/>
      <c r="G99" s="258"/>
      <c r="H99" s="258"/>
      <c r="I99" s="258"/>
      <c r="J99" s="258"/>
      <c r="K99" s="259"/>
    </row>
    <row r="100" spans="2:11" ht="45" customHeight="1">
      <c r="B100" s="260"/>
      <c r="C100" s="261" t="s">
        <v>431</v>
      </c>
      <c r="D100" s="261"/>
      <c r="E100" s="261"/>
      <c r="F100" s="261"/>
      <c r="G100" s="261"/>
      <c r="H100" s="261"/>
      <c r="I100" s="261"/>
      <c r="J100" s="261"/>
      <c r="K100" s="262"/>
    </row>
    <row r="101" spans="2:11" ht="17.25" customHeight="1">
      <c r="B101" s="260"/>
      <c r="C101" s="263" t="s">
        <v>387</v>
      </c>
      <c r="D101" s="263"/>
      <c r="E101" s="263"/>
      <c r="F101" s="263" t="s">
        <v>388</v>
      </c>
      <c r="G101" s="264"/>
      <c r="H101" s="263" t="s">
        <v>98</v>
      </c>
      <c r="I101" s="263" t="s">
        <v>57</v>
      </c>
      <c r="J101" s="263" t="s">
        <v>389</v>
      </c>
      <c r="K101" s="262"/>
    </row>
    <row r="102" spans="2:11" ht="17.25" customHeight="1">
      <c r="B102" s="260"/>
      <c r="C102" s="265" t="s">
        <v>390</v>
      </c>
      <c r="D102" s="265"/>
      <c r="E102" s="265"/>
      <c r="F102" s="266" t="s">
        <v>391</v>
      </c>
      <c r="G102" s="267"/>
      <c r="H102" s="265"/>
      <c r="I102" s="265"/>
      <c r="J102" s="265" t="s">
        <v>392</v>
      </c>
      <c r="K102" s="262"/>
    </row>
    <row r="103" spans="2:11" ht="5.25" customHeight="1">
      <c r="B103" s="260"/>
      <c r="C103" s="263"/>
      <c r="D103" s="263"/>
      <c r="E103" s="263"/>
      <c r="F103" s="263"/>
      <c r="G103" s="279"/>
      <c r="H103" s="263"/>
      <c r="I103" s="263"/>
      <c r="J103" s="263"/>
      <c r="K103" s="262"/>
    </row>
    <row r="104" spans="2:11" ht="15" customHeight="1">
      <c r="B104" s="260"/>
      <c r="C104" s="249" t="s">
        <v>53</v>
      </c>
      <c r="D104" s="268"/>
      <c r="E104" s="268"/>
      <c r="F104" s="270" t="s">
        <v>393</v>
      </c>
      <c r="G104" s="279"/>
      <c r="H104" s="249" t="s">
        <v>432</v>
      </c>
      <c r="I104" s="249" t="s">
        <v>395</v>
      </c>
      <c r="J104" s="249">
        <v>20</v>
      </c>
      <c r="K104" s="262"/>
    </row>
    <row r="105" spans="2:11" ht="15" customHeight="1">
      <c r="B105" s="260"/>
      <c r="C105" s="249" t="s">
        <v>396</v>
      </c>
      <c r="D105" s="249"/>
      <c r="E105" s="249"/>
      <c r="F105" s="270" t="s">
        <v>393</v>
      </c>
      <c r="G105" s="249"/>
      <c r="H105" s="249" t="s">
        <v>432</v>
      </c>
      <c r="I105" s="249" t="s">
        <v>395</v>
      </c>
      <c r="J105" s="249">
        <v>120</v>
      </c>
      <c r="K105" s="262"/>
    </row>
    <row r="106" spans="2:11" ht="15" customHeight="1">
      <c r="B106" s="271"/>
      <c r="C106" s="249" t="s">
        <v>398</v>
      </c>
      <c r="D106" s="249"/>
      <c r="E106" s="249"/>
      <c r="F106" s="270" t="s">
        <v>399</v>
      </c>
      <c r="G106" s="249"/>
      <c r="H106" s="249" t="s">
        <v>432</v>
      </c>
      <c r="I106" s="249" t="s">
        <v>395</v>
      </c>
      <c r="J106" s="249">
        <v>50</v>
      </c>
      <c r="K106" s="262"/>
    </row>
    <row r="107" spans="2:11" ht="15" customHeight="1">
      <c r="B107" s="271"/>
      <c r="C107" s="249" t="s">
        <v>401</v>
      </c>
      <c r="D107" s="249"/>
      <c r="E107" s="249"/>
      <c r="F107" s="270" t="s">
        <v>393</v>
      </c>
      <c r="G107" s="249"/>
      <c r="H107" s="249" t="s">
        <v>432</v>
      </c>
      <c r="I107" s="249" t="s">
        <v>403</v>
      </c>
      <c r="J107" s="249"/>
      <c r="K107" s="262"/>
    </row>
    <row r="108" spans="2:11" ht="15" customHeight="1">
      <c r="B108" s="271"/>
      <c r="C108" s="249" t="s">
        <v>412</v>
      </c>
      <c r="D108" s="249"/>
      <c r="E108" s="249"/>
      <c r="F108" s="270" t="s">
        <v>399</v>
      </c>
      <c r="G108" s="249"/>
      <c r="H108" s="249" t="s">
        <v>432</v>
      </c>
      <c r="I108" s="249" t="s">
        <v>395</v>
      </c>
      <c r="J108" s="249">
        <v>50</v>
      </c>
      <c r="K108" s="262"/>
    </row>
    <row r="109" spans="2:11" ht="15" customHeight="1">
      <c r="B109" s="271"/>
      <c r="C109" s="249" t="s">
        <v>420</v>
      </c>
      <c r="D109" s="249"/>
      <c r="E109" s="249"/>
      <c r="F109" s="270" t="s">
        <v>399</v>
      </c>
      <c r="G109" s="249"/>
      <c r="H109" s="249" t="s">
        <v>432</v>
      </c>
      <c r="I109" s="249" t="s">
        <v>395</v>
      </c>
      <c r="J109" s="249">
        <v>50</v>
      </c>
      <c r="K109" s="262"/>
    </row>
    <row r="110" spans="2:11" ht="15" customHeight="1">
      <c r="B110" s="271"/>
      <c r="C110" s="249" t="s">
        <v>418</v>
      </c>
      <c r="D110" s="249"/>
      <c r="E110" s="249"/>
      <c r="F110" s="270" t="s">
        <v>399</v>
      </c>
      <c r="G110" s="249"/>
      <c r="H110" s="249" t="s">
        <v>432</v>
      </c>
      <c r="I110" s="249" t="s">
        <v>395</v>
      </c>
      <c r="J110" s="249">
        <v>50</v>
      </c>
      <c r="K110" s="262"/>
    </row>
    <row r="111" spans="2:11" ht="15" customHeight="1">
      <c r="B111" s="271"/>
      <c r="C111" s="249" t="s">
        <v>53</v>
      </c>
      <c r="D111" s="249"/>
      <c r="E111" s="249"/>
      <c r="F111" s="270" t="s">
        <v>393</v>
      </c>
      <c r="G111" s="249"/>
      <c r="H111" s="249" t="s">
        <v>433</v>
      </c>
      <c r="I111" s="249" t="s">
        <v>395</v>
      </c>
      <c r="J111" s="249">
        <v>20</v>
      </c>
      <c r="K111" s="262"/>
    </row>
    <row r="112" spans="2:11" ht="15" customHeight="1">
      <c r="B112" s="271"/>
      <c r="C112" s="249" t="s">
        <v>434</v>
      </c>
      <c r="D112" s="249"/>
      <c r="E112" s="249"/>
      <c r="F112" s="270" t="s">
        <v>393</v>
      </c>
      <c r="G112" s="249"/>
      <c r="H112" s="249" t="s">
        <v>435</v>
      </c>
      <c r="I112" s="249" t="s">
        <v>395</v>
      </c>
      <c r="J112" s="249">
        <v>120</v>
      </c>
      <c r="K112" s="262"/>
    </row>
    <row r="113" spans="2:11" ht="15" customHeight="1">
      <c r="B113" s="271"/>
      <c r="C113" s="249" t="s">
        <v>38</v>
      </c>
      <c r="D113" s="249"/>
      <c r="E113" s="249"/>
      <c r="F113" s="270" t="s">
        <v>393</v>
      </c>
      <c r="G113" s="249"/>
      <c r="H113" s="249" t="s">
        <v>436</v>
      </c>
      <c r="I113" s="249" t="s">
        <v>427</v>
      </c>
      <c r="J113" s="249"/>
      <c r="K113" s="262"/>
    </row>
    <row r="114" spans="2:11" ht="15" customHeight="1">
      <c r="B114" s="271"/>
      <c r="C114" s="249" t="s">
        <v>48</v>
      </c>
      <c r="D114" s="249"/>
      <c r="E114" s="249"/>
      <c r="F114" s="270" t="s">
        <v>393</v>
      </c>
      <c r="G114" s="249"/>
      <c r="H114" s="249" t="s">
        <v>437</v>
      </c>
      <c r="I114" s="249" t="s">
        <v>427</v>
      </c>
      <c r="J114" s="249"/>
      <c r="K114" s="262"/>
    </row>
    <row r="115" spans="2:11" ht="15" customHeight="1">
      <c r="B115" s="271"/>
      <c r="C115" s="249" t="s">
        <v>57</v>
      </c>
      <c r="D115" s="249"/>
      <c r="E115" s="249"/>
      <c r="F115" s="270" t="s">
        <v>393</v>
      </c>
      <c r="G115" s="249"/>
      <c r="H115" s="249" t="s">
        <v>438</v>
      </c>
      <c r="I115" s="249" t="s">
        <v>439</v>
      </c>
      <c r="J115" s="249"/>
      <c r="K115" s="262"/>
    </row>
    <row r="116" spans="2:11" ht="15" customHeight="1">
      <c r="B116" s="274"/>
      <c r="C116" s="280"/>
      <c r="D116" s="280"/>
      <c r="E116" s="280"/>
      <c r="F116" s="280"/>
      <c r="G116" s="280"/>
      <c r="H116" s="280"/>
      <c r="I116" s="280"/>
      <c r="J116" s="280"/>
      <c r="K116" s="276"/>
    </row>
    <row r="117" spans="2:11" ht="18.75" customHeight="1">
      <c r="B117" s="281"/>
      <c r="C117" s="246"/>
      <c r="D117" s="246"/>
      <c r="E117" s="246"/>
      <c r="F117" s="282"/>
      <c r="G117" s="246"/>
      <c r="H117" s="246"/>
      <c r="I117" s="246"/>
      <c r="J117" s="246"/>
      <c r="K117" s="281"/>
    </row>
    <row r="118" spans="2:11" ht="18.75" customHeight="1">
      <c r="B118" s="256"/>
      <c r="C118" s="256"/>
      <c r="D118" s="256"/>
      <c r="E118" s="256"/>
      <c r="F118" s="256"/>
      <c r="G118" s="256"/>
      <c r="H118" s="256"/>
      <c r="I118" s="256"/>
      <c r="J118" s="256"/>
      <c r="K118" s="256"/>
    </row>
    <row r="119" spans="2:11" ht="7.5" customHeight="1">
      <c r="B119" s="283"/>
      <c r="C119" s="284"/>
      <c r="D119" s="284"/>
      <c r="E119" s="284"/>
      <c r="F119" s="284"/>
      <c r="G119" s="284"/>
      <c r="H119" s="284"/>
      <c r="I119" s="284"/>
      <c r="J119" s="284"/>
      <c r="K119" s="285"/>
    </row>
    <row r="120" spans="2:11" ht="45" customHeight="1">
      <c r="B120" s="286"/>
      <c r="C120" s="237" t="s">
        <v>440</v>
      </c>
      <c r="D120" s="237"/>
      <c r="E120" s="237"/>
      <c r="F120" s="237"/>
      <c r="G120" s="237"/>
      <c r="H120" s="237"/>
      <c r="I120" s="237"/>
      <c r="J120" s="237"/>
      <c r="K120" s="287"/>
    </row>
    <row r="121" spans="2:11" ht="17.25" customHeight="1">
      <c r="B121" s="288"/>
      <c r="C121" s="263" t="s">
        <v>387</v>
      </c>
      <c r="D121" s="263"/>
      <c r="E121" s="263"/>
      <c r="F121" s="263" t="s">
        <v>388</v>
      </c>
      <c r="G121" s="264"/>
      <c r="H121" s="263" t="s">
        <v>98</v>
      </c>
      <c r="I121" s="263" t="s">
        <v>57</v>
      </c>
      <c r="J121" s="263" t="s">
        <v>389</v>
      </c>
      <c r="K121" s="289"/>
    </row>
    <row r="122" spans="2:11" ht="17.25" customHeight="1">
      <c r="B122" s="288"/>
      <c r="C122" s="265" t="s">
        <v>390</v>
      </c>
      <c r="D122" s="265"/>
      <c r="E122" s="265"/>
      <c r="F122" s="266" t="s">
        <v>391</v>
      </c>
      <c r="G122" s="267"/>
      <c r="H122" s="265"/>
      <c r="I122" s="265"/>
      <c r="J122" s="265" t="s">
        <v>392</v>
      </c>
      <c r="K122" s="289"/>
    </row>
    <row r="123" spans="2:11" ht="5.25" customHeight="1">
      <c r="B123" s="290"/>
      <c r="C123" s="268"/>
      <c r="D123" s="268"/>
      <c r="E123" s="268"/>
      <c r="F123" s="268"/>
      <c r="G123" s="249"/>
      <c r="H123" s="268"/>
      <c r="I123" s="268"/>
      <c r="J123" s="268"/>
      <c r="K123" s="291"/>
    </row>
    <row r="124" spans="2:11" ht="15" customHeight="1">
      <c r="B124" s="290"/>
      <c r="C124" s="249" t="s">
        <v>396</v>
      </c>
      <c r="D124" s="268"/>
      <c r="E124" s="268"/>
      <c r="F124" s="270" t="s">
        <v>393</v>
      </c>
      <c r="G124" s="249"/>
      <c r="H124" s="249" t="s">
        <v>432</v>
      </c>
      <c r="I124" s="249" t="s">
        <v>395</v>
      </c>
      <c r="J124" s="249">
        <v>120</v>
      </c>
      <c r="K124" s="292"/>
    </row>
    <row r="125" spans="2:11" ht="15" customHeight="1">
      <c r="B125" s="290"/>
      <c r="C125" s="249" t="s">
        <v>441</v>
      </c>
      <c r="D125" s="249"/>
      <c r="E125" s="249"/>
      <c r="F125" s="270" t="s">
        <v>393</v>
      </c>
      <c r="G125" s="249"/>
      <c r="H125" s="249" t="s">
        <v>442</v>
      </c>
      <c r="I125" s="249" t="s">
        <v>395</v>
      </c>
      <c r="J125" s="249" t="s">
        <v>443</v>
      </c>
      <c r="K125" s="292"/>
    </row>
    <row r="126" spans="2:11" ht="15" customHeight="1">
      <c r="B126" s="290"/>
      <c r="C126" s="249" t="s">
        <v>342</v>
      </c>
      <c r="D126" s="249"/>
      <c r="E126" s="249"/>
      <c r="F126" s="270" t="s">
        <v>393</v>
      </c>
      <c r="G126" s="249"/>
      <c r="H126" s="249" t="s">
        <v>444</v>
      </c>
      <c r="I126" s="249" t="s">
        <v>395</v>
      </c>
      <c r="J126" s="249" t="s">
        <v>443</v>
      </c>
      <c r="K126" s="292"/>
    </row>
    <row r="127" spans="2:11" ht="15" customHeight="1">
      <c r="B127" s="290"/>
      <c r="C127" s="249" t="s">
        <v>404</v>
      </c>
      <c r="D127" s="249"/>
      <c r="E127" s="249"/>
      <c r="F127" s="270" t="s">
        <v>399</v>
      </c>
      <c r="G127" s="249"/>
      <c r="H127" s="249" t="s">
        <v>405</v>
      </c>
      <c r="I127" s="249" t="s">
        <v>395</v>
      </c>
      <c r="J127" s="249">
        <v>15</v>
      </c>
      <c r="K127" s="292"/>
    </row>
    <row r="128" spans="2:11" ht="15" customHeight="1">
      <c r="B128" s="290"/>
      <c r="C128" s="272" t="s">
        <v>406</v>
      </c>
      <c r="D128" s="272"/>
      <c r="E128" s="272"/>
      <c r="F128" s="273" t="s">
        <v>399</v>
      </c>
      <c r="G128" s="272"/>
      <c r="H128" s="272" t="s">
        <v>407</v>
      </c>
      <c r="I128" s="272" t="s">
        <v>395</v>
      </c>
      <c r="J128" s="272">
        <v>15</v>
      </c>
      <c r="K128" s="292"/>
    </row>
    <row r="129" spans="2:11" ht="15" customHeight="1">
      <c r="B129" s="290"/>
      <c r="C129" s="272" t="s">
        <v>408</v>
      </c>
      <c r="D129" s="272"/>
      <c r="E129" s="272"/>
      <c r="F129" s="273" t="s">
        <v>399</v>
      </c>
      <c r="G129" s="272"/>
      <c r="H129" s="272" t="s">
        <v>409</v>
      </c>
      <c r="I129" s="272" t="s">
        <v>395</v>
      </c>
      <c r="J129" s="272">
        <v>20</v>
      </c>
      <c r="K129" s="292"/>
    </row>
    <row r="130" spans="2:11" ht="15" customHeight="1">
      <c r="B130" s="290"/>
      <c r="C130" s="272" t="s">
        <v>410</v>
      </c>
      <c r="D130" s="272"/>
      <c r="E130" s="272"/>
      <c r="F130" s="273" t="s">
        <v>399</v>
      </c>
      <c r="G130" s="272"/>
      <c r="H130" s="272" t="s">
        <v>411</v>
      </c>
      <c r="I130" s="272" t="s">
        <v>395</v>
      </c>
      <c r="J130" s="272">
        <v>20</v>
      </c>
      <c r="K130" s="292"/>
    </row>
    <row r="131" spans="2:11" ht="15" customHeight="1">
      <c r="B131" s="290"/>
      <c r="C131" s="249" t="s">
        <v>398</v>
      </c>
      <c r="D131" s="249"/>
      <c r="E131" s="249"/>
      <c r="F131" s="270" t="s">
        <v>399</v>
      </c>
      <c r="G131" s="249"/>
      <c r="H131" s="249" t="s">
        <v>432</v>
      </c>
      <c r="I131" s="249" t="s">
        <v>395</v>
      </c>
      <c r="J131" s="249">
        <v>50</v>
      </c>
      <c r="K131" s="292"/>
    </row>
    <row r="132" spans="2:11" ht="15" customHeight="1">
      <c r="B132" s="290"/>
      <c r="C132" s="249" t="s">
        <v>412</v>
      </c>
      <c r="D132" s="249"/>
      <c r="E132" s="249"/>
      <c r="F132" s="270" t="s">
        <v>399</v>
      </c>
      <c r="G132" s="249"/>
      <c r="H132" s="249" t="s">
        <v>432</v>
      </c>
      <c r="I132" s="249" t="s">
        <v>395</v>
      </c>
      <c r="J132" s="249">
        <v>50</v>
      </c>
      <c r="K132" s="292"/>
    </row>
    <row r="133" spans="2:11" ht="15" customHeight="1">
      <c r="B133" s="290"/>
      <c r="C133" s="249" t="s">
        <v>418</v>
      </c>
      <c r="D133" s="249"/>
      <c r="E133" s="249"/>
      <c r="F133" s="270" t="s">
        <v>399</v>
      </c>
      <c r="G133" s="249"/>
      <c r="H133" s="249" t="s">
        <v>432</v>
      </c>
      <c r="I133" s="249" t="s">
        <v>395</v>
      </c>
      <c r="J133" s="249">
        <v>50</v>
      </c>
      <c r="K133" s="292"/>
    </row>
    <row r="134" spans="2:11" ht="15" customHeight="1">
      <c r="B134" s="290"/>
      <c r="C134" s="249" t="s">
        <v>420</v>
      </c>
      <c r="D134" s="249"/>
      <c r="E134" s="249"/>
      <c r="F134" s="270" t="s">
        <v>399</v>
      </c>
      <c r="G134" s="249"/>
      <c r="H134" s="249" t="s">
        <v>432</v>
      </c>
      <c r="I134" s="249" t="s">
        <v>395</v>
      </c>
      <c r="J134" s="249">
        <v>50</v>
      </c>
      <c r="K134" s="292"/>
    </row>
    <row r="135" spans="2:11" ht="15" customHeight="1">
      <c r="B135" s="290"/>
      <c r="C135" s="249" t="s">
        <v>104</v>
      </c>
      <c r="D135" s="249"/>
      <c r="E135" s="249"/>
      <c r="F135" s="270" t="s">
        <v>399</v>
      </c>
      <c r="G135" s="249"/>
      <c r="H135" s="249" t="s">
        <v>445</v>
      </c>
      <c r="I135" s="249" t="s">
        <v>395</v>
      </c>
      <c r="J135" s="249">
        <v>255</v>
      </c>
      <c r="K135" s="292"/>
    </row>
    <row r="136" spans="2:11" ht="15" customHeight="1">
      <c r="B136" s="290"/>
      <c r="C136" s="249" t="s">
        <v>422</v>
      </c>
      <c r="D136" s="249"/>
      <c r="E136" s="249"/>
      <c r="F136" s="270" t="s">
        <v>393</v>
      </c>
      <c r="G136" s="249"/>
      <c r="H136" s="249" t="s">
        <v>446</v>
      </c>
      <c r="I136" s="249" t="s">
        <v>424</v>
      </c>
      <c r="J136" s="249"/>
      <c r="K136" s="292"/>
    </row>
    <row r="137" spans="2:11" ht="15" customHeight="1">
      <c r="B137" s="290"/>
      <c r="C137" s="249" t="s">
        <v>425</v>
      </c>
      <c r="D137" s="249"/>
      <c r="E137" s="249"/>
      <c r="F137" s="270" t="s">
        <v>393</v>
      </c>
      <c r="G137" s="249"/>
      <c r="H137" s="249" t="s">
        <v>447</v>
      </c>
      <c r="I137" s="249" t="s">
        <v>427</v>
      </c>
      <c r="J137" s="249"/>
      <c r="K137" s="292"/>
    </row>
    <row r="138" spans="2:11" ht="15" customHeight="1">
      <c r="B138" s="290"/>
      <c r="C138" s="249" t="s">
        <v>428</v>
      </c>
      <c r="D138" s="249"/>
      <c r="E138" s="249"/>
      <c r="F138" s="270" t="s">
        <v>393</v>
      </c>
      <c r="G138" s="249"/>
      <c r="H138" s="249" t="s">
        <v>428</v>
      </c>
      <c r="I138" s="249" t="s">
        <v>427</v>
      </c>
      <c r="J138" s="249"/>
      <c r="K138" s="292"/>
    </row>
    <row r="139" spans="2:11" ht="15" customHeight="1">
      <c r="B139" s="290"/>
      <c r="C139" s="249" t="s">
        <v>38</v>
      </c>
      <c r="D139" s="249"/>
      <c r="E139" s="249"/>
      <c r="F139" s="270" t="s">
        <v>393</v>
      </c>
      <c r="G139" s="249"/>
      <c r="H139" s="249" t="s">
        <v>448</v>
      </c>
      <c r="I139" s="249" t="s">
        <v>427</v>
      </c>
      <c r="J139" s="249"/>
      <c r="K139" s="292"/>
    </row>
    <row r="140" spans="2:11" ht="15" customHeight="1">
      <c r="B140" s="290"/>
      <c r="C140" s="249" t="s">
        <v>449</v>
      </c>
      <c r="D140" s="249"/>
      <c r="E140" s="249"/>
      <c r="F140" s="270" t="s">
        <v>393</v>
      </c>
      <c r="G140" s="249"/>
      <c r="H140" s="249" t="s">
        <v>450</v>
      </c>
      <c r="I140" s="249" t="s">
        <v>427</v>
      </c>
      <c r="J140" s="249"/>
      <c r="K140" s="292"/>
    </row>
    <row r="141" spans="2:11" ht="15" customHeight="1">
      <c r="B141" s="293"/>
      <c r="C141" s="294"/>
      <c r="D141" s="294"/>
      <c r="E141" s="294"/>
      <c r="F141" s="294"/>
      <c r="G141" s="294"/>
      <c r="H141" s="294"/>
      <c r="I141" s="294"/>
      <c r="J141" s="294"/>
      <c r="K141" s="295"/>
    </row>
    <row r="142" spans="2:11" ht="18.75" customHeight="1">
      <c r="B142" s="246"/>
      <c r="C142" s="246"/>
      <c r="D142" s="246"/>
      <c r="E142" s="246"/>
      <c r="F142" s="282"/>
      <c r="G142" s="246"/>
      <c r="H142" s="246"/>
      <c r="I142" s="246"/>
      <c r="J142" s="246"/>
      <c r="K142" s="246"/>
    </row>
    <row r="143" spans="2:11" ht="18.75" customHeight="1">
      <c r="B143" s="256"/>
      <c r="C143" s="256"/>
      <c r="D143" s="256"/>
      <c r="E143" s="256"/>
      <c r="F143" s="256"/>
      <c r="G143" s="256"/>
      <c r="H143" s="256"/>
      <c r="I143" s="256"/>
      <c r="J143" s="256"/>
      <c r="K143" s="256"/>
    </row>
    <row r="144" spans="2:11" ht="7.5" customHeight="1">
      <c r="B144" s="257"/>
      <c r="C144" s="258"/>
      <c r="D144" s="258"/>
      <c r="E144" s="258"/>
      <c r="F144" s="258"/>
      <c r="G144" s="258"/>
      <c r="H144" s="258"/>
      <c r="I144" s="258"/>
      <c r="J144" s="258"/>
      <c r="K144" s="259"/>
    </row>
    <row r="145" spans="2:11" ht="45" customHeight="1">
      <c r="B145" s="260"/>
      <c r="C145" s="261" t="s">
        <v>451</v>
      </c>
      <c r="D145" s="261"/>
      <c r="E145" s="261"/>
      <c r="F145" s="261"/>
      <c r="G145" s="261"/>
      <c r="H145" s="261"/>
      <c r="I145" s="261"/>
      <c r="J145" s="261"/>
      <c r="K145" s="262"/>
    </row>
    <row r="146" spans="2:11" ht="17.25" customHeight="1">
      <c r="B146" s="260"/>
      <c r="C146" s="263" t="s">
        <v>387</v>
      </c>
      <c r="D146" s="263"/>
      <c r="E146" s="263"/>
      <c r="F146" s="263" t="s">
        <v>388</v>
      </c>
      <c r="G146" s="264"/>
      <c r="H146" s="263" t="s">
        <v>98</v>
      </c>
      <c r="I146" s="263" t="s">
        <v>57</v>
      </c>
      <c r="J146" s="263" t="s">
        <v>389</v>
      </c>
      <c r="K146" s="262"/>
    </row>
    <row r="147" spans="2:11" ht="17.25" customHeight="1">
      <c r="B147" s="260"/>
      <c r="C147" s="265" t="s">
        <v>390</v>
      </c>
      <c r="D147" s="265"/>
      <c r="E147" s="265"/>
      <c r="F147" s="266" t="s">
        <v>391</v>
      </c>
      <c r="G147" s="267"/>
      <c r="H147" s="265"/>
      <c r="I147" s="265"/>
      <c r="J147" s="265" t="s">
        <v>392</v>
      </c>
      <c r="K147" s="262"/>
    </row>
    <row r="148" spans="2:11" ht="5.25" customHeight="1">
      <c r="B148" s="271"/>
      <c r="C148" s="268"/>
      <c r="D148" s="268"/>
      <c r="E148" s="268"/>
      <c r="F148" s="268"/>
      <c r="G148" s="269"/>
      <c r="H148" s="268"/>
      <c r="I148" s="268"/>
      <c r="J148" s="268"/>
      <c r="K148" s="292"/>
    </row>
    <row r="149" spans="2:11" ht="15" customHeight="1">
      <c r="B149" s="271"/>
      <c r="C149" s="296" t="s">
        <v>396</v>
      </c>
      <c r="D149" s="249"/>
      <c r="E149" s="249"/>
      <c r="F149" s="297" t="s">
        <v>393</v>
      </c>
      <c r="G149" s="249"/>
      <c r="H149" s="296" t="s">
        <v>432</v>
      </c>
      <c r="I149" s="296" t="s">
        <v>395</v>
      </c>
      <c r="J149" s="296">
        <v>120</v>
      </c>
      <c r="K149" s="292"/>
    </row>
    <row r="150" spans="2:11" ht="15" customHeight="1">
      <c r="B150" s="271"/>
      <c r="C150" s="296" t="s">
        <v>441</v>
      </c>
      <c r="D150" s="249"/>
      <c r="E150" s="249"/>
      <c r="F150" s="297" t="s">
        <v>393</v>
      </c>
      <c r="G150" s="249"/>
      <c r="H150" s="296" t="s">
        <v>452</v>
      </c>
      <c r="I150" s="296" t="s">
        <v>395</v>
      </c>
      <c r="J150" s="296" t="s">
        <v>443</v>
      </c>
      <c r="K150" s="292"/>
    </row>
    <row r="151" spans="2:11" ht="15" customHeight="1">
      <c r="B151" s="271"/>
      <c r="C151" s="296" t="s">
        <v>342</v>
      </c>
      <c r="D151" s="249"/>
      <c r="E151" s="249"/>
      <c r="F151" s="297" t="s">
        <v>393</v>
      </c>
      <c r="G151" s="249"/>
      <c r="H151" s="296" t="s">
        <v>453</v>
      </c>
      <c r="I151" s="296" t="s">
        <v>395</v>
      </c>
      <c r="J151" s="296" t="s">
        <v>443</v>
      </c>
      <c r="K151" s="292"/>
    </row>
    <row r="152" spans="2:11" ht="15" customHeight="1">
      <c r="B152" s="271"/>
      <c r="C152" s="296" t="s">
        <v>398</v>
      </c>
      <c r="D152" s="249"/>
      <c r="E152" s="249"/>
      <c r="F152" s="297" t="s">
        <v>399</v>
      </c>
      <c r="G152" s="249"/>
      <c r="H152" s="296" t="s">
        <v>432</v>
      </c>
      <c r="I152" s="296" t="s">
        <v>395</v>
      </c>
      <c r="J152" s="296">
        <v>50</v>
      </c>
      <c r="K152" s="292"/>
    </row>
    <row r="153" spans="2:11" ht="15" customHeight="1">
      <c r="B153" s="271"/>
      <c r="C153" s="296" t="s">
        <v>401</v>
      </c>
      <c r="D153" s="249"/>
      <c r="E153" s="249"/>
      <c r="F153" s="297" t="s">
        <v>393</v>
      </c>
      <c r="G153" s="249"/>
      <c r="H153" s="296" t="s">
        <v>432</v>
      </c>
      <c r="I153" s="296" t="s">
        <v>403</v>
      </c>
      <c r="J153" s="296"/>
      <c r="K153" s="292"/>
    </row>
    <row r="154" spans="2:11" ht="15" customHeight="1">
      <c r="B154" s="271"/>
      <c r="C154" s="296" t="s">
        <v>412</v>
      </c>
      <c r="D154" s="249"/>
      <c r="E154" s="249"/>
      <c r="F154" s="297" t="s">
        <v>399</v>
      </c>
      <c r="G154" s="249"/>
      <c r="H154" s="296" t="s">
        <v>432</v>
      </c>
      <c r="I154" s="296" t="s">
        <v>395</v>
      </c>
      <c r="J154" s="296">
        <v>50</v>
      </c>
      <c r="K154" s="292"/>
    </row>
    <row r="155" spans="2:11" ht="15" customHeight="1">
      <c r="B155" s="271"/>
      <c r="C155" s="296" t="s">
        <v>420</v>
      </c>
      <c r="D155" s="249"/>
      <c r="E155" s="249"/>
      <c r="F155" s="297" t="s">
        <v>399</v>
      </c>
      <c r="G155" s="249"/>
      <c r="H155" s="296" t="s">
        <v>432</v>
      </c>
      <c r="I155" s="296" t="s">
        <v>395</v>
      </c>
      <c r="J155" s="296">
        <v>50</v>
      </c>
      <c r="K155" s="292"/>
    </row>
    <row r="156" spans="2:11" ht="15" customHeight="1">
      <c r="B156" s="271"/>
      <c r="C156" s="296" t="s">
        <v>418</v>
      </c>
      <c r="D156" s="249"/>
      <c r="E156" s="249"/>
      <c r="F156" s="297" t="s">
        <v>399</v>
      </c>
      <c r="G156" s="249"/>
      <c r="H156" s="296" t="s">
        <v>432</v>
      </c>
      <c r="I156" s="296" t="s">
        <v>395</v>
      </c>
      <c r="J156" s="296">
        <v>50</v>
      </c>
      <c r="K156" s="292"/>
    </row>
    <row r="157" spans="2:11" ht="15" customHeight="1">
      <c r="B157" s="271"/>
      <c r="C157" s="296" t="s">
        <v>81</v>
      </c>
      <c r="D157" s="249"/>
      <c r="E157" s="249"/>
      <c r="F157" s="297" t="s">
        <v>393</v>
      </c>
      <c r="G157" s="249"/>
      <c r="H157" s="296" t="s">
        <v>454</v>
      </c>
      <c r="I157" s="296" t="s">
        <v>395</v>
      </c>
      <c r="J157" s="296" t="s">
        <v>455</v>
      </c>
      <c r="K157" s="292"/>
    </row>
    <row r="158" spans="2:11" ht="15" customHeight="1">
      <c r="B158" s="271"/>
      <c r="C158" s="296" t="s">
        <v>456</v>
      </c>
      <c r="D158" s="249"/>
      <c r="E158" s="249"/>
      <c r="F158" s="297" t="s">
        <v>393</v>
      </c>
      <c r="G158" s="249"/>
      <c r="H158" s="296" t="s">
        <v>457</v>
      </c>
      <c r="I158" s="296" t="s">
        <v>427</v>
      </c>
      <c r="J158" s="296"/>
      <c r="K158" s="292"/>
    </row>
    <row r="159" spans="2:11" ht="15" customHeight="1">
      <c r="B159" s="298"/>
      <c r="C159" s="280"/>
      <c r="D159" s="280"/>
      <c r="E159" s="280"/>
      <c r="F159" s="280"/>
      <c r="G159" s="280"/>
      <c r="H159" s="280"/>
      <c r="I159" s="280"/>
      <c r="J159" s="280"/>
      <c r="K159" s="299"/>
    </row>
    <row r="160" spans="2:11" ht="18.75" customHeight="1">
      <c r="B160" s="246"/>
      <c r="C160" s="249"/>
      <c r="D160" s="249"/>
      <c r="E160" s="249"/>
      <c r="F160" s="270"/>
      <c r="G160" s="249"/>
      <c r="H160" s="249"/>
      <c r="I160" s="249"/>
      <c r="J160" s="249"/>
      <c r="K160" s="246"/>
    </row>
    <row r="161" spans="2:11" ht="18.75" customHeight="1">
      <c r="B161" s="256"/>
      <c r="C161" s="256"/>
      <c r="D161" s="256"/>
      <c r="E161" s="256"/>
      <c r="F161" s="256"/>
      <c r="G161" s="256"/>
      <c r="H161" s="256"/>
      <c r="I161" s="256"/>
      <c r="J161" s="256"/>
      <c r="K161" s="256"/>
    </row>
    <row r="162" spans="2:11" ht="7.5" customHeight="1">
      <c r="B162" s="233"/>
      <c r="C162" s="234"/>
      <c r="D162" s="234"/>
      <c r="E162" s="234"/>
      <c r="F162" s="234"/>
      <c r="G162" s="234"/>
      <c r="H162" s="234"/>
      <c r="I162" s="234"/>
      <c r="J162" s="234"/>
      <c r="K162" s="235"/>
    </row>
    <row r="163" spans="2:11" ht="45" customHeight="1">
      <c r="B163" s="236"/>
      <c r="C163" s="237" t="s">
        <v>458</v>
      </c>
      <c r="D163" s="237"/>
      <c r="E163" s="237"/>
      <c r="F163" s="237"/>
      <c r="G163" s="237"/>
      <c r="H163" s="237"/>
      <c r="I163" s="237"/>
      <c r="J163" s="237"/>
      <c r="K163" s="238"/>
    </row>
    <row r="164" spans="2:11" ht="17.25" customHeight="1">
      <c r="B164" s="236"/>
      <c r="C164" s="263" t="s">
        <v>387</v>
      </c>
      <c r="D164" s="263"/>
      <c r="E164" s="263"/>
      <c r="F164" s="263" t="s">
        <v>388</v>
      </c>
      <c r="G164" s="300"/>
      <c r="H164" s="301" t="s">
        <v>98</v>
      </c>
      <c r="I164" s="301" t="s">
        <v>57</v>
      </c>
      <c r="J164" s="263" t="s">
        <v>389</v>
      </c>
      <c r="K164" s="238"/>
    </row>
    <row r="165" spans="2:11" ht="17.25" customHeight="1">
      <c r="B165" s="240"/>
      <c r="C165" s="265" t="s">
        <v>390</v>
      </c>
      <c r="D165" s="265"/>
      <c r="E165" s="265"/>
      <c r="F165" s="266" t="s">
        <v>391</v>
      </c>
      <c r="G165" s="302"/>
      <c r="H165" s="303"/>
      <c r="I165" s="303"/>
      <c r="J165" s="265" t="s">
        <v>392</v>
      </c>
      <c r="K165" s="242"/>
    </row>
    <row r="166" spans="2:11" ht="5.25" customHeight="1">
      <c r="B166" s="271"/>
      <c r="C166" s="268"/>
      <c r="D166" s="268"/>
      <c r="E166" s="268"/>
      <c r="F166" s="268"/>
      <c r="G166" s="269"/>
      <c r="H166" s="268"/>
      <c r="I166" s="268"/>
      <c r="J166" s="268"/>
      <c r="K166" s="292"/>
    </row>
    <row r="167" spans="2:11" ht="15" customHeight="1">
      <c r="B167" s="271"/>
      <c r="C167" s="249" t="s">
        <v>396</v>
      </c>
      <c r="D167" s="249"/>
      <c r="E167" s="249"/>
      <c r="F167" s="270" t="s">
        <v>393</v>
      </c>
      <c r="G167" s="249"/>
      <c r="H167" s="249" t="s">
        <v>432</v>
      </c>
      <c r="I167" s="249" t="s">
        <v>395</v>
      </c>
      <c r="J167" s="249">
        <v>120</v>
      </c>
      <c r="K167" s="292"/>
    </row>
    <row r="168" spans="2:11" ht="15" customHeight="1">
      <c r="B168" s="271"/>
      <c r="C168" s="249" t="s">
        <v>441</v>
      </c>
      <c r="D168" s="249"/>
      <c r="E168" s="249"/>
      <c r="F168" s="270" t="s">
        <v>393</v>
      </c>
      <c r="G168" s="249"/>
      <c r="H168" s="249" t="s">
        <v>442</v>
      </c>
      <c r="I168" s="249" t="s">
        <v>395</v>
      </c>
      <c r="J168" s="249" t="s">
        <v>443</v>
      </c>
      <c r="K168" s="292"/>
    </row>
    <row r="169" spans="2:11" ht="15" customHeight="1">
      <c r="B169" s="271"/>
      <c r="C169" s="249" t="s">
        <v>342</v>
      </c>
      <c r="D169" s="249"/>
      <c r="E169" s="249"/>
      <c r="F169" s="270" t="s">
        <v>393</v>
      </c>
      <c r="G169" s="249"/>
      <c r="H169" s="249" t="s">
        <v>459</v>
      </c>
      <c r="I169" s="249" t="s">
        <v>395</v>
      </c>
      <c r="J169" s="249" t="s">
        <v>443</v>
      </c>
      <c r="K169" s="292"/>
    </row>
    <row r="170" spans="2:11" ht="15" customHeight="1">
      <c r="B170" s="271"/>
      <c r="C170" s="249" t="s">
        <v>398</v>
      </c>
      <c r="D170" s="249"/>
      <c r="E170" s="249"/>
      <c r="F170" s="270" t="s">
        <v>399</v>
      </c>
      <c r="G170" s="249"/>
      <c r="H170" s="249" t="s">
        <v>459</v>
      </c>
      <c r="I170" s="249" t="s">
        <v>395</v>
      </c>
      <c r="J170" s="249">
        <v>50</v>
      </c>
      <c r="K170" s="292"/>
    </row>
    <row r="171" spans="2:11" ht="15" customHeight="1">
      <c r="B171" s="271"/>
      <c r="C171" s="249" t="s">
        <v>401</v>
      </c>
      <c r="D171" s="249"/>
      <c r="E171" s="249"/>
      <c r="F171" s="270" t="s">
        <v>393</v>
      </c>
      <c r="G171" s="249"/>
      <c r="H171" s="249" t="s">
        <v>459</v>
      </c>
      <c r="I171" s="249" t="s">
        <v>403</v>
      </c>
      <c r="J171" s="249"/>
      <c r="K171" s="292"/>
    </row>
    <row r="172" spans="2:11" ht="15" customHeight="1">
      <c r="B172" s="271"/>
      <c r="C172" s="249" t="s">
        <v>412</v>
      </c>
      <c r="D172" s="249"/>
      <c r="E172" s="249"/>
      <c r="F172" s="270" t="s">
        <v>399</v>
      </c>
      <c r="G172" s="249"/>
      <c r="H172" s="249" t="s">
        <v>459</v>
      </c>
      <c r="I172" s="249" t="s">
        <v>395</v>
      </c>
      <c r="J172" s="249">
        <v>50</v>
      </c>
      <c r="K172" s="292"/>
    </row>
    <row r="173" spans="2:11" ht="15" customHeight="1">
      <c r="B173" s="271"/>
      <c r="C173" s="249" t="s">
        <v>420</v>
      </c>
      <c r="D173" s="249"/>
      <c r="E173" s="249"/>
      <c r="F173" s="270" t="s">
        <v>399</v>
      </c>
      <c r="G173" s="249"/>
      <c r="H173" s="249" t="s">
        <v>459</v>
      </c>
      <c r="I173" s="249" t="s">
        <v>395</v>
      </c>
      <c r="J173" s="249">
        <v>50</v>
      </c>
      <c r="K173" s="292"/>
    </row>
    <row r="174" spans="2:11" ht="15" customHeight="1">
      <c r="B174" s="271"/>
      <c r="C174" s="249" t="s">
        <v>418</v>
      </c>
      <c r="D174" s="249"/>
      <c r="E174" s="249"/>
      <c r="F174" s="270" t="s">
        <v>399</v>
      </c>
      <c r="G174" s="249"/>
      <c r="H174" s="249" t="s">
        <v>459</v>
      </c>
      <c r="I174" s="249" t="s">
        <v>395</v>
      </c>
      <c r="J174" s="249">
        <v>50</v>
      </c>
      <c r="K174" s="292"/>
    </row>
    <row r="175" spans="2:11" ht="15" customHeight="1">
      <c r="B175" s="271"/>
      <c r="C175" s="249" t="s">
        <v>97</v>
      </c>
      <c r="D175" s="249"/>
      <c r="E175" s="249"/>
      <c r="F175" s="270" t="s">
        <v>393</v>
      </c>
      <c r="G175" s="249"/>
      <c r="H175" s="249" t="s">
        <v>460</v>
      </c>
      <c r="I175" s="249" t="s">
        <v>461</v>
      </c>
      <c r="J175" s="249"/>
      <c r="K175" s="292"/>
    </row>
    <row r="176" spans="2:11" ht="15" customHeight="1">
      <c r="B176" s="271"/>
      <c r="C176" s="249" t="s">
        <v>57</v>
      </c>
      <c r="D176" s="249"/>
      <c r="E176" s="249"/>
      <c r="F176" s="270" t="s">
        <v>393</v>
      </c>
      <c r="G176" s="249"/>
      <c r="H176" s="249" t="s">
        <v>462</v>
      </c>
      <c r="I176" s="249" t="s">
        <v>463</v>
      </c>
      <c r="J176" s="249">
        <v>1</v>
      </c>
      <c r="K176" s="292"/>
    </row>
    <row r="177" spans="2:11" ht="15" customHeight="1">
      <c r="B177" s="271"/>
      <c r="C177" s="249" t="s">
        <v>53</v>
      </c>
      <c r="D177" s="249"/>
      <c r="E177" s="249"/>
      <c r="F177" s="270" t="s">
        <v>393</v>
      </c>
      <c r="G177" s="249"/>
      <c r="H177" s="249" t="s">
        <v>464</v>
      </c>
      <c r="I177" s="249" t="s">
        <v>395</v>
      </c>
      <c r="J177" s="249">
        <v>20</v>
      </c>
      <c r="K177" s="292"/>
    </row>
    <row r="178" spans="2:11" ht="15" customHeight="1">
      <c r="B178" s="271"/>
      <c r="C178" s="249" t="s">
        <v>98</v>
      </c>
      <c r="D178" s="249"/>
      <c r="E178" s="249"/>
      <c r="F178" s="270" t="s">
        <v>393</v>
      </c>
      <c r="G178" s="249"/>
      <c r="H178" s="249" t="s">
        <v>465</v>
      </c>
      <c r="I178" s="249" t="s">
        <v>395</v>
      </c>
      <c r="J178" s="249">
        <v>255</v>
      </c>
      <c r="K178" s="292"/>
    </row>
    <row r="179" spans="2:11" ht="15" customHeight="1">
      <c r="B179" s="271"/>
      <c r="C179" s="249" t="s">
        <v>99</v>
      </c>
      <c r="D179" s="249"/>
      <c r="E179" s="249"/>
      <c r="F179" s="270" t="s">
        <v>393</v>
      </c>
      <c r="G179" s="249"/>
      <c r="H179" s="249" t="s">
        <v>358</v>
      </c>
      <c r="I179" s="249" t="s">
        <v>395</v>
      </c>
      <c r="J179" s="249">
        <v>10</v>
      </c>
      <c r="K179" s="292"/>
    </row>
    <row r="180" spans="2:11" ht="15" customHeight="1">
      <c r="B180" s="271"/>
      <c r="C180" s="249" t="s">
        <v>100</v>
      </c>
      <c r="D180" s="249"/>
      <c r="E180" s="249"/>
      <c r="F180" s="270" t="s">
        <v>393</v>
      </c>
      <c r="G180" s="249"/>
      <c r="H180" s="249" t="s">
        <v>466</v>
      </c>
      <c r="I180" s="249" t="s">
        <v>427</v>
      </c>
      <c r="J180" s="249"/>
      <c r="K180" s="292"/>
    </row>
    <row r="181" spans="2:11" ht="15" customHeight="1">
      <c r="B181" s="271"/>
      <c r="C181" s="249" t="s">
        <v>467</v>
      </c>
      <c r="D181" s="249"/>
      <c r="E181" s="249"/>
      <c r="F181" s="270" t="s">
        <v>393</v>
      </c>
      <c r="G181" s="249"/>
      <c r="H181" s="249" t="s">
        <v>468</v>
      </c>
      <c r="I181" s="249" t="s">
        <v>427</v>
      </c>
      <c r="J181" s="249"/>
      <c r="K181" s="292"/>
    </row>
    <row r="182" spans="2:11" ht="15" customHeight="1">
      <c r="B182" s="271"/>
      <c r="C182" s="249" t="s">
        <v>456</v>
      </c>
      <c r="D182" s="249"/>
      <c r="E182" s="249"/>
      <c r="F182" s="270" t="s">
        <v>393</v>
      </c>
      <c r="G182" s="249"/>
      <c r="H182" s="249" t="s">
        <v>469</v>
      </c>
      <c r="I182" s="249" t="s">
        <v>427</v>
      </c>
      <c r="J182" s="249"/>
      <c r="K182" s="292"/>
    </row>
    <row r="183" spans="2:11" ht="15" customHeight="1">
      <c r="B183" s="271"/>
      <c r="C183" s="249" t="s">
        <v>103</v>
      </c>
      <c r="D183" s="249"/>
      <c r="E183" s="249"/>
      <c r="F183" s="270" t="s">
        <v>399</v>
      </c>
      <c r="G183" s="249"/>
      <c r="H183" s="249" t="s">
        <v>470</v>
      </c>
      <c r="I183" s="249" t="s">
        <v>395</v>
      </c>
      <c r="J183" s="249">
        <v>50</v>
      </c>
      <c r="K183" s="292"/>
    </row>
    <row r="184" spans="2:11" ht="15" customHeight="1">
      <c r="B184" s="298"/>
      <c r="C184" s="280"/>
      <c r="D184" s="280"/>
      <c r="E184" s="280"/>
      <c r="F184" s="280"/>
      <c r="G184" s="280"/>
      <c r="H184" s="280"/>
      <c r="I184" s="280"/>
      <c r="J184" s="280"/>
      <c r="K184" s="299"/>
    </row>
    <row r="185" spans="2:11" ht="18.75" customHeight="1">
      <c r="B185" s="246"/>
      <c r="C185" s="249"/>
      <c r="D185" s="249"/>
      <c r="E185" s="249"/>
      <c r="F185" s="270"/>
      <c r="G185" s="249"/>
      <c r="H185" s="249"/>
      <c r="I185" s="249"/>
      <c r="J185" s="249"/>
      <c r="K185" s="246"/>
    </row>
    <row r="186" spans="2:11" ht="18.75" customHeight="1">
      <c r="B186" s="256"/>
      <c r="C186" s="256"/>
      <c r="D186" s="256"/>
      <c r="E186" s="256"/>
      <c r="F186" s="256"/>
      <c r="G186" s="256"/>
      <c r="H186" s="256"/>
      <c r="I186" s="256"/>
      <c r="J186" s="256"/>
      <c r="K186" s="256"/>
    </row>
    <row r="187" spans="2:11" ht="12">
      <c r="B187" s="233"/>
      <c r="C187" s="234"/>
      <c r="D187" s="234"/>
      <c r="E187" s="234"/>
      <c r="F187" s="234"/>
      <c r="G187" s="234"/>
      <c r="H187" s="234"/>
      <c r="I187" s="234"/>
      <c r="J187" s="234"/>
      <c r="K187" s="235"/>
    </row>
    <row r="188" spans="2:11" ht="20.25">
      <c r="B188" s="236"/>
      <c r="C188" s="237" t="s">
        <v>471</v>
      </c>
      <c r="D188" s="237"/>
      <c r="E188" s="237"/>
      <c r="F188" s="237"/>
      <c r="G188" s="237"/>
      <c r="H188" s="237"/>
      <c r="I188" s="237"/>
      <c r="J188" s="237"/>
      <c r="K188" s="238"/>
    </row>
    <row r="189" spans="2:11" ht="25.5" customHeight="1">
      <c r="B189" s="236"/>
      <c r="C189" s="304" t="s">
        <v>472</v>
      </c>
      <c r="D189" s="304"/>
      <c r="E189" s="304"/>
      <c r="F189" s="304" t="s">
        <v>473</v>
      </c>
      <c r="G189" s="305"/>
      <c r="H189" s="306" t="s">
        <v>474</v>
      </c>
      <c r="I189" s="306"/>
      <c r="J189" s="306"/>
      <c r="K189" s="238"/>
    </row>
    <row r="190" spans="2:11" ht="5.25" customHeight="1">
      <c r="B190" s="271"/>
      <c r="C190" s="268"/>
      <c r="D190" s="268"/>
      <c r="E190" s="268"/>
      <c r="F190" s="268"/>
      <c r="G190" s="249"/>
      <c r="H190" s="268"/>
      <c r="I190" s="268"/>
      <c r="J190" s="268"/>
      <c r="K190" s="292"/>
    </row>
    <row r="191" spans="2:11" ht="15" customHeight="1">
      <c r="B191" s="271"/>
      <c r="C191" s="249" t="s">
        <v>475</v>
      </c>
      <c r="D191" s="249"/>
      <c r="E191" s="249"/>
      <c r="F191" s="270" t="s">
        <v>43</v>
      </c>
      <c r="G191" s="249"/>
      <c r="H191" s="307" t="s">
        <v>476</v>
      </c>
      <c r="I191" s="307"/>
      <c r="J191" s="307"/>
      <c r="K191" s="292"/>
    </row>
    <row r="192" spans="2:11" ht="15" customHeight="1">
      <c r="B192" s="271"/>
      <c r="C192" s="277"/>
      <c r="D192" s="249"/>
      <c r="E192" s="249"/>
      <c r="F192" s="270" t="s">
        <v>44</v>
      </c>
      <c r="G192" s="249"/>
      <c r="H192" s="307" t="s">
        <v>477</v>
      </c>
      <c r="I192" s="307"/>
      <c r="J192" s="307"/>
      <c r="K192" s="292"/>
    </row>
    <row r="193" spans="2:11" ht="15" customHeight="1">
      <c r="B193" s="271"/>
      <c r="C193" s="277"/>
      <c r="D193" s="249"/>
      <c r="E193" s="249"/>
      <c r="F193" s="270" t="s">
        <v>47</v>
      </c>
      <c r="G193" s="249"/>
      <c r="H193" s="307" t="s">
        <v>478</v>
      </c>
      <c r="I193" s="307"/>
      <c r="J193" s="307"/>
      <c r="K193" s="292"/>
    </row>
    <row r="194" spans="2:11" ht="15" customHeight="1">
      <c r="B194" s="271"/>
      <c r="C194" s="249"/>
      <c r="D194" s="249"/>
      <c r="E194" s="249"/>
      <c r="F194" s="270" t="s">
        <v>45</v>
      </c>
      <c r="G194" s="249"/>
      <c r="H194" s="307" t="s">
        <v>479</v>
      </c>
      <c r="I194" s="307"/>
      <c r="J194" s="307"/>
      <c r="K194" s="292"/>
    </row>
    <row r="195" spans="2:11" ht="15" customHeight="1">
      <c r="B195" s="271"/>
      <c r="C195" s="249"/>
      <c r="D195" s="249"/>
      <c r="E195" s="249"/>
      <c r="F195" s="270" t="s">
        <v>46</v>
      </c>
      <c r="G195" s="249"/>
      <c r="H195" s="307" t="s">
        <v>480</v>
      </c>
      <c r="I195" s="307"/>
      <c r="J195" s="307"/>
      <c r="K195" s="292"/>
    </row>
    <row r="196" spans="2:11" ht="15" customHeight="1">
      <c r="B196" s="271"/>
      <c r="C196" s="249"/>
      <c r="D196" s="249"/>
      <c r="E196" s="249"/>
      <c r="F196" s="270"/>
      <c r="G196" s="249"/>
      <c r="H196" s="249"/>
      <c r="I196" s="249"/>
      <c r="J196" s="249"/>
      <c r="K196" s="292"/>
    </row>
    <row r="197" spans="2:11" ht="15" customHeight="1">
      <c r="B197" s="271"/>
      <c r="C197" s="249" t="s">
        <v>439</v>
      </c>
      <c r="D197" s="249"/>
      <c r="E197" s="249"/>
      <c r="F197" s="270" t="s">
        <v>75</v>
      </c>
      <c r="G197" s="249"/>
      <c r="H197" s="307" t="s">
        <v>481</v>
      </c>
      <c r="I197" s="307"/>
      <c r="J197" s="307"/>
      <c r="K197" s="292"/>
    </row>
    <row r="198" spans="2:11" ht="15" customHeight="1">
      <c r="B198" s="271"/>
      <c r="C198" s="277"/>
      <c r="D198" s="249"/>
      <c r="E198" s="249"/>
      <c r="F198" s="270" t="s">
        <v>336</v>
      </c>
      <c r="G198" s="249"/>
      <c r="H198" s="307" t="s">
        <v>337</v>
      </c>
      <c r="I198" s="307"/>
      <c r="J198" s="307"/>
      <c r="K198" s="292"/>
    </row>
    <row r="199" spans="2:11" ht="15" customHeight="1">
      <c r="B199" s="271"/>
      <c r="C199" s="249"/>
      <c r="D199" s="249"/>
      <c r="E199" s="249"/>
      <c r="F199" s="270" t="s">
        <v>334</v>
      </c>
      <c r="G199" s="249"/>
      <c r="H199" s="307" t="s">
        <v>482</v>
      </c>
      <c r="I199" s="307"/>
      <c r="J199" s="307"/>
      <c r="K199" s="292"/>
    </row>
    <row r="200" spans="2:11" ht="15" customHeight="1">
      <c r="B200" s="308"/>
      <c r="C200" s="277"/>
      <c r="D200" s="277"/>
      <c r="E200" s="277"/>
      <c r="F200" s="270" t="s">
        <v>338</v>
      </c>
      <c r="G200" s="255"/>
      <c r="H200" s="309" t="s">
        <v>339</v>
      </c>
      <c r="I200" s="309"/>
      <c r="J200" s="309"/>
      <c r="K200" s="310"/>
    </row>
    <row r="201" spans="2:11" ht="15" customHeight="1">
      <c r="B201" s="308"/>
      <c r="C201" s="277"/>
      <c r="D201" s="277"/>
      <c r="E201" s="277"/>
      <c r="F201" s="270" t="s">
        <v>340</v>
      </c>
      <c r="G201" s="255"/>
      <c r="H201" s="309" t="s">
        <v>483</v>
      </c>
      <c r="I201" s="309"/>
      <c r="J201" s="309"/>
      <c r="K201" s="310"/>
    </row>
    <row r="202" spans="2:11" ht="15" customHeight="1">
      <c r="B202" s="308"/>
      <c r="C202" s="277"/>
      <c r="D202" s="277"/>
      <c r="E202" s="277"/>
      <c r="F202" s="311"/>
      <c r="G202" s="255"/>
      <c r="H202" s="312"/>
      <c r="I202" s="312"/>
      <c r="J202" s="312"/>
      <c r="K202" s="310"/>
    </row>
    <row r="203" spans="2:11" ht="15" customHeight="1">
      <c r="B203" s="308"/>
      <c r="C203" s="249" t="s">
        <v>463</v>
      </c>
      <c r="D203" s="277"/>
      <c r="E203" s="277"/>
      <c r="F203" s="270">
        <v>1</v>
      </c>
      <c r="G203" s="255"/>
      <c r="H203" s="309" t="s">
        <v>484</v>
      </c>
      <c r="I203" s="309"/>
      <c r="J203" s="309"/>
      <c r="K203" s="310"/>
    </row>
    <row r="204" spans="2:11" ht="15" customHeight="1">
      <c r="B204" s="308"/>
      <c r="C204" s="277"/>
      <c r="D204" s="277"/>
      <c r="E204" s="277"/>
      <c r="F204" s="270">
        <v>2</v>
      </c>
      <c r="G204" s="255"/>
      <c r="H204" s="309" t="s">
        <v>485</v>
      </c>
      <c r="I204" s="309"/>
      <c r="J204" s="309"/>
      <c r="K204" s="310"/>
    </row>
    <row r="205" spans="2:11" ht="15" customHeight="1">
      <c r="B205" s="308"/>
      <c r="C205" s="277"/>
      <c r="D205" s="277"/>
      <c r="E205" s="277"/>
      <c r="F205" s="270">
        <v>3</v>
      </c>
      <c r="G205" s="255"/>
      <c r="H205" s="309" t="s">
        <v>486</v>
      </c>
      <c r="I205" s="309"/>
      <c r="J205" s="309"/>
      <c r="K205" s="310"/>
    </row>
    <row r="206" spans="2:11" ht="15" customHeight="1">
      <c r="B206" s="308"/>
      <c r="C206" s="277"/>
      <c r="D206" s="277"/>
      <c r="E206" s="277"/>
      <c r="F206" s="270">
        <v>4</v>
      </c>
      <c r="G206" s="255"/>
      <c r="H206" s="309" t="s">
        <v>487</v>
      </c>
      <c r="I206" s="309"/>
      <c r="J206" s="309"/>
      <c r="K206" s="310"/>
    </row>
    <row r="207" spans="2:11" ht="12.75" customHeight="1">
      <c r="B207" s="313"/>
      <c r="C207" s="314"/>
      <c r="D207" s="314"/>
      <c r="E207" s="314"/>
      <c r="F207" s="314"/>
      <c r="G207" s="314"/>
      <c r="H207" s="314"/>
      <c r="I207" s="314"/>
      <c r="J207" s="314"/>
      <c r="K207" s="315"/>
    </row>
  </sheetData>
  <sheetProtection/>
  <mergeCells count="77"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  <mergeCell ref="H200:J200"/>
    <mergeCell ref="C163:J163"/>
    <mergeCell ref="C188:J188"/>
    <mergeCell ref="H189:J189"/>
    <mergeCell ref="H191:J191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Pavel Hruška</cp:lastModifiedBy>
  <dcterms:modified xsi:type="dcterms:W3CDTF">2023-05-26T11:14:51Z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