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zakázky" sheetId="1" r:id="rId1"/>
    <sheet name="SO 0 - Vedlejší a ostatní..." sheetId="2" r:id="rId2"/>
    <sheet name="SO 1 - Stavebně konstrukč..." sheetId="3" r:id="rId3"/>
    <sheet name="SO 2 - Zdravotně technick..." sheetId="4" r:id="rId4"/>
    <sheet name="SO 3.1 - Vzduchotechniky ..." sheetId="5" r:id="rId5"/>
    <sheet name="SO 3.2 - Vzduchotechnika ..." sheetId="6" r:id="rId6"/>
    <sheet name="SO 4 - Zařízení elektroin..." sheetId="7" r:id="rId7"/>
    <sheet name="SO 5 - Zařízení pro vytápění" sheetId="8" r:id="rId8"/>
    <sheet name="Pokyny pro vyplnění" sheetId="9" r:id="rId9"/>
  </sheets>
  <definedNames>
    <definedName name="_xlnm.Print_Area" localSheetId="0">'Rekapitulace zakázky'!$D$4:$AO$36,'Rekapitulace zakázky'!$C$42:$AQ$63</definedName>
    <definedName name="_xlnm._FilterDatabase" localSheetId="1" hidden="1">'SO 0 - Vedlejší a ostatní...'!$C$83:$K$105</definedName>
    <definedName name="_xlnm.Print_Area" localSheetId="1">'SO 0 - Vedlejší a ostatní...'!$C$4:$J$39,'SO 0 - Vedlejší a ostatní...'!$C$45:$J$65,'SO 0 - Vedlejší a ostatní...'!$C$71:$K$105</definedName>
    <definedName name="_xlnm._FilterDatabase" localSheetId="2" hidden="1">'SO 1 - Stavebně konstrukč...'!$C$97:$K$762</definedName>
    <definedName name="_xlnm.Print_Area" localSheetId="2">'SO 1 - Stavebně konstrukč...'!$C$4:$J$39,'SO 1 - Stavebně konstrukč...'!$C$45:$J$79,'SO 1 - Stavebně konstrukč...'!$C$85:$K$762</definedName>
    <definedName name="_xlnm._FilterDatabase" localSheetId="3" hidden="1">'SO 2 - Zdravotně technick...'!$C$93:$K$393</definedName>
    <definedName name="_xlnm.Print_Area" localSheetId="3">'SO 2 - Zdravotně technick...'!$C$4:$J$39,'SO 2 - Zdravotně technick...'!$C$45:$J$75,'SO 2 - Zdravotně technick...'!$C$81:$K$393</definedName>
    <definedName name="_xlnm._FilterDatabase" localSheetId="4" hidden="1">'SO 3.1 - Vzduchotechniky ...'!$C$89:$K$140</definedName>
    <definedName name="_xlnm.Print_Area" localSheetId="4">'SO 3.1 - Vzduchotechniky ...'!$C$4:$J$41,'SO 3.1 - Vzduchotechniky ...'!$C$47:$J$69,'SO 3.1 - Vzduchotechniky ...'!$C$75:$K$140</definedName>
    <definedName name="_xlnm._FilterDatabase" localSheetId="5" hidden="1">'SO 3.2 - Vzduchotechnika ...'!$C$89:$K$150</definedName>
    <definedName name="_xlnm.Print_Area" localSheetId="5">'SO 3.2 - Vzduchotechnika ...'!$C$4:$J$41,'SO 3.2 - Vzduchotechnika ...'!$C$47:$J$69,'SO 3.2 - Vzduchotechnika ...'!$C$75:$K$150</definedName>
    <definedName name="_xlnm._FilterDatabase" localSheetId="6" hidden="1">'SO 4 - Zařízení elektroin...'!$C$82:$K$175</definedName>
    <definedName name="_xlnm.Print_Area" localSheetId="6">'SO 4 - Zařízení elektroin...'!$C$4:$J$39,'SO 4 - Zařízení elektroin...'!$C$45:$J$64,'SO 4 - Zařízení elektroin...'!$C$70:$K$175</definedName>
    <definedName name="_xlnm._FilterDatabase" localSheetId="7" hidden="1">'SO 5 - Zařízení pro vytápění'!$C$84:$K$123</definedName>
    <definedName name="_xlnm.Print_Area" localSheetId="7">'SO 5 - Zařízení pro vytápění'!$C$4:$J$39,'SO 5 - Zařízení pro vytápění'!$C$45:$J$66,'SO 5 - Zařízení pro vytápění'!$C$72:$K$123</definedName>
    <definedName name="_xlnm.Print_Titles" localSheetId="0">'Rekapitulace zakázky'!$52:$52</definedName>
    <definedName name="_xlnm.Print_Titles" localSheetId="1">'SO 0 - Vedlejší a ostatní...'!$83:$83</definedName>
    <definedName name="_xlnm.Print_Titles" localSheetId="2">'SO 1 - Stavebně konstrukč...'!$97:$97</definedName>
    <definedName name="_xlnm.Print_Titles" localSheetId="3">'SO 2 - Zdravotně technick...'!$93:$93</definedName>
    <definedName name="_xlnm.Print_Titles" localSheetId="4">'SO 3.1 - Vzduchotechniky ...'!$89:$89</definedName>
    <definedName name="_xlnm.Print_Titles" localSheetId="5">'SO 3.2 - Vzduchotechnika ...'!$89:$89</definedName>
    <definedName name="_xlnm.Print_Titles" localSheetId="6">'SO 4 - Zařízení elektroin...'!$82:$82</definedName>
    <definedName name="_xlnm.Print_Titles" localSheetId="7">'SO 5 - Zařízení pro vytápění'!$84:$84</definedName>
  </definedNames>
  <calcPr fullCalcOnLoad="1"/>
</workbook>
</file>

<file path=xl/sharedStrings.xml><?xml version="1.0" encoding="utf-8"?>
<sst xmlns="http://schemas.openxmlformats.org/spreadsheetml/2006/main" count="14189" uniqueCount="2523">
  <si>
    <t>Export Komplet</t>
  </si>
  <si>
    <t>VZ</t>
  </si>
  <si>
    <t>2.0</t>
  </si>
  <si>
    <t>ZAMOK</t>
  </si>
  <si>
    <t>False</t>
  </si>
  <si>
    <t>{76576abb-80e3-4e68-9a36-51e00057cd0b}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</si>
  <si>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</si>
  <si>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</si>
  <si>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</si>
  <si>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</si>
  <si>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</si>
  <si>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</si>
  <si>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</si>
  <si>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</si>
  <si>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2201-2006492</t>
  </si>
  <si>
    <t>Měnit lze pouze buňky se žlutým podbarvením!
1) v Rekapitulaci zakázky vyplňte údaje o Uchazeči (přenesou se do ostatních sestav i v jiných listech)
2) na vybraných listech vyplňte v sestavě Soupis prací ceny u položek</t>
  </si>
  <si>
    <t>Zakázka:</t>
  </si>
  <si>
    <t>Zřízení sociální zařízení a šaten v tělocvičně Biskupského gymnázia ul. Střelecká 1800, Varnsdorf</t>
  </si>
  <si>
    <t>KSO:</t>
  </si>
  <si>
    <t/>
  </si>
  <si>
    <t>CC-CZ:</t>
  </si>
  <si>
    <t>Místo:</t>
  </si>
  <si>
    <t>st.p.č.k. 3037, k.ú. Varnsdorf</t>
  </si>
  <si>
    <t>Datum:</t>
  </si>
  <si>
    <t>29. 12. 2021</t>
  </si>
  <si>
    <t>Zadavatel:</t>
  </si>
  <si>
    <t>IČ:</t>
  </si>
  <si>
    <t xml:space="preserve">Město Varnsdorf, nám. E. Beneše 470, Varnsdorf </t>
  </si>
  <si>
    <t>DIČ:</t>
  </si>
  <si>
    <t>Uchazeč:</t>
  </si>
  <si>
    <t>Vyplň údaj</t>
  </si>
  <si>
    <t>Projektant:</t>
  </si>
  <si>
    <t>Pavel Hruška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</si>
  <si>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</si>
  <si>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</si>
  <si>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</si>
  <si>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</si>
  <si>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</si>
  <si>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</si>
  <si>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</si>
  <si>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</si>
  <si>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</si>
  <si>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</si>
  <si>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</si>
  <si>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</si>
  <si>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</si>
  <si>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</si>
  <si>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</si>
  <si>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</si>
  <si>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</si>
  <si>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</si>
  <si>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</si>
  <si>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</si>
  <si>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</si>
  <si>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</si>
  <si>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</si>
  <si>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</si>
  <si>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</si>
  <si>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</si>
  <si>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</si>
  <si>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</si>
  <si>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</si>
  <si>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</si>
  <si>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</si>
  <si>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</si>
  <si>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</si>
  <si>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</si>
  <si>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</si>
  <si>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</si>
  <si>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zakázky celkem</t>
  </si>
  <si>
    <t>D</t>
  </si>
  <si>
    <t>0</t>
  </si>
  <si>
    <t>###NOIMPORT###</t>
  </si>
  <si>
    <t>IMPORT</t>
  </si>
  <si>
    <t>{00000000-0000-0000-0000-000000000000}</t>
  </si>
  <si>
    <t>/</t>
  </si>
  <si>
    <t>SO 0</t>
  </si>
  <si>
    <t>Vedlejší a ostatní náklady</t>
  </si>
  <si>
    <t>STA</t>
  </si>
  <si>
    <t>1</t>
  </si>
  <si>
    <t>{1508e806-ab7a-4262-9b95-4ef9f8a99d5a}</t>
  </si>
  <si>
    <t>2</t>
  </si>
  <si>
    <t>SO 1</t>
  </si>
  <si>
    <t>Stavebně konstrukční řešení</t>
  </si>
  <si>
    <t>{e1caec78-67b3-4d8c-98f0-a537832c2e04}</t>
  </si>
  <si>
    <t>SO 2</t>
  </si>
  <si>
    <t>Zdravotně technická instalace</t>
  </si>
  <si>
    <t>{e35edf44-b669-4d49-9371-d3265c304f1b}</t>
  </si>
  <si>
    <t>SO 3</t>
  </si>
  <si>
    <t>Zařízení vzduchotechniky</t>
  </si>
  <si>
    <t>{15bf2eb9-32e6-4654-b66b-6c85364d66ad}</t>
  </si>
  <si>
    <t>SO 3.1</t>
  </si>
  <si>
    <t>Vzduchotechniky v 1.np</t>
  </si>
  <si>
    <t>Soupis</t>
  </si>
  <si>
    <t>{2b0be1b0-00bf-44c3-aaba-5003dc511c16}</t>
  </si>
  <si>
    <t>SO 3.2</t>
  </si>
  <si>
    <t>Vzduchotechnika v 2.np</t>
  </si>
  <si>
    <t>{cb26496e-833b-4570-94fc-dba3e1cb33d5}</t>
  </si>
  <si>
    <t>SO 4</t>
  </si>
  <si>
    <t>Zařízení elektroinstalace</t>
  </si>
  <si>
    <t>{f0c95b77-470c-4621-90c8-1cf2d46eef5d}</t>
  </si>
  <si>
    <t>SO 5</t>
  </si>
  <si>
    <t>Zařízení pro vytápění</t>
  </si>
  <si>
    <t>{32ee8e34-836e-41e2-bb19-e7106d610038}</t>
  </si>
  <si>
    <t>KRYCÍ LIST SOUPISU PRACÍ</t>
  </si>
  <si>
    <t>Objekt:</t>
  </si>
  <si>
    <t>SO 0 - Vedlejší a ostatní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</si>
  <si>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</si>
  <si>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</si>
  <si>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</si>
  <si>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</si>
  <si>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</si>
  <si>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</si>
  <si>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</si>
  <si>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</si>
  <si>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</si>
  <si>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</si>
  <si>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</si>
  <si>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</si>
  <si>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</si>
  <si>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</si>
  <si>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</si>
  <si>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</si>
  <si>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</si>
  <si>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</si>
  <si>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</si>
  <si>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</si>
  <si>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</si>
  <si>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</si>
  <si>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</si>
  <si>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</si>
  <si>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</si>
  <si>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</si>
  <si>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</si>
  <si>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</si>
  <si>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</si>
  <si>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</si>
  <si>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011434000</t>
  </si>
  <si>
    <t>Měření (monitoring) hlukové hladiny</t>
  </si>
  <si>
    <t>…</t>
  </si>
  <si>
    <t>CS ÚRS 2021 02</t>
  </si>
  <si>
    <t>1024</t>
  </si>
  <si>
    <t>1731845277</t>
  </si>
  <si>
    <t>Online PSC</t>
  </si>
  <si>
    <t>https://podminky.urs.cz/item/CS_URS_2021_02/011434000</t>
  </si>
  <si>
    <t>011464000</t>
  </si>
  <si>
    <t>Měření (monitoring) úrovně osvětlení</t>
  </si>
  <si>
    <t>371355160</t>
  </si>
  <si>
    <t>https://podminky.urs.cz/item/CS_URS_2021_02/011464000</t>
  </si>
  <si>
    <t>3</t>
  </si>
  <si>
    <t>013254000</t>
  </si>
  <si>
    <t>Dokumentace skutečného provedení stavby</t>
  </si>
  <si>
    <t>1646877218</t>
  </si>
  <si>
    <t>https://podminky.urs.cz/item/CS_URS_2021_02/013254000</t>
  </si>
  <si>
    <t>VRN3</t>
  </si>
  <si>
    <t>Zařízení staveniště</t>
  </si>
  <si>
    <t>4</t>
  </si>
  <si>
    <t>030001000</t>
  </si>
  <si>
    <t>-1219624889</t>
  </si>
  <si>
    <t>https://podminky.urs.cz/item/CS_URS_2021_02/030001000</t>
  </si>
  <si>
    <t>VRN4</t>
  </si>
  <si>
    <t>Inženýrská činnost</t>
  </si>
  <si>
    <t>044002000</t>
  </si>
  <si>
    <t>Revize a ostatní zkoušky pro uvedení do provozu včetně protokolů</t>
  </si>
  <si>
    <t>1277737018</t>
  </si>
  <si>
    <t>https://podminky.urs.cz/item/CS_URS_2021_02/044002000</t>
  </si>
  <si>
    <t>6</t>
  </si>
  <si>
    <t>045002000</t>
  </si>
  <si>
    <t>Kompletační a koordinační činnost včetně dokladové části ke kolaudaci</t>
  </si>
  <si>
    <t>1453823912</t>
  </si>
  <si>
    <t>https://podminky.urs.cz/item/CS_URS_2021_02/045002000</t>
  </si>
  <si>
    <t>VRN7</t>
  </si>
  <si>
    <t>Provozní vlivy</t>
  </si>
  <si>
    <t>7</t>
  </si>
  <si>
    <t>070001000</t>
  </si>
  <si>
    <t>Provozní vlivy včetně dopravně inženýrskéhé opatření (DIO a DIR)</t>
  </si>
  <si>
    <t>-810039481</t>
  </si>
  <si>
    <t>https://podminky.urs.cz/item/CS_URS_2021_02/070001000</t>
  </si>
  <si>
    <t>8</t>
  </si>
  <si>
    <t>073002000</t>
  </si>
  <si>
    <t>Ztížený pohyb vozidel v centrech měst</t>
  </si>
  <si>
    <t>357274407</t>
  </si>
  <si>
    <t>https://podminky.urs.cz/item/CS_URS_2021_02/073002000</t>
  </si>
  <si>
    <t>SO 1 - Stavebně konstrukční řešení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</si>
  <si>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</si>
  <si>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</si>
  <si>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</si>
  <si>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</si>
  <si>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</si>
  <si>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</si>
  <si>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</si>
  <si>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</si>
  <si>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</si>
  <si>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727 - Zdravotechnika - požární ochrana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</si>
  <si>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</si>
  <si>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</si>
  <si>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</si>
  <si>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</si>
  <si>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</si>
  <si>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</si>
  <si>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</si>
  <si>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</si>
  <si>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</si>
  <si>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HSV</t>
  </si>
  <si>
    <t>Práce a dodávky HSV</t>
  </si>
  <si>
    <t>Svislé a kompletní konstrukce</t>
  </si>
  <si>
    <t>317142420</t>
  </si>
  <si>
    <t>Překlady nenosné z pórobetonu osazené do tenkého maltového lože, výšky do 250 mm, šířky překladu 100 mm, délky překladu do 1000 mm</t>
  </si>
  <si>
    <t>kus</t>
  </si>
  <si>
    <t>-1904032841</t>
  </si>
  <si>
    <t>https://podminky.urs.cz/item/CS_URS_2021_02/317142420</t>
  </si>
  <si>
    <t>VV</t>
  </si>
  <si>
    <t>4+4</t>
  </si>
  <si>
    <t>317142440</t>
  </si>
  <si>
    <t>Překlady nenosné z pórobetonu osazené do tenkého maltového lože, výšky do 250 mm, šířky překladu 150 mm, délky překladu do 1000 mm</t>
  </si>
  <si>
    <t>624794836</t>
  </si>
  <si>
    <t>https://podminky.urs.cz/item/CS_URS_2021_02/317142440</t>
  </si>
  <si>
    <t>34027104-R</t>
  </si>
  <si>
    <t>Zazdívka otvorů v příčkách nebo stěnách pórobetonovými tvárnicemi plochy přes 1 m2 do 4 m2, objemová hmotnost 500 kg/m3</t>
  </si>
  <si>
    <t>m3</t>
  </si>
  <si>
    <t>-1115447525</t>
  </si>
  <si>
    <t>1,4*2,4*0,75</t>
  </si>
  <si>
    <t>1,4*1,4*0,5*2</t>
  </si>
  <si>
    <t>1,6*1,4*0,7</t>
  </si>
  <si>
    <t>Součet</t>
  </si>
  <si>
    <t>342272225</t>
  </si>
  <si>
    <t>Příčky z pórobetonových tvárnic hladkých na tenké maltové lože objemová hmotnost do 500 kg/m3, tloušťka příčky 100 mm</t>
  </si>
  <si>
    <t>m2</t>
  </si>
  <si>
    <t>61520623</t>
  </si>
  <si>
    <t>https://podminky.urs.cz/item/CS_URS_2021_02/342272225</t>
  </si>
  <si>
    <t>1,6*2,7-0,7*2</t>
  </si>
  <si>
    <t>0,9*2,7</t>
  </si>
  <si>
    <t>1,9*2,7-0,7*2*2</t>
  </si>
  <si>
    <t>1,35*2,75</t>
  </si>
  <si>
    <t>4,5*2,7</t>
  </si>
  <si>
    <t>Mezisoučet - 1np</t>
  </si>
  <si>
    <t>(6,25*3,05-0,8*2-0,7*2)*2</t>
  </si>
  <si>
    <t>5,45*3,05</t>
  </si>
  <si>
    <t>0,9*3,05*2</t>
  </si>
  <si>
    <t>Mezisoučet - 2np</t>
  </si>
  <si>
    <t>342272245</t>
  </si>
  <si>
    <t>Příčky z pórobetonových tvárnic hladkých na tenké maltové lože objemová hmotnost do 500 kg/m3, tloušťka příčky 150 mm</t>
  </si>
  <si>
    <t>-971559263</t>
  </si>
  <si>
    <t>https://podminky.urs.cz/item/CS_URS_2021_02/342272245</t>
  </si>
  <si>
    <t>4,85*2,7-0,8*2*2</t>
  </si>
  <si>
    <t>3,2*2,7</t>
  </si>
  <si>
    <t>1,9*2,7</t>
  </si>
  <si>
    <t>1,5*2,7</t>
  </si>
  <si>
    <t>4,35*2,7-0,7*2</t>
  </si>
  <si>
    <t>1,6*2,7</t>
  </si>
  <si>
    <t>3,55*3,05</t>
  </si>
  <si>
    <t>342291121</t>
  </si>
  <si>
    <t>Ukotvení příček plochými kotvami, do konstrukce cihelné</t>
  </si>
  <si>
    <t>m</t>
  </si>
  <si>
    <t>2111015596</t>
  </si>
  <si>
    <t>https://podminky.urs.cz/item/CS_URS_2021_02/342291121</t>
  </si>
  <si>
    <t>2,7*4+3,05*5</t>
  </si>
  <si>
    <t>346244381</t>
  </si>
  <si>
    <t>Plentování ocelových válcovaných nosníků jednostranné cihlami na maltu, výška stojiny do 200 mm</t>
  </si>
  <si>
    <t>-2051909481</t>
  </si>
  <si>
    <t>https://podminky.urs.cz/item/CS_URS_2021_02/346244381</t>
  </si>
  <si>
    <t>(1,7+1,85+1,55)*0,15</t>
  </si>
  <si>
    <t>346272256</t>
  </si>
  <si>
    <t>Přizdívky z pórobetonových tvárnic objemová hmotnost do 500 kg/m3, na tenké maltové lože, tloušťka přizdívky 150 mm</t>
  </si>
  <si>
    <t>1827486110</t>
  </si>
  <si>
    <t>https://podminky.urs.cz/item/CS_URS_2021_02/346272256</t>
  </si>
  <si>
    <t>2,4*0,75*2</t>
  </si>
  <si>
    <t>Vodorovné konstrukce</t>
  </si>
  <si>
    <t>9</t>
  </si>
  <si>
    <t>413232221</t>
  </si>
  <si>
    <t>Zazdívka zhlaví stropních trámů nebo válcovaných nosníků pálenými cihlami válcovaných nosníků, výšky přes 150 do 300 mm</t>
  </si>
  <si>
    <t>1691143749</t>
  </si>
  <si>
    <t>https://podminky.urs.cz/item/CS_URS_2021_02/413232221</t>
  </si>
  <si>
    <t>10</t>
  </si>
  <si>
    <t>413941121</t>
  </si>
  <si>
    <t>Osazování ocelových válcovaných nosníků ve stropech I nebo IE nebo U nebo UE nebo L do č.12 nebo výšky do 120 mm</t>
  </si>
  <si>
    <t>t</t>
  </si>
  <si>
    <t>-1867841063</t>
  </si>
  <si>
    <t>https://podminky.urs.cz/item/CS_URS_2021_02/413941121</t>
  </si>
  <si>
    <t>(1,7+1,85+1,55)*(13,4/1000)</t>
  </si>
  <si>
    <t>11</t>
  </si>
  <si>
    <t>M</t>
  </si>
  <si>
    <t>13010746</t>
  </si>
  <si>
    <t>ocel profilová jakost S235JR (11 375) průřez IPE 140</t>
  </si>
  <si>
    <t>-1103230590</t>
  </si>
  <si>
    <t>P</t>
  </si>
  <si>
    <t>Poznámka k položce:
Hmotnost: 13,40 kg/m</t>
  </si>
  <si>
    <t>0,068*1,08 'Přepočtené koeficientem množství</t>
  </si>
  <si>
    <t>12</t>
  </si>
  <si>
    <t>413941123</t>
  </si>
  <si>
    <t>Osazování ocelových válcovaných nosníků ve stropech I nebo IE nebo U nebo UE nebo L č. 14 až 22 nebo výšky do 220 mm</t>
  </si>
  <si>
    <t>1941748220</t>
  </si>
  <si>
    <t>https://podminky.urs.cz/item/CS_URS_2021_02/413941123</t>
  </si>
  <si>
    <t>(6,65*9+5*2+4,6*1)*(26,9/1000)</t>
  </si>
  <si>
    <t>13</t>
  </si>
  <si>
    <t>13010754</t>
  </si>
  <si>
    <t>ocel profilová jakost S235JR (11 375) průřez IPE 220</t>
  </si>
  <si>
    <t>-1644921641</t>
  </si>
  <si>
    <t>Poznámka k položce:
Hmotnost: 26,90 kg/m</t>
  </si>
  <si>
    <t>2,003*1,08 'Přepočtené koeficientem množství</t>
  </si>
  <si>
    <t>14</t>
  </si>
  <si>
    <t>1300000-r</t>
  </si>
  <si>
    <t>ostatní montážní a spojovací materiál</t>
  </si>
  <si>
    <t>kpl</t>
  </si>
  <si>
    <t>-1906250345</t>
  </si>
  <si>
    <t>430321515</t>
  </si>
  <si>
    <t>Schodišťové konstrukce a rampy z betonu železového (bez výztuže) stupně, schodnice, ramena, podesty s nosníky tř. C 20/25</t>
  </si>
  <si>
    <t>1066973708</t>
  </si>
  <si>
    <t>https://podminky.urs.cz/item/CS_URS_2021_02/430321515</t>
  </si>
  <si>
    <t>1,45*1,4</t>
  </si>
  <si>
    <t>16</t>
  </si>
  <si>
    <t>430361821</t>
  </si>
  <si>
    <t>Výztuž schodišťových konstrukcí a ramp stupňů, schodnic, ramen, podest s nosníky z betonářské oceli 10 505 (R) nebo BSt 500</t>
  </si>
  <si>
    <t>-2037045053</t>
  </si>
  <si>
    <t>https://podminky.urs.cz/item/CS_URS_2021_02/430361821</t>
  </si>
  <si>
    <t>105,13/1000</t>
  </si>
  <si>
    <t>0,105*1,08 'Přepočtené koeficientem množství</t>
  </si>
  <si>
    <t>17</t>
  </si>
  <si>
    <t>433351131</t>
  </si>
  <si>
    <t>Bednění schodnic včetně podpěrné konstrukce výšky do 4 m půdorysně přímočarých zřízení</t>
  </si>
  <si>
    <t>-174291146</t>
  </si>
  <si>
    <t>https://podminky.urs.cz/item/CS_URS_2021_02/433351131</t>
  </si>
  <si>
    <t>1,4*5</t>
  </si>
  <si>
    <t>18</t>
  </si>
  <si>
    <t>433351132</t>
  </si>
  <si>
    <t>Bednění schodnic včetně podpěrné konstrukce výšky do 4 m půdorysně přímočarých odstranění</t>
  </si>
  <si>
    <t>-348942760</t>
  </si>
  <si>
    <t>https://podminky.urs.cz/item/CS_URS_2021_02/433351132</t>
  </si>
  <si>
    <t>19</t>
  </si>
  <si>
    <t>434351141</t>
  </si>
  <si>
    <t>Bednění stupňů betonovaných na podstupňové desce nebo na terénu půdorysně přímočarých zřízení</t>
  </si>
  <si>
    <t>995680757</t>
  </si>
  <si>
    <t>https://podminky.urs.cz/item/CS_URS_2021_02/434351141</t>
  </si>
  <si>
    <t>0,5*1,4*16</t>
  </si>
  <si>
    <t>20</t>
  </si>
  <si>
    <t>434351142</t>
  </si>
  <si>
    <t>Bednění stupňů betonovaných na podstupňové desce nebo na terénu půdorysně přímočarých odstranění</t>
  </si>
  <si>
    <t>-510106037</t>
  </si>
  <si>
    <t>https://podminky.urs.cz/item/CS_URS_2021_02/434351142</t>
  </si>
  <si>
    <t>Úpravy povrchů, podlahy a osazování výplní</t>
  </si>
  <si>
    <t>611131105</t>
  </si>
  <si>
    <t>Podkladní a spojovací vrstva vnitřních omítaných ploch cementový postřik nanášený ručně celoplošně schodišťových konstrukcí</t>
  </si>
  <si>
    <t>1323819740</t>
  </si>
  <si>
    <t>https://podminky.urs.cz/item/CS_URS_2021_02/611131105</t>
  </si>
  <si>
    <t>5*1,4</t>
  </si>
  <si>
    <t>22</t>
  </si>
  <si>
    <t>611321125</t>
  </si>
  <si>
    <t>Omítka vápenocementová vnitřních ploch nanášená ručně jednovrstvá, tloušťky do 10 mm hladká schodišťových konstrukcí stropů, stěn, ramen nebo nosníků</t>
  </si>
  <si>
    <t>782060340</t>
  </si>
  <si>
    <t>https://podminky.urs.cz/item/CS_URS_2021_02/611321125</t>
  </si>
  <si>
    <t>23</t>
  </si>
  <si>
    <t>611321135</t>
  </si>
  <si>
    <t>Potažení vnitřních ploch vápenocementovým štukem tloušťky do 3 mm schodišťových konstrukcí stropů, stěn, ramen nebo nosníků</t>
  </si>
  <si>
    <t>-1247076813</t>
  </si>
  <si>
    <t>https://podminky.urs.cz/item/CS_URS_2021_02/611321135</t>
  </si>
  <si>
    <t>24</t>
  </si>
  <si>
    <t>612131121</t>
  </si>
  <si>
    <t>Podkladní a spojovací vrstva vnitřních omítaných ploch penetrace disperzní nanášená ručně stěn</t>
  </si>
  <si>
    <t>494369849</t>
  </si>
  <si>
    <t>https://podminky.urs.cz/item/CS_URS_2021_02/612131121</t>
  </si>
  <si>
    <t>(10,2*2+6,25*2)*(2,6+2,6)-(1,4*1,2*2+1,6*1,2+1,25*2,4*3)</t>
  </si>
  <si>
    <t>(1,6+1,2*2)*2*0,4+(1,8+1,2*2)*0,4+(1,55+2,6*2)*2*0,75</t>
  </si>
  <si>
    <t>Mezisoučet - oprava omítek</t>
  </si>
  <si>
    <t>(77,781+55,638)*2</t>
  </si>
  <si>
    <t>Mezisoučet - nové příčky</t>
  </si>
  <si>
    <t>25</t>
  </si>
  <si>
    <t>612142001</t>
  </si>
  <si>
    <t>Potažení vnitřních ploch pletivem v ploše nebo pruzích, na plném podkladu sklovláknitým vtlačením do tmelu stěn</t>
  </si>
  <si>
    <t>-1798252029</t>
  </si>
  <si>
    <t>https://podminky.urs.cz/item/CS_URS_2021_02/612142001</t>
  </si>
  <si>
    <t>(77,781+55,638)*2"viz. nové příčky</t>
  </si>
  <si>
    <t>(1,6*1,2+1,4*1,2*2)*1,2"parapety</t>
  </si>
  <si>
    <t>26</t>
  </si>
  <si>
    <t>612315225</t>
  </si>
  <si>
    <t>Vápenná omítka jednotlivých malých ploch štuková na stěnách, plochy jednotlivě přes 1,0 do 4 m2</t>
  </si>
  <si>
    <t>344492757</t>
  </si>
  <si>
    <t>https://podminky.urs.cz/item/CS_URS_2021_02/612315225</t>
  </si>
  <si>
    <t>2"zazdívka dveří</t>
  </si>
  <si>
    <t>3"zazdívka oken</t>
  </si>
  <si>
    <t>27</t>
  </si>
  <si>
    <t>612321131</t>
  </si>
  <si>
    <t>Potažení vnitřních ploch vápenocementovým štukem tloušťky do 3 mm svislých konstrukcí stěn</t>
  </si>
  <si>
    <t>1990956554</t>
  </si>
  <si>
    <t>https://podminky.urs.cz/item/CS_URS_2021_02/612321131</t>
  </si>
  <si>
    <t>-102,58</t>
  </si>
  <si>
    <t>Mezisoučet - obklady</t>
  </si>
  <si>
    <t>28</t>
  </si>
  <si>
    <t>612325302</t>
  </si>
  <si>
    <t>Vápenocementová omítka ostění nebo nadpraží štuková</t>
  </si>
  <si>
    <t>-1814221471</t>
  </si>
  <si>
    <t>https://podminky.urs.cz/item/CS_URS_2021_02/612325302</t>
  </si>
  <si>
    <t>(1,25+2,4*2)*0,75"přizdívka dveří</t>
  </si>
  <si>
    <t>29</t>
  </si>
  <si>
    <t>612325413</t>
  </si>
  <si>
    <t>Oprava vápenocementové omítky vnitřních ploch hladké, tloušťky do 20 mm stěn, v rozsahu opravované plochy přes 30 do 50%</t>
  </si>
  <si>
    <t>-306335104</t>
  </si>
  <si>
    <t>https://podminky.urs.cz/item/CS_URS_2021_02/612325413</t>
  </si>
  <si>
    <t>30</t>
  </si>
  <si>
    <t>612325453</t>
  </si>
  <si>
    <t>Oprava vápenocementové omítky vnitřních ploch Příplatek k cenám za každých dalších 10 mm tloušťky omítky stěn, v rozsahu opravované plochy přes 30 do 50%</t>
  </si>
  <si>
    <t>-163746482</t>
  </si>
  <si>
    <t>https://podminky.urs.cz/item/CS_URS_2021_02/612325453</t>
  </si>
  <si>
    <t>31</t>
  </si>
  <si>
    <t>619991001</t>
  </si>
  <si>
    <t>Zakrytí vnitřních ploch před znečištěním včetně pozdějšího odkrytí podlah fólií přilepenou lepící páskou</t>
  </si>
  <si>
    <t>-1885119340</t>
  </si>
  <si>
    <t>https://podminky.urs.cz/item/CS_URS_2021_02/619991001</t>
  </si>
  <si>
    <t>10,2*6,25*2+10,2*2</t>
  </si>
  <si>
    <t>32</t>
  </si>
  <si>
    <t>619991011</t>
  </si>
  <si>
    <t>Zakrytí vnitřních ploch před znečištěním včetně pozdějšího odkrytí konstrukcí a prvků obalením fólií a přelepením páskou</t>
  </si>
  <si>
    <t>1454894351</t>
  </si>
  <si>
    <t>https://podminky.urs.cz/item/CS_URS_2021_02/619991011</t>
  </si>
  <si>
    <t>33</t>
  </si>
  <si>
    <t>619991021</t>
  </si>
  <si>
    <t>Zakrytí vnitřních ploch před znečištěním včetně pozdějšího odkrytí rámů oken a dveří, keramických soklů oblepením malířskou páskou</t>
  </si>
  <si>
    <t>1341456773</t>
  </si>
  <si>
    <t>https://podminky.urs.cz/item/CS_URS_2021_02/619991021</t>
  </si>
  <si>
    <t>34</t>
  </si>
  <si>
    <t>622142001</t>
  </si>
  <si>
    <t>Potažení vnějších ploch pletivem v ploše nebo pruzích, na plném podkladu sklovláknitým vtlačením do tmelu stěn</t>
  </si>
  <si>
    <t>1147651757</t>
  </si>
  <si>
    <t>https://podminky.urs.cz/item/CS_URS_2021_02/622142001</t>
  </si>
  <si>
    <t>1,6*1,2+1,4*1,2*2"doplění fasády</t>
  </si>
  <si>
    <t>35</t>
  </si>
  <si>
    <t>622324111</t>
  </si>
  <si>
    <t>Omítka vápenocementová strukturální (břízolitová) vnějších ploch nanášená ručně škrábaná stěn</t>
  </si>
  <si>
    <t>1586754566</t>
  </si>
  <si>
    <t>https://podminky.urs.cz/item/CS_URS_2021_02/622324111</t>
  </si>
  <si>
    <t>36</t>
  </si>
  <si>
    <t>622331111</t>
  </si>
  <si>
    <t>Omítka cementová vnějších ploch nanášená ručně jednovrstvá, tloušťky do 15 mm hrubá zatřená stěn</t>
  </si>
  <si>
    <t>-1884050086</t>
  </si>
  <si>
    <t>https://podminky.urs.cz/item/CS_URS_2021_02/622331111</t>
  </si>
  <si>
    <t>37</t>
  </si>
  <si>
    <t>629999030</t>
  </si>
  <si>
    <t>Příplatky k cenám úprav vnějších povrchů za zvýšenou pracnost při provádění prací menšího rozsahu omítané plochy do 10 m2</t>
  </si>
  <si>
    <t>1098636279</t>
  </si>
  <si>
    <t>https://podminky.urs.cz/item/CS_URS_2021_02/629999030</t>
  </si>
  <si>
    <t>38</t>
  </si>
  <si>
    <t>631311115</t>
  </si>
  <si>
    <t>Mazanina z betonu prostého bez zvýšených nároků na prostředí tl. přes 50 do 80 mm tř. C 20/25</t>
  </si>
  <si>
    <t>2067392946</t>
  </si>
  <si>
    <t>https://podminky.urs.cz/item/CS_URS_2021_02/631311115</t>
  </si>
  <si>
    <t>(10,2*6,25-4*1,4)*0,08</t>
  </si>
  <si>
    <t>39</t>
  </si>
  <si>
    <t>631319011</t>
  </si>
  <si>
    <t>Příplatek k cenám mazanin za úpravu povrchu mazaniny přehlazením, mazanina tl. přes 50 do 80 mm</t>
  </si>
  <si>
    <t>-1386444971</t>
  </si>
  <si>
    <t>https://podminky.urs.cz/item/CS_URS_2021_02/631319011</t>
  </si>
  <si>
    <t>40</t>
  </si>
  <si>
    <t>631319171</t>
  </si>
  <si>
    <t>Příplatek k cenám mazanin za stržení povrchu spodní vrstvy mazaniny latí před vložením výztuže nebo pletiva pro tl. obou vrstev mazaniny přes 50 do 80 mm</t>
  </si>
  <si>
    <t>330027739</t>
  </si>
  <si>
    <t>https://podminky.urs.cz/item/CS_URS_2021_02/631319171</t>
  </si>
  <si>
    <t>41</t>
  </si>
  <si>
    <t>631351111</t>
  </si>
  <si>
    <t>Bednění v podlahách otvorů a prostupů zřízení</t>
  </si>
  <si>
    <t>1341591931</t>
  </si>
  <si>
    <t>https://podminky.urs.cz/item/CS_URS_2021_02/631351111</t>
  </si>
  <si>
    <t>(4+1,4*2)*0,1</t>
  </si>
  <si>
    <t>42</t>
  </si>
  <si>
    <t>631351112</t>
  </si>
  <si>
    <t>Bednění v podlahách otvorů a prostupů odstranění</t>
  </si>
  <si>
    <t>-816125283</t>
  </si>
  <si>
    <t>https://podminky.urs.cz/item/CS_URS_2021_02/631351112</t>
  </si>
  <si>
    <t>43</t>
  </si>
  <si>
    <t>631362021</t>
  </si>
  <si>
    <t>Výztuž mazanin ze svařovaných sítí z drátů typu KARI</t>
  </si>
  <si>
    <t>-1413973776</t>
  </si>
  <si>
    <t>https://podminky.urs.cz/item/CS_URS_2021_02/631362021</t>
  </si>
  <si>
    <t>(10,2*6,25-1,4*4)*1,2*(2,11/1000)"150/5</t>
  </si>
  <si>
    <t>44</t>
  </si>
  <si>
    <t>632450122</t>
  </si>
  <si>
    <t>Potěr cementový vyrovnávací ze suchých směsí v pásu o průměrné (střední) tl. přes 20 do 30 mm</t>
  </si>
  <si>
    <t>-918621282</t>
  </si>
  <si>
    <t>https://podminky.urs.cz/item/CS_URS_2021_02/632450122</t>
  </si>
  <si>
    <t>(1,6+1,4*2)*0,4"pod parapet</t>
  </si>
  <si>
    <t>45</t>
  </si>
  <si>
    <t>632481213</t>
  </si>
  <si>
    <t>Separační vrstva k oddělení podlahových vrstev z polyetylénové fólie</t>
  </si>
  <si>
    <t>1763705288</t>
  </si>
  <si>
    <t>https://podminky.urs.cz/item/CS_URS_2021_02/632481213</t>
  </si>
  <si>
    <t>10,2*6,25-4*1,4</t>
  </si>
  <si>
    <t>46</t>
  </si>
  <si>
    <t>634112126</t>
  </si>
  <si>
    <t>Obvodová dilatace mezi stěnou a mazaninou nebo potěrem podlahovým páskem z pěnového PE s fólií tl. do 10 mm, výšky 100 mm</t>
  </si>
  <si>
    <t>-356686779</t>
  </si>
  <si>
    <t>https://podminky.urs.cz/item/CS_URS_2021_02/634112126</t>
  </si>
  <si>
    <t>10,2*2+6,25*2</t>
  </si>
  <si>
    <t>47</t>
  </si>
  <si>
    <t>642942111</t>
  </si>
  <si>
    <t>Osazování zárubní nebo rámů kovových dveřních lisovaných nebo z úhelníků bez dveřních křídel na cementovou maltu, plochy otvoru do 2,5 m2</t>
  </si>
  <si>
    <t>1529037509</t>
  </si>
  <si>
    <t>https://podminky.urs.cz/item/CS_URS_2021_02/642942111</t>
  </si>
  <si>
    <t>48</t>
  </si>
  <si>
    <t>55331481</t>
  </si>
  <si>
    <t>zárubeň jednokřídlá ocelová pro zdění tl stěny 75-100mm rozměru 700/1970, 2100mm</t>
  </si>
  <si>
    <t>1951672605</t>
  </si>
  <si>
    <t>Poznámka k položce:
YH, YH s drážkou, YZP</t>
  </si>
  <si>
    <t>49</t>
  </si>
  <si>
    <t>55331482</t>
  </si>
  <si>
    <t>zárubeň jednokřídlá ocelová pro zdění tl stěny 75-100mm rozměru 800/1970, 2100mm</t>
  </si>
  <si>
    <t>-1631389680</t>
  </si>
  <si>
    <t>50</t>
  </si>
  <si>
    <t>55331486</t>
  </si>
  <si>
    <t>zárubeň jednokřídlá ocelová pro zdění tl stěny 110-150mm rozměru 700/1970, 2100mm</t>
  </si>
  <si>
    <t>1824670857</t>
  </si>
  <si>
    <t>51</t>
  </si>
  <si>
    <t>55331487</t>
  </si>
  <si>
    <t>zárubeň jednokřídlá ocelová pro zdění tl stěny 110-150mm rozměru 800/1970, 2100mm</t>
  </si>
  <si>
    <t>424807627</t>
  </si>
  <si>
    <t>52</t>
  </si>
  <si>
    <t>642942221</t>
  </si>
  <si>
    <t>Osazování zárubní nebo rámů kovových dveřních lisovaných nebo z úhelníků bez dveřních křídel na cementovou maltu, plochy otvoru přes 2,5 do 4,5 m2</t>
  </si>
  <si>
    <t>84111700</t>
  </si>
  <si>
    <t>https://podminky.urs.cz/item/CS_URS_2021_02/642942221</t>
  </si>
  <si>
    <t>53</t>
  </si>
  <si>
    <t>642942591</t>
  </si>
  <si>
    <t>Osazování zárubní nebo rámů kovových dveřních lisovaných nebo z úhelníků bez dveřních křídel Příplatek k cenám za osazení kotevních želez horního vedení posuvných dveří</t>
  </si>
  <si>
    <t>-145334421</t>
  </si>
  <si>
    <t>https://podminky.urs.cz/item/CS_URS_2021_02/642942591</t>
  </si>
  <si>
    <t>Ostatní konstrukce a práce, bourání</t>
  </si>
  <si>
    <t>54</t>
  </si>
  <si>
    <t>949101112</t>
  </si>
  <si>
    <t>Lešení pomocné pracovní pro objekty pozemních staveb pro zatížení do 150 kg/m2, o výšce lešeňové podlahy přes 1,9 do 3,5 m</t>
  </si>
  <si>
    <t>-755557887</t>
  </si>
  <si>
    <t>https://podminky.urs.cz/item/CS_URS_2021_02/949101112</t>
  </si>
  <si>
    <t>10,2*6,25*2</t>
  </si>
  <si>
    <t>55</t>
  </si>
  <si>
    <t>952901111</t>
  </si>
  <si>
    <t>Vyčištění budov nebo objektů před předáním do užívání budov bytové nebo občanské výstavby, světlé výšky podlaží do 4 m</t>
  </si>
  <si>
    <t>36037144</t>
  </si>
  <si>
    <t>https://podminky.urs.cz/item/CS_URS_2021_02/952901111</t>
  </si>
  <si>
    <t>10,2*6,25*2"hl. prostory</t>
  </si>
  <si>
    <t xml:space="preserve">10*2+20"přilehlé tělocvična chodba </t>
  </si>
  <si>
    <t>56</t>
  </si>
  <si>
    <t>953943212</t>
  </si>
  <si>
    <t>Osazování drobných kovových předmětů kotvených do stěny skříně pro hasicí přístroj</t>
  </si>
  <si>
    <t>1536308960</t>
  </si>
  <si>
    <t>https://podminky.urs.cz/item/CS_URS_2021_02/953943212</t>
  </si>
  <si>
    <t>57</t>
  </si>
  <si>
    <t>4493211-1</t>
  </si>
  <si>
    <t>přístroj hasicí ruční práškový 21A+</t>
  </si>
  <si>
    <t>1542714156</t>
  </si>
  <si>
    <t>58</t>
  </si>
  <si>
    <t>4493211-2</t>
  </si>
  <si>
    <t>přístroj hasicí ruční práškový 21A</t>
  </si>
  <si>
    <t>55177638</t>
  </si>
  <si>
    <t>59</t>
  </si>
  <si>
    <t>962031132</t>
  </si>
  <si>
    <t>Bourání příček z cihel, tvárnic nebo příčkovek z cihel pálených, plných nebo dutých na maltu vápennou nebo vápenocementovou, tl. do 100 mm</t>
  </si>
  <si>
    <t>1452280700</t>
  </si>
  <si>
    <t>https://podminky.urs.cz/item/CS_URS_2021_02/962031132</t>
  </si>
  <si>
    <t>1*2+1,2*2*3</t>
  </si>
  <si>
    <t>60</t>
  </si>
  <si>
    <t>962031133</t>
  </si>
  <si>
    <t>Bourání příček z cihel, tvárnic nebo příčkovek z cihel pálených, plných nebo dutých na maltu vápennou nebo vápenocementovou, tl. do 150 mm</t>
  </si>
  <si>
    <t>-114483095</t>
  </si>
  <si>
    <t>https://podminky.urs.cz/item/CS_URS_2021_02/962031133</t>
  </si>
  <si>
    <t>6,25*2,35-0,8*2</t>
  </si>
  <si>
    <t>7,9*2,35-0,8*2</t>
  </si>
  <si>
    <t>6,25*2,35</t>
  </si>
  <si>
    <t>61</t>
  </si>
  <si>
    <t>965046111</t>
  </si>
  <si>
    <t>Broušení stávajících betonových podlah úběr do 3 mm</t>
  </si>
  <si>
    <t>-818356644</t>
  </si>
  <si>
    <t>https://podminky.urs.cz/item/CS_URS_2021_02/965046111</t>
  </si>
  <si>
    <t>10,2*6,25+1,5*0,75*3</t>
  </si>
  <si>
    <t>62</t>
  </si>
  <si>
    <t>965046119</t>
  </si>
  <si>
    <t>Broušení stávajících betonových podlah Příplatek k ceně za každý další 1 mm úběru</t>
  </si>
  <si>
    <t>-697342891</t>
  </si>
  <si>
    <t>https://podminky.urs.cz/item/CS_URS_2021_02/965046119</t>
  </si>
  <si>
    <t>67,125*17 'Přepočtené koeficientem množství</t>
  </si>
  <si>
    <t>63</t>
  </si>
  <si>
    <t>968062356</t>
  </si>
  <si>
    <t>Vybourání dřevěných rámů oken s křídly, dveřních zárubní, vrat, stěn, ostění nebo obkladů rámů oken s křídly dvojitých, plochy do 4 m2</t>
  </si>
  <si>
    <t>859380021</t>
  </si>
  <si>
    <t>https://podminky.urs.cz/item/CS_URS_2021_02/968062356</t>
  </si>
  <si>
    <t>1,4*2,6*2+1,6*2,6</t>
  </si>
  <si>
    <t>64</t>
  </si>
  <si>
    <t>968072455</t>
  </si>
  <si>
    <t>Vybourání kovových rámů oken s křídly, dveřních zárubní, vrat, stěn, ostění nebo obkladů dveřních zárubní, plochy do 2 m2</t>
  </si>
  <si>
    <t>-2066221529</t>
  </si>
  <si>
    <t>https://podminky.urs.cz/item/CS_URS_2021_02/968072455</t>
  </si>
  <si>
    <t>0,8*2*2</t>
  </si>
  <si>
    <t>65</t>
  </si>
  <si>
    <t>968072456</t>
  </si>
  <si>
    <t>Vybourání kovových rámů oken s křídly, dveřních zárubní, vrat, stěn, ostění nebo obkladů dveřních zárubní, plochy přes 2 m2</t>
  </si>
  <si>
    <t>-579681820</t>
  </si>
  <si>
    <t>https://podminky.urs.cz/item/CS_URS_2021_02/968072456</t>
  </si>
  <si>
    <t>1,25*2,4</t>
  </si>
  <si>
    <t>66</t>
  </si>
  <si>
    <t>973031325</t>
  </si>
  <si>
    <t>Vysekání výklenků nebo kapes ve zdivu z cihel na maltu vápennou nebo vápenocementovou kapes, plochy do 0,10 m2, hl. do 300 mm</t>
  </si>
  <si>
    <t>1679584906</t>
  </si>
  <si>
    <t>https://podminky.urs.cz/item/CS_URS_2021_02/973031325</t>
  </si>
  <si>
    <t>20"strop. noníky</t>
  </si>
  <si>
    <t>67</t>
  </si>
  <si>
    <t>974031666</t>
  </si>
  <si>
    <t>Vysekání rýh ve zdivu cihelném na maltu vápennou nebo vápenocementovou pro vtahování nosníků do zdí, před vybouráním otvoru do hl. 150 mm, při v. nosníku do 250 mm</t>
  </si>
  <si>
    <t>-1041910892</t>
  </si>
  <si>
    <t>https://podminky.urs.cz/item/CS_URS_2021_02/974031666</t>
  </si>
  <si>
    <t>1,7+1,85+1,55</t>
  </si>
  <si>
    <t>68</t>
  </si>
  <si>
    <t>978013161</t>
  </si>
  <si>
    <t>Otlučení vápenných nebo vápenocementových omítek vnitřních ploch stěn s vyškrabáním spar, s očištěním zdiva, v rozsahu přes 30 do 50 %</t>
  </si>
  <si>
    <t>248912695</t>
  </si>
  <si>
    <t>https://podminky.urs.cz/item/CS_URS_2021_02/978013161</t>
  </si>
  <si>
    <t>(10,2*2+6,25*2)*5,95-(1,4*2,6*2+1,6*2,6+1,25*2,4*4)</t>
  </si>
  <si>
    <t>(1,6*2+2,8*2)*2*0,4+(1,8*2+2,8*2)*0,4+(1,55+2,6*2)*3*0,75</t>
  </si>
  <si>
    <t>997</t>
  </si>
  <si>
    <t>Přesun sutě</t>
  </si>
  <si>
    <t>69</t>
  </si>
  <si>
    <t>997013211</t>
  </si>
  <si>
    <t>Vnitrostaveništní doprava suti a vybouraných hmot vodorovně do 50 m svisle ručně pro budovy a haly výšky do 6 m</t>
  </si>
  <si>
    <t>-1139473534</t>
  </si>
  <si>
    <t>https://podminky.urs.cz/item/CS_URS_2021_02/997013211</t>
  </si>
  <si>
    <t>70</t>
  </si>
  <si>
    <t>997013501</t>
  </si>
  <si>
    <t>Odvoz suti a vybouraných hmot na skládku nebo meziskládku se složením, na vzdálenost do 1 km</t>
  </si>
  <si>
    <t>1475912433</t>
  </si>
  <si>
    <t>https://podminky.urs.cz/item/CS_URS_2021_02/997013501</t>
  </si>
  <si>
    <t>71</t>
  </si>
  <si>
    <t>997013509</t>
  </si>
  <si>
    <t>Odvoz suti a vybouraných hmot na skládku nebo meziskládku se složením, na vzdálenost Příplatek k ceně za každý další i započatý 1 km přes 1 km</t>
  </si>
  <si>
    <t>1367712417</t>
  </si>
  <si>
    <t>https://podminky.urs.cz/item/CS_URS_2021_02/997013509</t>
  </si>
  <si>
    <t>24,316*39 'Přepočtené koeficientem množství</t>
  </si>
  <si>
    <t>72</t>
  </si>
  <si>
    <t>997013601</t>
  </si>
  <si>
    <t>Poplatek za uložení stavebního odpadu na skládce (skládkovné) z prostého betonu zatříděného do Katalogu odpadů pod kódem 17 01 01</t>
  </si>
  <si>
    <t>406648599</t>
  </si>
  <si>
    <t>https://podminky.urs.cz/item/CS_URS_2021_02/997013601</t>
  </si>
  <si>
    <t>3,964+0,046</t>
  </si>
  <si>
    <t>73</t>
  </si>
  <si>
    <t>997013603</t>
  </si>
  <si>
    <t>Poplatek za uložení stavebního odpadu na skládce (skládkovné) cihelného zatříděného do Katalogu odpadů pod kódem 17 01 02</t>
  </si>
  <si>
    <t>-1088394316</t>
  </si>
  <si>
    <t>https://podminky.urs.cz/item/CS_URS_2021_02/997013603</t>
  </si>
  <si>
    <t>1,205+11,677+0,62+0,332</t>
  </si>
  <si>
    <t>74</t>
  </si>
  <si>
    <t>997013607</t>
  </si>
  <si>
    <t>Poplatek za uložení stavebního odpadu na skládce (skládkovné) z tašek a keramických výrobků zatříděného do Katalogu odpadů pod kódem 17 01 03</t>
  </si>
  <si>
    <t>1304207105</t>
  </si>
  <si>
    <t>https://podminky.urs.cz/item/CS_URS_2021_02/997013607</t>
  </si>
  <si>
    <t>75</t>
  </si>
  <si>
    <t>997013804</t>
  </si>
  <si>
    <t>Poplatek za uložení stavebního odpadu na skládce (skládkovné) ze skla zatříděného do Katalogu odpadů pod kódem 17 02 02</t>
  </si>
  <si>
    <t>624841113</t>
  </si>
  <si>
    <t>https://podminky.urs.cz/item/CS_URS_2021_02/997013804</t>
  </si>
  <si>
    <t>76</t>
  </si>
  <si>
    <t>997013811</t>
  </si>
  <si>
    <t>Poplatek za uložení stavebního odpadu na skládce (skládkovné) dřevěného zatříděného do Katalogu odpadů pod kódem 17 02 01</t>
  </si>
  <si>
    <t>-436816022</t>
  </si>
  <si>
    <t>https://podminky.urs.cz/item/CS_URS_2021_02/997013811</t>
  </si>
  <si>
    <t>0,243+0,189+0,018</t>
  </si>
  <si>
    <t>77</t>
  </si>
  <si>
    <t>997013813</t>
  </si>
  <si>
    <t>Poplatek za uložení stavebního odpadu na skládce (skládkovné) z plastických hmot zatříděného do Katalogu odpadů pod kódem 17 02 03</t>
  </si>
  <si>
    <t>460407982</t>
  </si>
  <si>
    <t>https://podminky.urs.cz/item/CS_URS_2021_02/997013813</t>
  </si>
  <si>
    <t>998</t>
  </si>
  <si>
    <t>Přesun hmot</t>
  </si>
  <si>
    <t>78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</si>
  <si>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</si>
  <si>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</si>
  <si>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-1446724771</t>
  </si>
  <si>
    <t>https://podminky.urs.cz/item/CS_URS_2021_02/998018001</t>
  </si>
  <si>
    <t>PSV</t>
  </si>
  <si>
    <t>Práce a dodávky PSV</t>
  </si>
  <si>
    <t>713</t>
  </si>
  <si>
    <t>Izolace tepelné</t>
  </si>
  <si>
    <t>79</t>
  </si>
  <si>
    <t>713121112</t>
  </si>
  <si>
    <t>Montáž tepelné izolace podlah rohožemi, pásy, deskami, dílci, bloky (izolační materiál ve specifikaci) kladenými volně jednovrstvá mezi trámy</t>
  </si>
  <si>
    <t>130223681</t>
  </si>
  <si>
    <t>https://podminky.urs.cz/item/CS_URS_2021_02/713121112</t>
  </si>
  <si>
    <t>58,15*2 'Přepočtené koeficientem množství</t>
  </si>
  <si>
    <t>80</t>
  </si>
  <si>
    <t>28375909</t>
  </si>
  <si>
    <t>deska EPS 150 pro konstrukce s vysokým zatížením λ=0,035 tl 50mm</t>
  </si>
  <si>
    <t>-1511499547</t>
  </si>
  <si>
    <t>58,15*1,02 'Přepočtené koeficientem množství</t>
  </si>
  <si>
    <t>81</t>
  </si>
  <si>
    <t>28375914</t>
  </si>
  <si>
    <t>deska EPS 150 pro konstrukce s vysokým zatížením λ=0,035 tl 100mm</t>
  </si>
  <si>
    <t>530447280</t>
  </si>
  <si>
    <t>82</t>
  </si>
  <si>
    <t>998713101</t>
  </si>
  <si>
    <t>Přesun hmot pro izolace tepelné stanovený z hmotnosti přesunovaného materiálu vodorovná dopravní vzdálenost do 50 m v objektech výšky do 6 m</t>
  </si>
  <si>
    <t>-161629201</t>
  </si>
  <si>
    <t>https://podminky.urs.cz/item/CS_URS_2021_02/998713101</t>
  </si>
  <si>
    <t>83</t>
  </si>
  <si>
    <t>998713181</t>
  </si>
  <si>
    <t>Přesun hmot pro izolace tepelné stanovený z hmotnosti přesunovaného materiálu Příplatek k cenám za přesun prováděný bez použití mechanizace pro jakoukoliv výšku objektu</t>
  </si>
  <si>
    <t>835535362</t>
  </si>
  <si>
    <t>https://podminky.urs.cz/item/CS_URS_2021_02/998713181</t>
  </si>
  <si>
    <t>727</t>
  </si>
  <si>
    <t>Zdravotechnika - požární ochrana</t>
  </si>
  <si>
    <t>84</t>
  </si>
  <si>
    <t>727213203</t>
  </si>
  <si>
    <t>Protipožární trubní ucpávky plastového potrubí prostup stropem tloušťky 150 mm požární odolnost EI 60 D 32</t>
  </si>
  <si>
    <t>294938690</t>
  </si>
  <si>
    <t>https://podminky.urs.cz/item/CS_URS_2021_02/727213203</t>
  </si>
  <si>
    <t>85</t>
  </si>
  <si>
    <t>7272132-R</t>
  </si>
  <si>
    <t>Dodávka a montáž výstražných a bezpečnostních značek a tabulek - viz. požárně bezpečnostní řešení</t>
  </si>
  <si>
    <t>-773108715</t>
  </si>
  <si>
    <t>763</t>
  </si>
  <si>
    <t>Konstrukce suché výstavby</t>
  </si>
  <si>
    <t>86</t>
  </si>
  <si>
    <t>763121471</t>
  </si>
  <si>
    <t>Stěna předsazená ze sádrokartonových desek s nosnou konstrukcí z ocelových profilů CW, UW dvojitě opláštěná deskami protipožárními impregnovanými DFH2 tl. 2 x 15 mm bez izolace, EI 60, stěna tl. 80 mm, profil 50</t>
  </si>
  <si>
    <t>-1340190850</t>
  </si>
  <si>
    <t>https://podminky.urs.cz/item/CS_URS_2021_02/763121471</t>
  </si>
  <si>
    <t>(1,3+0,15)*0,9*3"na WC</t>
  </si>
  <si>
    <t>87</t>
  </si>
  <si>
    <t>763121712</t>
  </si>
  <si>
    <t>Stěna předsazená ze sádrokartonových desek ostatní konstrukce a práce na předsazených stěnách ze sádrokartonových desek zalomení stěny</t>
  </si>
  <si>
    <t>-1490758414</t>
  </si>
  <si>
    <t>https://podminky.urs.cz/item/CS_URS_2021_02/763121712</t>
  </si>
  <si>
    <t>0,9*3</t>
  </si>
  <si>
    <t>88</t>
  </si>
  <si>
    <t>763121714</t>
  </si>
  <si>
    <t>Stěna předsazená ze sádrokartonových desek ostatní konstrukce a práce na předsazených stěnách ze sádrokartonových desek základní penetrační nátěr</t>
  </si>
  <si>
    <t>1499224491</t>
  </si>
  <si>
    <t>https://podminky.urs.cz/item/CS_URS_2021_02/763121714</t>
  </si>
  <si>
    <t>89</t>
  </si>
  <si>
    <t>763121751</t>
  </si>
  <si>
    <t>Stěna předsazená ze sádrokartonových desek Příplatek k cenám za plochu do 6 m2 jednotlivě</t>
  </si>
  <si>
    <t>154529425</t>
  </si>
  <si>
    <t>https://podminky.urs.cz/item/CS_URS_2021_02/763121751</t>
  </si>
  <si>
    <t>90</t>
  </si>
  <si>
    <t>763131411</t>
  </si>
  <si>
    <t>Podhled ze sádrokartonových desek dvouvrstvá zavěšená spodní konstrukce z ocelových profilů CD, UD jednoduše opláštěná deskou standardní A, tl. 12,5 mm, bez izolace</t>
  </si>
  <si>
    <t>-1809575124</t>
  </si>
  <si>
    <t>https://podminky.urs.cz/item/CS_URS_2021_02/763131411</t>
  </si>
  <si>
    <t>18,68+19,43+13,32"2np</t>
  </si>
  <si>
    <t>91</t>
  </si>
  <si>
    <t>763131451</t>
  </si>
  <si>
    <t>Podhled ze sádrokartonových desek dvouvrstvá zavěšená spodní konstrukce z ocelových profilů CD, UD jednoduše opláštěná deskou impregnovanou H2, tl. 12,5 mm, bez izolace</t>
  </si>
  <si>
    <t>-578266385</t>
  </si>
  <si>
    <t>https://podminky.urs.cz/item/CS_URS_2021_02/763131451</t>
  </si>
  <si>
    <t>5,33+5,33"2np</t>
  </si>
  <si>
    <t>92</t>
  </si>
  <si>
    <t>763131532</t>
  </si>
  <si>
    <t>Podhled ze sádrokartonových desek jednovrstvá zavěšená spodní konstrukce z ocelových profilů CD, UD jednoduše opláštěná deskou protipožární DF, tl. 15 mm, bez izolace</t>
  </si>
  <si>
    <t>374902047</t>
  </si>
  <si>
    <t>https://podminky.urs.cz/item/CS_URS_2021_02/763131532</t>
  </si>
  <si>
    <t>13,44+23,15+1,2*3,1"1np</t>
  </si>
  <si>
    <t>93</t>
  </si>
  <si>
    <t>76313153-R</t>
  </si>
  <si>
    <t>Podhled ze sádrokartonových desek jednovrstvá zavěšená spodní konstrukce z ocelových profilů CD, UD jednoduše opláštěná deskou protipožární DFH2, tl. 15 mm, bez izolace</t>
  </si>
  <si>
    <t>1047447799</t>
  </si>
  <si>
    <t>4,28+1,08+1,08+3,2+2,4+1,08"1np</t>
  </si>
  <si>
    <t>94</t>
  </si>
  <si>
    <t>763131714</t>
  </si>
  <si>
    <t>Podhled ze sádrokartonových desek ostatní práce a konstrukce na podhledech ze sádrokartonových desek základní penetrační nátěr</t>
  </si>
  <si>
    <t>2146577862</t>
  </si>
  <si>
    <t>https://podminky.urs.cz/item/CS_URS_2021_02/763131714</t>
  </si>
  <si>
    <t>51,43+10,66+40,31+13,12</t>
  </si>
  <si>
    <t>(5,45+14,1)*0,8"vzt</t>
  </si>
  <si>
    <t>95</t>
  </si>
  <si>
    <t>763131751</t>
  </si>
  <si>
    <t>Podhled ze sádrokartonových desek ostatní práce a konstrukce na podhledech ze sádrokartonových desek montáž parotěsné zábrany</t>
  </si>
  <si>
    <t>-1420681924</t>
  </si>
  <si>
    <t>https://podminky.urs.cz/item/CS_URS_2021_02/763131751</t>
  </si>
  <si>
    <t>96</t>
  </si>
  <si>
    <t>28329028</t>
  </si>
  <si>
    <t>fólie PE vyztužená Al vrstvou pro parotěsnou vrstvu 150g/m2 s integrovanou lepící páskou</t>
  </si>
  <si>
    <t>1546752268</t>
  </si>
  <si>
    <t>115,52*1,1235 'Přepočtené koeficientem množství</t>
  </si>
  <si>
    <t>97</t>
  </si>
  <si>
    <t>763131752</t>
  </si>
  <si>
    <t>Podhled ze sádrokartonových desek ostatní práce a konstrukce na podhledech ze sádrokartonových desek montáž jedné vrstvy tepelné izolace</t>
  </si>
  <si>
    <t>-823889153</t>
  </si>
  <si>
    <t>https://podminky.urs.cz/item/CS_URS_2021_02/763131752</t>
  </si>
  <si>
    <t>10,2*6,25</t>
  </si>
  <si>
    <t>98</t>
  </si>
  <si>
    <t>63152108</t>
  </si>
  <si>
    <t>pás tepelně izolační univerzální λ=0,032-0,033 tl 200mm</t>
  </si>
  <si>
    <t>1056349135</t>
  </si>
  <si>
    <t>63,75*1,02 'Přepočtené koeficientem množství</t>
  </si>
  <si>
    <t>99</t>
  </si>
  <si>
    <t>763131761</t>
  </si>
  <si>
    <t>Podhled ze sádrokartonových desek Příplatek k cenám za plochu do 3 m2 jednotlivě</t>
  </si>
  <si>
    <t>-369241123</t>
  </si>
  <si>
    <t>https://podminky.urs.cz/item/CS_URS_2021_02/763131761</t>
  </si>
  <si>
    <t>1,2*3,1+1,08*3+2,4+3,2</t>
  </si>
  <si>
    <t>100</t>
  </si>
  <si>
    <t>763164536</t>
  </si>
  <si>
    <t>Obklad konstrukcí sádrokartonovými deskami včetně ochranných úhelníků ve tvaru L rozvinuté šíře přes 0,4 do 0,8 m, opláštěný deskou protipožární DF, tl. 15 mm</t>
  </si>
  <si>
    <t>-963444800</t>
  </si>
  <si>
    <t>https://podminky.urs.cz/item/CS_URS_2021_02/763164536</t>
  </si>
  <si>
    <t>2,15"vzt 1np</t>
  </si>
  <si>
    <t>3,3"vzt 2.np</t>
  </si>
  <si>
    <t>101</t>
  </si>
  <si>
    <t>763164546</t>
  </si>
  <si>
    <t>Obklad konstrukcí sádrokartonovými deskami včetně ochranných úhelníků ve tvaru L rozvinuté šíře přes 0,4 do 0,8 m, opláštěný deskou protipožární impregnovanou DFH2, tl. 15 mm</t>
  </si>
  <si>
    <t>-1910246391</t>
  </si>
  <si>
    <t>https://podminky.urs.cz/item/CS_URS_2021_02/763164546</t>
  </si>
  <si>
    <t>0,9+0,9+0,9+1,6+1,5+2+1,6"vzt 1np</t>
  </si>
  <si>
    <t>1,6+1,6+1,5"vzt 2.np</t>
  </si>
  <si>
    <t>102</t>
  </si>
  <si>
    <t>763172453</t>
  </si>
  <si>
    <t>Montáž dvířek pro konstrukce ze sádrokartonových desek revizních protipožárních pro podhledy velikost (šxv) 400 x 400 mm</t>
  </si>
  <si>
    <t>860338340</t>
  </si>
  <si>
    <t>https://podminky.urs.cz/item/CS_URS_2021_02/763172453</t>
  </si>
  <si>
    <t>2"pro vzt</t>
  </si>
  <si>
    <t>103</t>
  </si>
  <si>
    <t>59030761</t>
  </si>
  <si>
    <t>dvířka revizní protipožární pro stěny a podhledy EI 60  400x400 mm</t>
  </si>
  <si>
    <t>715109598</t>
  </si>
  <si>
    <t>104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</si>
  <si>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</si>
  <si>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</si>
  <si>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1497128047</t>
  </si>
  <si>
    <t>https://podminky.urs.cz/item/CS_URS_2021_02/998763301</t>
  </si>
  <si>
    <t>105</t>
  </si>
  <si>
    <t>998763381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</si>
  <si>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</si>
  <si>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-1644885941</t>
  </si>
  <si>
    <t>https://podminky.urs.cz/item/CS_URS_2021_02/998763381</t>
  </si>
  <si>
    <t>764</t>
  </si>
  <si>
    <t>Konstrukce klempířské</t>
  </si>
  <si>
    <t>106</t>
  </si>
  <si>
    <t>764216646</t>
  </si>
  <si>
    <t>Oplechování parapetů z pozinkovaného plechu s povrchovou úpravou rovných celoplošně lepené, bez rohů rš 500 mm</t>
  </si>
  <si>
    <t>-1902325356</t>
  </si>
  <si>
    <t>https://podminky.urs.cz/item/CS_URS_2021_02/764216646</t>
  </si>
  <si>
    <t>1,4*2+1,6</t>
  </si>
  <si>
    <t>107</t>
  </si>
  <si>
    <t>764216667</t>
  </si>
  <si>
    <t>Oplechování parapetů z pozinkovaného plechu s povrchovou úpravou rovných celoplošně lepené, bez rohů Příplatek k cenám za zvýšenou pracnost při provedení rohu nebo koutu přes rš 400 mm</t>
  </si>
  <si>
    <t>-1478457715</t>
  </si>
  <si>
    <t>https://podminky.urs.cz/item/CS_URS_2021_02/764216667</t>
  </si>
  <si>
    <t>108</t>
  </si>
  <si>
    <t>998764101</t>
  </si>
  <si>
    <t>Přesun hmot pro konstrukce klempířské stanovený z hmotnosti přesunovaného materiálu vodorovná dopravní vzdálenost do 50 m v objektech výšky do 6 m</t>
  </si>
  <si>
    <t>-72603682</t>
  </si>
  <si>
    <t>https://podminky.urs.cz/item/CS_URS_2021_02/998764101</t>
  </si>
  <si>
    <t>109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</si>
  <si>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</si>
  <si>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</si>
  <si>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160703558</t>
  </si>
  <si>
    <t>https://podminky.urs.cz/item/CS_URS_2021_02/998764181</t>
  </si>
  <si>
    <t>766</t>
  </si>
  <si>
    <t>Konstrukce truhlářské</t>
  </si>
  <si>
    <t>110</t>
  </si>
  <si>
    <t>766441822</t>
  </si>
  <si>
    <t>Demontáž parapetních desek dřevěných nebo plastových šířky přes 300 mm délky přes 1 m</t>
  </si>
  <si>
    <t>-1797128665</t>
  </si>
  <si>
    <t>https://podminky.urs.cz/item/CS_URS_2021_02/766441822</t>
  </si>
  <si>
    <t>111</t>
  </si>
  <si>
    <t>766622131</t>
  </si>
  <si>
    <t>Montáž oken plastových včetně montáže rámu plochy přes 1 m2 otevíravých do zdiva, výšky do 1,5 m</t>
  </si>
  <si>
    <t>392972911</t>
  </si>
  <si>
    <t>https://podminky.urs.cz/item/CS_URS_2021_02/766622131</t>
  </si>
  <si>
    <t>1,6*1,2+1,4*1,2*2</t>
  </si>
  <si>
    <t>112</t>
  </si>
  <si>
    <t>61140052</t>
  </si>
  <si>
    <t>okno plastové otevíravé/sklopné trojsklo přes plochu 1m2 do v 1,5m</t>
  </si>
  <si>
    <t>-1256047821</t>
  </si>
  <si>
    <t>113</t>
  </si>
  <si>
    <t>766629651</t>
  </si>
  <si>
    <t>Předsazená montáž otvorových výplní dveří utěsnění připojovací spáry ostění nebo nadpraží těsnící fólií</t>
  </si>
  <si>
    <t>-300818730</t>
  </si>
  <si>
    <t>https://podminky.urs.cz/item/CS_URS_2021_02/766629651</t>
  </si>
  <si>
    <t>(1,6*2+1,2*2)+(1,4*2+1,2*2)*2</t>
  </si>
  <si>
    <t>16*2 'Přepočtené koeficientem množství</t>
  </si>
  <si>
    <t>114</t>
  </si>
  <si>
    <t>59071049</t>
  </si>
  <si>
    <t>fólie okenní interiér vodotěsná paropropustná PP s butylem 100mm</t>
  </si>
  <si>
    <t>595868273</t>
  </si>
  <si>
    <t>16*1,1 'Přepočtené koeficientem množství</t>
  </si>
  <si>
    <t>115</t>
  </si>
  <si>
    <t>59071055</t>
  </si>
  <si>
    <t>fólie okenní exteriér vodotěsná paropropustná PP s butylem 100mm</t>
  </si>
  <si>
    <t>775672672</t>
  </si>
  <si>
    <t>116</t>
  </si>
  <si>
    <t>766660001</t>
  </si>
  <si>
    <t>Montáž dveřních křídel dřevěných nebo plastových otevíravých do ocelové zárubně povrchově upravených jednokřídlových, šířky do 800 mm</t>
  </si>
  <si>
    <t>551975182</t>
  </si>
  <si>
    <t>https://podminky.urs.cz/item/CS_URS_2021_02/766660001</t>
  </si>
  <si>
    <t>117</t>
  </si>
  <si>
    <t>6110000-d2</t>
  </si>
  <si>
    <t>dveře jednokřídlé 800 x 1970 mm s povrchovou úpravou HPL včetně kování, zámku s generálním klíčem a ostatních doplňků</t>
  </si>
  <si>
    <t>106454160</t>
  </si>
  <si>
    <t>Poznámka k položce:
Dveře do 1.04</t>
  </si>
  <si>
    <t>118</t>
  </si>
  <si>
    <t>6110000-d3</t>
  </si>
  <si>
    <t>1545001340</t>
  </si>
  <si>
    <t>Poznámka k položce:
Dveře do 1.05 a 1.08</t>
  </si>
  <si>
    <t>119</t>
  </si>
  <si>
    <t>6110000-d4</t>
  </si>
  <si>
    <t>dveře jednokřídlé 700 x 1970 mm s povrchovou úpravou HPL včetně kování, zámku s generálním klíčem a ostatních doplňků</t>
  </si>
  <si>
    <t>-435183292</t>
  </si>
  <si>
    <t>Poznámka k položce:
Dveře do 1.06, 1.07, 1.10</t>
  </si>
  <si>
    <t>120</t>
  </si>
  <si>
    <t>6110000-d5</t>
  </si>
  <si>
    <t>-1522145050</t>
  </si>
  <si>
    <t>Poznámka k položce:
Dveře do 1.09</t>
  </si>
  <si>
    <t>121</t>
  </si>
  <si>
    <t>6110000-d6</t>
  </si>
  <si>
    <t>739756915</t>
  </si>
  <si>
    <t>Poznámka k položce:
Dveře do 2.02, 2.04</t>
  </si>
  <si>
    <t>122</t>
  </si>
  <si>
    <t>6110000-d7</t>
  </si>
  <si>
    <t>dveře jednokřídlé voděodolné 700 x 1970 mm s povrchovou úpravou HPL včetně kování, zámku s generálním klíčem, dveřní kovové mřížky min. 480x82 mm a ostatních doplňků</t>
  </si>
  <si>
    <t>801967863</t>
  </si>
  <si>
    <t>Poznámka k položce:
Dveře do 2.03, 2.05</t>
  </si>
  <si>
    <t>123</t>
  </si>
  <si>
    <t>766660352</t>
  </si>
  <si>
    <t>Montáž dveřních křídel dřevěných nebo plastových posuvných dveří do pojezdu na stěnu výšky do 2,5 m jednokřídlových, průchozí šířky přes 800 do 1200 mm</t>
  </si>
  <si>
    <t>-202270771</t>
  </si>
  <si>
    <t>https://podminky.urs.cz/item/CS_URS_2021_02/766660352</t>
  </si>
  <si>
    <t>124</t>
  </si>
  <si>
    <t>6110000-d1</t>
  </si>
  <si>
    <t>mříž jednokřídlá posuvná 1250 x 2400 mm s povrchovou včetně kování, zámku s generálním klíčem, posuvný systému a ostatních doplňků</t>
  </si>
  <si>
    <t>1691823336</t>
  </si>
  <si>
    <t>Poznámka k položce:
dveře do 1.03</t>
  </si>
  <si>
    <t>125</t>
  </si>
  <si>
    <t>766660716</t>
  </si>
  <si>
    <t>Montáž dveřních doplňků samozavírače na zárubeň dřevěnou</t>
  </si>
  <si>
    <t>1829917962</t>
  </si>
  <si>
    <t>https://podminky.urs.cz/item/CS_URS_2021_02/766660716</t>
  </si>
  <si>
    <t>126</t>
  </si>
  <si>
    <t>54917265</t>
  </si>
  <si>
    <t>samozavírač dveří hydraulický K214 č.14 zlatá bronz</t>
  </si>
  <si>
    <t>1903927948</t>
  </si>
  <si>
    <t>127</t>
  </si>
  <si>
    <t>7666649-R</t>
  </si>
  <si>
    <t>Repase stávajících dřevěných dvoukřídlých dveří 1250 x 2400 mm včetně zárubně</t>
  </si>
  <si>
    <t>7709559</t>
  </si>
  <si>
    <t>128</t>
  </si>
  <si>
    <t>766694122</t>
  </si>
  <si>
    <t>Montáž ostatních truhlářských konstrukcí parapetních desek dřevěných nebo plastových šířky přes 300 mm, délky přes 1000 do 1600 mm</t>
  </si>
  <si>
    <t>-1045780599</t>
  </si>
  <si>
    <t>https://podminky.urs.cz/item/CS_URS_2021_02/766694122</t>
  </si>
  <si>
    <t>129</t>
  </si>
  <si>
    <t>61144403</t>
  </si>
  <si>
    <t>parapet plastový vnitřní komůrkový tl 20mm š 350mm</t>
  </si>
  <si>
    <t>-1462591487</t>
  </si>
  <si>
    <t>1,6*2</t>
  </si>
  <si>
    <t>130</t>
  </si>
  <si>
    <t>61144019</t>
  </si>
  <si>
    <t>koncovka k parapetu plastovému vnitřnímu 1 pár</t>
  </si>
  <si>
    <t>sada</t>
  </si>
  <si>
    <t>1916352566</t>
  </si>
  <si>
    <t>131</t>
  </si>
  <si>
    <t>766694123</t>
  </si>
  <si>
    <t>Montáž ostatních truhlářských konstrukcí parapetních desek dřevěných nebo plastových šířky přes 300 mm, délky přes 1600 do 2600 mm</t>
  </si>
  <si>
    <t>-1396468300</t>
  </si>
  <si>
    <t>https://podminky.urs.cz/item/CS_URS_2021_02/766694123</t>
  </si>
  <si>
    <t>132</t>
  </si>
  <si>
    <t>61144404</t>
  </si>
  <si>
    <t>parapet plastový vnitřní komůrkový tl 20mm š 400mm</t>
  </si>
  <si>
    <t>1828484149</t>
  </si>
  <si>
    <t>133</t>
  </si>
  <si>
    <t>1453221098</t>
  </si>
  <si>
    <t>134</t>
  </si>
  <si>
    <t>998766101</t>
  </si>
  <si>
    <t>Přesun hmot pro konstrukce truhlářské stanovený z hmotnosti přesunovaného materiálu vodorovná dopravní vzdálenost do 50 m v objektech výšky do 6 m</t>
  </si>
  <si>
    <t>-1803398415</t>
  </si>
  <si>
    <t>https://podminky.urs.cz/item/CS_URS_2021_02/998766101</t>
  </si>
  <si>
    <t>135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</si>
  <si>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</si>
  <si>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</si>
  <si>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-1289383337</t>
  </si>
  <si>
    <t>https://podminky.urs.cz/item/CS_URS_2021_02/998766181</t>
  </si>
  <si>
    <t>767</t>
  </si>
  <si>
    <t>Konstrukce zámečnické</t>
  </si>
  <si>
    <t>136</t>
  </si>
  <si>
    <t>7670000-R</t>
  </si>
  <si>
    <t>Zámečnické práce na ocelové konstrukci stropu</t>
  </si>
  <si>
    <t>kp</t>
  </si>
  <si>
    <t>-949701929</t>
  </si>
  <si>
    <t>137</t>
  </si>
  <si>
    <t>767163121</t>
  </si>
  <si>
    <t>Montáž kompletního kovového zábradlí přímého z dílců v rovině (na rovné ploše) kotveného do betonu</t>
  </si>
  <si>
    <t>1546929307</t>
  </si>
  <si>
    <t>https://podminky.urs.cz/item/CS_URS_2021_02/767163121</t>
  </si>
  <si>
    <t>138</t>
  </si>
  <si>
    <t>553420-z1</t>
  </si>
  <si>
    <t>zábradlí s prutovou normovou výplní včetně kotevního materiálu a povrchové úpravy (nátěrů)</t>
  </si>
  <si>
    <t>1595067895</t>
  </si>
  <si>
    <t>139</t>
  </si>
  <si>
    <t>767165114</t>
  </si>
  <si>
    <t>Montáž zábradlí rovného madel z trubek nebo tenkostěnných profilů svařováním</t>
  </si>
  <si>
    <t>-716605037</t>
  </si>
  <si>
    <t>https://podminky.urs.cz/item/CS_URS_2021_02/767165114</t>
  </si>
  <si>
    <t>5,05*2</t>
  </si>
  <si>
    <t>140</t>
  </si>
  <si>
    <t>553420-m1</t>
  </si>
  <si>
    <t>madlo schodišťové včetně kotevních prvků a povrchové úpravy (nátěrů)</t>
  </si>
  <si>
    <t>183684930</t>
  </si>
  <si>
    <t>141</t>
  </si>
  <si>
    <t>767391113</t>
  </si>
  <si>
    <t>Montáž krytiny z tvarovaných plechů trapézových nebo vlnitých, uchyceným přistřelením</t>
  </si>
  <si>
    <t>1241803975</t>
  </si>
  <si>
    <t>https://podminky.urs.cz/item/CS_URS_2021_02/767391113</t>
  </si>
  <si>
    <t>142</t>
  </si>
  <si>
    <t>1548431-r</t>
  </si>
  <si>
    <t>plech trapézový 40/160 PES 25µm tl 0,55mm</t>
  </si>
  <si>
    <t>-1372392258</t>
  </si>
  <si>
    <t>143</t>
  </si>
  <si>
    <t>767661811</t>
  </si>
  <si>
    <t>Demontáž mříží pevných nebo otevíravých</t>
  </si>
  <si>
    <t>2093294418</t>
  </si>
  <si>
    <t>https://podminky.urs.cz/item/CS_URS_2021_02/767661811</t>
  </si>
  <si>
    <t>1,2*2,4</t>
  </si>
  <si>
    <t>144</t>
  </si>
  <si>
    <t>998767101</t>
  </si>
  <si>
    <t>Přesun hmot pro zámečnické konstrukce stanovený z hmotnosti přesunovaného materiálu vodorovná dopravní vzdálenost do 50 m v objektech výšky do 6 m</t>
  </si>
  <si>
    <t>-81276158</t>
  </si>
  <si>
    <t>https://podminky.urs.cz/item/CS_URS_2021_02/998767101</t>
  </si>
  <si>
    <t>145</t>
  </si>
  <si>
    <t>998767181</t>
  </si>
  <si>
    <t>Přesun hmot pro zámečnické konstrukce stanovený z hmotnosti přesunovaného materiálu Příplatek k cenám za přesun prováděný bez použití mechanizace pro jakoukoliv výšku objektu</t>
  </si>
  <si>
    <t>176340451</t>
  </si>
  <si>
    <t>https://podminky.urs.cz/item/CS_URS_2021_02/998767181</t>
  </si>
  <si>
    <t>771</t>
  </si>
  <si>
    <t>Podlahy z dlaždic</t>
  </si>
  <si>
    <t>146</t>
  </si>
  <si>
    <t>771111011</t>
  </si>
  <si>
    <t>Příprava podkladu před provedením dlažby vysátí podlah</t>
  </si>
  <si>
    <t>-587342434</t>
  </si>
  <si>
    <t>https://podminky.urs.cz/item/CS_URS_2021_02/771111011</t>
  </si>
  <si>
    <t>147</t>
  </si>
  <si>
    <t>771111012</t>
  </si>
  <si>
    <t>Příprava podkladu před provedením dlažby vysátí schodišť</t>
  </si>
  <si>
    <t>1409026244</t>
  </si>
  <si>
    <t>https://podminky.urs.cz/item/CS_URS_2021_02/771111012</t>
  </si>
  <si>
    <t>1,4*16</t>
  </si>
  <si>
    <t>148</t>
  </si>
  <si>
    <t>771121011</t>
  </si>
  <si>
    <t>Příprava podkladu před provedením dlažby nátěr penetrační na podlahu</t>
  </si>
  <si>
    <t>1258345479</t>
  </si>
  <si>
    <t>https://podminky.urs.cz/item/CS_URS_2021_02/771121011</t>
  </si>
  <si>
    <t>121,28+(16*0,5*1,4)</t>
  </si>
  <si>
    <t>149</t>
  </si>
  <si>
    <t>771151021</t>
  </si>
  <si>
    <t>Příprava podkladu před provedením dlažby samonivelační stěrka min.pevnosti 30 MPa, tloušťky do 3 mm</t>
  </si>
  <si>
    <t>-381246417</t>
  </si>
  <si>
    <t>https://podminky.urs.cz/item/CS_URS_2021_02/771151021</t>
  </si>
  <si>
    <t>10,2*6,25+1,5*0,75*2</t>
  </si>
  <si>
    <t>150</t>
  </si>
  <si>
    <t>771161021</t>
  </si>
  <si>
    <t>Příprava podkladu před provedením dlažby montáž profilu ukončujícího profilu pro plynulý přechod (dlažba-koberec apod.)</t>
  </si>
  <si>
    <t>479332334</t>
  </si>
  <si>
    <t>https://podminky.urs.cz/item/CS_URS_2021_02/771161021</t>
  </si>
  <si>
    <t>1,25*3</t>
  </si>
  <si>
    <t>151</t>
  </si>
  <si>
    <t>59054101</t>
  </si>
  <si>
    <t>profil přechodový Al s pohyblivým ramenem 10x20mm</t>
  </si>
  <si>
    <t>2061558841</t>
  </si>
  <si>
    <t>3,75*1,1 'Přepočtené koeficientem množství</t>
  </si>
  <si>
    <t>152</t>
  </si>
  <si>
    <t>771161022</t>
  </si>
  <si>
    <t>Příprava podkladu před provedením dlažby montáž profilu ukončujícího profilu pro schodové hrany a ukončení dlažby</t>
  </si>
  <si>
    <t>-807031109</t>
  </si>
  <si>
    <t>https://podminky.urs.cz/item/CS_URS_2021_02/771161022</t>
  </si>
  <si>
    <t>153</t>
  </si>
  <si>
    <t>59054146</t>
  </si>
  <si>
    <t>profil schodový protiskluzový ušlechtilá ocel V2A R10 V6 16x1000mm</t>
  </si>
  <si>
    <t>-2040668402</t>
  </si>
  <si>
    <t>22,4*1,1 'Přepočtené koeficientem množství</t>
  </si>
  <si>
    <t>154</t>
  </si>
  <si>
    <t>771274123</t>
  </si>
  <si>
    <t>Montáž obkladů schodišť z dlaždic keramických lepených flexibilním lepidlem stupnic protiskluzných nebo reliéfních, šířky přes 250 do 300 mm</t>
  </si>
  <si>
    <t>-1725474754</t>
  </si>
  <si>
    <t>https://podminky.urs.cz/item/CS_URS_2021_02/771274123</t>
  </si>
  <si>
    <t>16*1,4</t>
  </si>
  <si>
    <t>155</t>
  </si>
  <si>
    <t>59761420</t>
  </si>
  <si>
    <t>dlažba velkoformátová keramická slinutá protiskluzná do interiéru i exteriéru pro vysoké mechanické namáhání přes 4 do 6ks/m2, protiskluzné vlasnosti  R11/B</t>
  </si>
  <si>
    <t>-708420261</t>
  </si>
  <si>
    <t>22,4*0,3</t>
  </si>
  <si>
    <t>6,72*1,837 'Přepočtené koeficientem množství</t>
  </si>
  <si>
    <t>156</t>
  </si>
  <si>
    <t>771274242</t>
  </si>
  <si>
    <t>Montáž obkladů schodišť z dlaždic keramických lepených flexibilním lepidlem podstupnic protiskluzních nebo reliéfních, výšky přes 150 do 200 mm</t>
  </si>
  <si>
    <t>-937243969</t>
  </si>
  <si>
    <t>https://podminky.urs.cz/item/CS_URS_2021_02/771274242</t>
  </si>
  <si>
    <t>157</t>
  </si>
  <si>
    <t>71715987</t>
  </si>
  <si>
    <t>22,4*0,2</t>
  </si>
  <si>
    <t>4,48*1,873 'Přepočtené koeficientem množství</t>
  </si>
  <si>
    <t>158</t>
  </si>
  <si>
    <t>771474113</t>
  </si>
  <si>
    <t>Montáž soklů z dlaždic keramických lepených flexibilním lepidlem rovných, výšky přes 90 do 120 mm</t>
  </si>
  <si>
    <t>1695873826</t>
  </si>
  <si>
    <t>https://podminky.urs.cz/item/CS_URS_2021_02/771474113</t>
  </si>
  <si>
    <t>17,3-(1,25*2+0,8*52)+(16,9-0,8)+(21,05-0,8)"1np</t>
  </si>
  <si>
    <t>(9,4-0,8*2)+(19,6-0,8-0,7)+(19,1-0,8-0,7)"2np</t>
  </si>
  <si>
    <t>159</t>
  </si>
  <si>
    <t>59761443</t>
  </si>
  <si>
    <t>dlažba velkoformátová keramická slinutá hladká do interiéru i exteriéru pro vysoké mechanické namáhání přes 4 do 6ks/m2, protiskluzné vlastnosti R10/A</t>
  </si>
  <si>
    <t>1684171980</t>
  </si>
  <si>
    <t>53,05*0,1</t>
  </si>
  <si>
    <t>5,305*1,837 'Přepočtené koeficientem množství</t>
  </si>
  <si>
    <t>160</t>
  </si>
  <si>
    <t>771474133</t>
  </si>
  <si>
    <t>Montáž soklů z dlaždic keramických lepených flexibilním lepidlem schodišťových stupňovitých, výšky přes 90 do 120 mm</t>
  </si>
  <si>
    <t>1294962310</t>
  </si>
  <si>
    <t>https://podminky.urs.cz/item/CS_URS_2021_02/771474133</t>
  </si>
  <si>
    <t>0,5*16*2</t>
  </si>
  <si>
    <t>161</t>
  </si>
  <si>
    <t>5416776</t>
  </si>
  <si>
    <t>16*0,1</t>
  </si>
  <si>
    <t>1,6*1,837 'Přepočtené koeficientem množství</t>
  </si>
  <si>
    <t>162</t>
  </si>
  <si>
    <t>771574262</t>
  </si>
  <si>
    <t>Montáž podlah z dlaždic keramických lepených flexibilním lepidlem velkoformátových pro vysoké mechanické zatížení protiskluzných nebo reliéfních (bezbariérových) přes 4 do 6 ks/m2</t>
  </si>
  <si>
    <t>-436824978</t>
  </si>
  <si>
    <t>https://podminky.urs.cz/item/CS_URS_2021_02/771574262</t>
  </si>
  <si>
    <t>13,44+23,15+9,46+4,28+1,08+1,08+3,2+2,4+1,08"1np</t>
  </si>
  <si>
    <t>(13,26-4*1,4)+18,86+19,43"2np</t>
  </si>
  <si>
    <t>Mezisoučet - R10</t>
  </si>
  <si>
    <t>Mezisoučet - R11</t>
  </si>
  <si>
    <t>163</t>
  </si>
  <si>
    <t>-1914043277</t>
  </si>
  <si>
    <t>105,12*1,15 'Přepočtené koeficientem množství</t>
  </si>
  <si>
    <t>164</t>
  </si>
  <si>
    <t>-312748508</t>
  </si>
  <si>
    <t>10,66*1,15 'Přepočtené koeficientem množství</t>
  </si>
  <si>
    <t>165</t>
  </si>
  <si>
    <t>771577111</t>
  </si>
  <si>
    <t>Montáž podlah z dlaždic keramických lepených flexibilním lepidlem Příplatek k cenám za plochu do 5 m2 jednotlivě</t>
  </si>
  <si>
    <t>1729514738</t>
  </si>
  <si>
    <t>https://podminky.urs.cz/item/CS_URS_2021_02/771577111</t>
  </si>
  <si>
    <t>4,28+1,08+1,08+3,2+2,4+1,08+5,33+5,33</t>
  </si>
  <si>
    <t>166</t>
  </si>
  <si>
    <t>771577112</t>
  </si>
  <si>
    <t>Montáž podlah z dlaždic keramických lepených flexibilním lepidlem Příplatek k cenám za podlahy v omezeném prostoru</t>
  </si>
  <si>
    <t>537267650</t>
  </si>
  <si>
    <t>https://podminky.urs.cz/item/CS_URS_2021_02/771577112</t>
  </si>
  <si>
    <t>1,4*3</t>
  </si>
  <si>
    <t>167</t>
  </si>
  <si>
    <t>771591112</t>
  </si>
  <si>
    <t>Izolace podlahy pod dlažbu nátěrem nebo stěrkou ve dvou vrstvách</t>
  </si>
  <si>
    <t>-1855359830</t>
  </si>
  <si>
    <t>https://podminky.urs.cz/item/CS_URS_2021_02/771591112</t>
  </si>
  <si>
    <t>10,2*6,25+1,5*0,75*2"1.np</t>
  </si>
  <si>
    <t>10,2*6,25-1,4*4"2np</t>
  </si>
  <si>
    <t>168</t>
  </si>
  <si>
    <t>771591116</t>
  </si>
  <si>
    <t>Podlahy - dokončovací práce spárování epoxidem</t>
  </si>
  <si>
    <t>898180031</t>
  </si>
  <si>
    <t>https://podminky.urs.cz/item/CS_URS_2021_02/771591116</t>
  </si>
  <si>
    <t>169</t>
  </si>
  <si>
    <t>771591241</t>
  </si>
  <si>
    <t>Izolace podlahy pod dlažbu těsnícími izolačními pásy vnitřní kout</t>
  </si>
  <si>
    <t>-494760682</t>
  </si>
  <si>
    <t>https://podminky.urs.cz/item/CS_URS_2021_02/771591241</t>
  </si>
  <si>
    <t>24+12"1np</t>
  </si>
  <si>
    <t>12+13"2np</t>
  </si>
  <si>
    <t>170</t>
  </si>
  <si>
    <t>771591242</t>
  </si>
  <si>
    <t>Izolace podlahy pod dlažbu těsnícími izolačními pásy vnější roh</t>
  </si>
  <si>
    <t>38707151</t>
  </si>
  <si>
    <t>https://podminky.urs.cz/item/CS_URS_2021_02/771591242</t>
  </si>
  <si>
    <t>0+6"1np</t>
  </si>
  <si>
    <t>4+2"2np</t>
  </si>
  <si>
    <t>171</t>
  </si>
  <si>
    <t>771591251</t>
  </si>
  <si>
    <t>Izolace podlahy pod dlažbu těsnícími izolačními pásy z manžety pro prostupy potrubí</t>
  </si>
  <si>
    <t>832443002</t>
  </si>
  <si>
    <t>https://podminky.urs.cz/item/CS_URS_2021_02/771591251</t>
  </si>
  <si>
    <t>172</t>
  </si>
  <si>
    <t>771591264</t>
  </si>
  <si>
    <t>Izolace podlahy pod dlažbu těsnícími izolačními pásy mezi podlahou a stěnu</t>
  </si>
  <si>
    <t>-251655939</t>
  </si>
  <si>
    <t>https://podminky.urs.cz/item/CS_URS_2021_02/771591264</t>
  </si>
  <si>
    <t>17+15,8+15,7+21+16,9"1np</t>
  </si>
  <si>
    <t>9,4+19,1+11,2+19,6"2np</t>
  </si>
  <si>
    <t>173</t>
  </si>
  <si>
    <t>998771101</t>
  </si>
  <si>
    <t>Přesun hmot pro podlahy z dlaždic stanovený z hmotnosti přesunovaného materiálu vodorovná dopravní vzdálenost do 50 m v objektech výšky do 6 m</t>
  </si>
  <si>
    <t>360882580</t>
  </si>
  <si>
    <t>https://podminky.urs.cz/item/CS_URS_2021_02/998771101</t>
  </si>
  <si>
    <t>174</t>
  </si>
  <si>
    <t>998771181</t>
  </si>
  <si>
    <t>Přesun hmot pro podlahy z dlaždic stanovený z hmotnosti přesunovaného materiálu Příplatek k ceně za přesun prováděný bez použití mechanizace pro jakoukoliv výšku objektu</t>
  </si>
  <si>
    <t>91455514</t>
  </si>
  <si>
    <t>https://podminky.urs.cz/item/CS_URS_2021_02/998771181</t>
  </si>
  <si>
    <t>776</t>
  </si>
  <si>
    <t>Podlahy povlakové</t>
  </si>
  <si>
    <t>175</t>
  </si>
  <si>
    <t>776201812</t>
  </si>
  <si>
    <t>Demontáž povlakových podlahovin lepených ručně s podložkou</t>
  </si>
  <si>
    <t>-820363550</t>
  </si>
  <si>
    <t>https://podminky.urs.cz/item/CS_URS_2021_02/776201812</t>
  </si>
  <si>
    <t>13,44+20,48"PVC</t>
  </si>
  <si>
    <t>176</t>
  </si>
  <si>
    <t>776201814</t>
  </si>
  <si>
    <t>Demontáž povlakových podlahovin volně položených podlepených páskou</t>
  </si>
  <si>
    <t>1665196916</t>
  </si>
  <si>
    <t>https://podminky.urs.cz/item/CS_URS_2021_02/776201814</t>
  </si>
  <si>
    <t>9,75"kobeec</t>
  </si>
  <si>
    <t>177</t>
  </si>
  <si>
    <t>776410811</t>
  </si>
  <si>
    <t>Demontáž soklíků nebo lišt pryžových nebo plastových</t>
  </si>
  <si>
    <t>-1309335226</t>
  </si>
  <si>
    <t>https://podminky.urs.cz/item/CS_URS_2021_02/776410811</t>
  </si>
  <si>
    <t>(10,2*2+3,9*2)-1,4+0,75*2</t>
  </si>
  <si>
    <t>(6,25*2+2,15*2)*2-1,25*2-0,8+0,75*2</t>
  </si>
  <si>
    <t>Mezisoučet - pvc</t>
  </si>
  <si>
    <t>3,9*2+2,5*2-1,25+0,75*2-0,8</t>
  </si>
  <si>
    <t>Mezisoučet - koberec</t>
  </si>
  <si>
    <t>178</t>
  </si>
  <si>
    <t>776991811</t>
  </si>
  <si>
    <t>Ostatní práce odstranění přibité kovové pásky ze spoje</t>
  </si>
  <si>
    <t>1399595971</t>
  </si>
  <si>
    <t>https://podminky.urs.cz/item/CS_URS_2021_02/776991811</t>
  </si>
  <si>
    <t>1,25*4+0,8*2"přechod lišt</t>
  </si>
  <si>
    <t>781</t>
  </si>
  <si>
    <t>Dokončovací práce - obklady</t>
  </si>
  <si>
    <t>179</t>
  </si>
  <si>
    <t>781111011</t>
  </si>
  <si>
    <t>Příprava podkladu před provedením obkladu oprášení (ometení) stěny</t>
  </si>
  <si>
    <t>-2042621807</t>
  </si>
  <si>
    <t>https://podminky.urs.cz/item/CS_URS_2021_02/781111011</t>
  </si>
  <si>
    <t>(2,95*2+1,45*2)*2-(0,8+0,7*2)*2"105</t>
  </si>
  <si>
    <t>(1,35*2+0,9*2)*2-(0,7)*2+0,9*0,2"106</t>
  </si>
  <si>
    <t>(1,35*2+0,9*2)*2-(0,7)*2+0,9*0,2"107</t>
  </si>
  <si>
    <t>(2*2+1,6*2)*2-(0,8+0,7)*2"108</t>
  </si>
  <si>
    <t>(1,5*2+1,6*2)*2-(0,7*2)*2"109</t>
  </si>
  <si>
    <t>(1,35*2+0,9*2)*2-(0,7)*2+0,9*0,2"110</t>
  </si>
  <si>
    <t>(11,9*2)-(0,8*2)+(1,6*2)*0,1"203</t>
  </si>
  <si>
    <t>(11,9*2)-(0,8*2)+(1,6*2)*0,1"205</t>
  </si>
  <si>
    <t>180</t>
  </si>
  <si>
    <t>781121011</t>
  </si>
  <si>
    <t>Příprava podkladu před provedením obkladu nátěr penetrační na stěnu</t>
  </si>
  <si>
    <t>-1204120515</t>
  </si>
  <si>
    <t>https://podminky.urs.cz/item/CS_URS_2021_02/781121011</t>
  </si>
  <si>
    <t>181</t>
  </si>
  <si>
    <t>781131112</t>
  </si>
  <si>
    <t>Izolace stěny pod obklad izolace nátěrem nebo stěrkou ve dvou vrstvách</t>
  </si>
  <si>
    <t>-2000495058</t>
  </si>
  <si>
    <t>https://podminky.urs.cz/item/CS_URS_2021_02/781131112</t>
  </si>
  <si>
    <t>(19,85*2-0,8*2)+(15,75*2-0,8*2)"1np - wc</t>
  </si>
  <si>
    <t>11,2*2*2"2np - koupelna</t>
  </si>
  <si>
    <t>Mezisoučet - do 2 m</t>
  </si>
  <si>
    <t>53,05*0,1"soklíky</t>
  </si>
  <si>
    <t>182</t>
  </si>
  <si>
    <t>781131232</t>
  </si>
  <si>
    <t>Izolace stěny pod obklad izolace těsnícími izolačními pásy pro styčné nebo dilatační spáry</t>
  </si>
  <si>
    <t>-1174633478</t>
  </si>
  <si>
    <t>https://podminky.urs.cz/item/CS_URS_2021_02/781131232</t>
  </si>
  <si>
    <t>24*2"1np</t>
  </si>
  <si>
    <t>2*8*2"2np</t>
  </si>
  <si>
    <t>Součet - u obkladů do 2 m - rohy a kouty</t>
  </si>
  <si>
    <t>183</t>
  </si>
  <si>
    <t>781471810</t>
  </si>
  <si>
    <t>Demontáž obkladů z dlaždic keramických kladených do malty</t>
  </si>
  <si>
    <t>-974191219</t>
  </si>
  <si>
    <t>https://podminky.urs.cz/item/CS_URS_2021_02/781471810</t>
  </si>
  <si>
    <t>12,2*2+19,65*2</t>
  </si>
  <si>
    <t>184</t>
  </si>
  <si>
    <t>781474154</t>
  </si>
  <si>
    <t>Montáž obkladů vnitřních stěn z dlaždic keramických lepených flexibilním lepidlem velkoformátových hladkých přes 4 do 6 ks/m2</t>
  </si>
  <si>
    <t>297720534</t>
  </si>
  <si>
    <t>https://podminky.urs.cz/item/CS_URS_2021_02/781474154</t>
  </si>
  <si>
    <t>185</t>
  </si>
  <si>
    <t>59761001</t>
  </si>
  <si>
    <t>obklad velkoformátový keramický hladký přes 4 do 6ks/m2</t>
  </si>
  <si>
    <t>513625359</t>
  </si>
  <si>
    <t>102,58*1,15 'Přepočtené koeficientem množství</t>
  </si>
  <si>
    <t>186</t>
  </si>
  <si>
    <t>781477111</t>
  </si>
  <si>
    <t>Montáž obkladů vnitřních stěn z dlaždic keramických Příplatek k cenám za plochu do 10 m2 jednotlivě</t>
  </si>
  <si>
    <t>2007564778</t>
  </si>
  <si>
    <t>https://podminky.urs.cz/item/CS_URS_2021_02/781477111</t>
  </si>
  <si>
    <t>7,78*3+9,6</t>
  </si>
  <si>
    <t>187</t>
  </si>
  <si>
    <t>781494111</t>
  </si>
  <si>
    <t>Obklad - dokončující práce profily ukončovací lepené flexibilním lepidlem rohové</t>
  </si>
  <si>
    <t>897807981</t>
  </si>
  <si>
    <t>https://podminky.urs.cz/item/CS_URS_2021_02/781494111</t>
  </si>
  <si>
    <t>0,9*3+2*4+1,6*4</t>
  </si>
  <si>
    <t>188</t>
  </si>
  <si>
    <t>781494511</t>
  </si>
  <si>
    <t>Obklad - dokončující práce profily ukončovací lepené flexibilním lepidlem ukončovací</t>
  </si>
  <si>
    <t>552261196</t>
  </si>
  <si>
    <t>https://podminky.urs.cz/item/CS_URS_2021_02/781494511</t>
  </si>
  <si>
    <t>(2,95*2+1,45*2)+2*6"105</t>
  </si>
  <si>
    <t>(1,35*2+0,9*2)+2*2"106</t>
  </si>
  <si>
    <t>(1,35*2+0,9*2)+2*2"107</t>
  </si>
  <si>
    <t>(2*2+1,6*2)+2*4"108</t>
  </si>
  <si>
    <t>(1,5*2+1,6*2)+2*4"109</t>
  </si>
  <si>
    <t>(1,35*2+0,9*2)+2*2"110</t>
  </si>
  <si>
    <t>(11,9*2)+2*2"203</t>
  </si>
  <si>
    <t>(11,9*2)+2*2"205</t>
  </si>
  <si>
    <t>189</t>
  </si>
  <si>
    <t>781495116</t>
  </si>
  <si>
    <t>Obklad - dokončující práce ostatní práce spárování epoxidem</t>
  </si>
  <si>
    <t>-1437088527</t>
  </si>
  <si>
    <t>https://podminky.urs.cz/item/CS_URS_2021_02/781495116</t>
  </si>
  <si>
    <t>24*2+0,1*16"1np</t>
  </si>
  <si>
    <t>2*8*2+0,1*12"2np</t>
  </si>
  <si>
    <t>190</t>
  </si>
  <si>
    <t>998781101</t>
  </si>
  <si>
    <t>Přesun hmot pro obklady keramické stanovený z hmotnosti přesunovaného materiálu vodorovná dopravní vzdálenost do 50 m v objektech výšky do 6 m</t>
  </si>
  <si>
    <t>-1251536564</t>
  </si>
  <si>
    <t>https://podminky.urs.cz/item/CS_URS_2021_02/998781101</t>
  </si>
  <si>
    <t>191</t>
  </si>
  <si>
    <t>998781181</t>
  </si>
  <si>
    <t>Přesun hmot pro obklady keramické stanovený z hmotnosti přesunovaného materiálu Příplatek k cenám za přesun prováděný bez použití mechanizace pro jakoukoliv výšku objektu</t>
  </si>
  <si>
    <t>1433953677</t>
  </si>
  <si>
    <t>https://podminky.urs.cz/item/CS_URS_2021_02/998781181</t>
  </si>
  <si>
    <t>783</t>
  </si>
  <si>
    <t>Dokončovací práce - nátěry</t>
  </si>
  <si>
    <t>192</t>
  </si>
  <si>
    <t>783301313</t>
  </si>
  <si>
    <t>Příprava podkladu zámečnických konstrukcí před provedením nátěru odmaštění odmašťovačem ředidlovým</t>
  </si>
  <si>
    <t>-790111116</t>
  </si>
  <si>
    <t>https://podminky.urs.cz/item/CS_URS_2021_02/783301313</t>
  </si>
  <si>
    <t>0,551*(1,7+1,85+1,55)"ipe 140</t>
  </si>
  <si>
    <t>0,848*(6,65*9+5*2+4,6*1)"ipe220</t>
  </si>
  <si>
    <t>Mezisoučet</t>
  </si>
  <si>
    <t>(0,7+2*2)*5*0,25+(0,8+2*2)*3*0,25+(0,7+2*2)*0,3+(0,8+2*2)*2*0,3"zárubně</t>
  </si>
  <si>
    <t>193</t>
  </si>
  <si>
    <t>783301401</t>
  </si>
  <si>
    <t>Příprava podkladu zámečnických konstrukcí před provedením nátěru ometení</t>
  </si>
  <si>
    <t>1941930022</t>
  </si>
  <si>
    <t>https://podminky.urs.cz/item/CS_URS_2021_02/783301401</t>
  </si>
  <si>
    <t>194</t>
  </si>
  <si>
    <t>783314203</t>
  </si>
  <si>
    <t>Základní antikorozní nátěr zámečnických konstrukcí jednonásobný syntetický samozákladující</t>
  </si>
  <si>
    <t>321393637</t>
  </si>
  <si>
    <t>https://podminky.urs.cz/item/CS_URS_2021_02/783314203</t>
  </si>
  <si>
    <t>195</t>
  </si>
  <si>
    <t>783315101</t>
  </si>
  <si>
    <t>Mezinátěr zámečnických konstrukcí jednonásobný syntetický standardní</t>
  </si>
  <si>
    <t>-1565251520</t>
  </si>
  <si>
    <t>https://podminky.urs.cz/item/CS_URS_2021_02/783315101</t>
  </si>
  <si>
    <t>196</t>
  </si>
  <si>
    <t>783317101</t>
  </si>
  <si>
    <t>Krycí nátěr (email) zámečnických konstrukcí jednonásobný syntetický standardní</t>
  </si>
  <si>
    <t>-1577049636</t>
  </si>
  <si>
    <t>https://podminky.urs.cz/item/CS_URS_2021_02/783317101</t>
  </si>
  <si>
    <t>13,765*2 'Přepočtené koeficientem množství</t>
  </si>
  <si>
    <t>197</t>
  </si>
  <si>
    <t>783801503</t>
  </si>
  <si>
    <t>Příprava podkladu omítek před provedením nátěru omytí tlakovou vodou</t>
  </si>
  <si>
    <t>-214729462</t>
  </si>
  <si>
    <t>https://podminky.urs.cz/item/CS_URS_2021_02/783801503</t>
  </si>
  <si>
    <t>198</t>
  </si>
  <si>
    <t>783827525</t>
  </si>
  <si>
    <t>Krycí (ochranný ) nátěr omítek dvojnásobný hrubých betonových povrchů nebo omítek hrubých, rýhovaných tenkovrstvých nebo škrábaných (břízolitových) silikonový</t>
  </si>
  <si>
    <t>624558851</t>
  </si>
  <si>
    <t>https://podminky.urs.cz/item/CS_URS_2021_02/783827525</t>
  </si>
  <si>
    <t>199</t>
  </si>
  <si>
    <t>783897603</t>
  </si>
  <si>
    <t>Krycí (ochranný ) nátěr omítek Příplatek k cenám za zvýšenou pracnost provádění styku 2 barev dvojnásobného nátěru</t>
  </si>
  <si>
    <t>61691152</t>
  </si>
  <si>
    <t>https://podminky.urs.cz/item/CS_URS_2021_02/783897603</t>
  </si>
  <si>
    <t>200</t>
  </si>
  <si>
    <t>783897619</t>
  </si>
  <si>
    <t>Krycí (ochranný ) nátěr omítek Příplatek k cenám za provádění barevného nátěru v odstínu náročném dvojnásobného</t>
  </si>
  <si>
    <t>-343031367</t>
  </si>
  <si>
    <t>https://podminky.urs.cz/item/CS_URS_2021_02/783897619</t>
  </si>
  <si>
    <t>784</t>
  </si>
  <si>
    <t>Dokončovací práce - malby a tapety</t>
  </si>
  <si>
    <t>201</t>
  </si>
  <si>
    <t>784121001</t>
  </si>
  <si>
    <t>Oškrabání malby v místnostech výšky do 3,80 m</t>
  </si>
  <si>
    <t>1738834046</t>
  </si>
  <si>
    <t>https://podminky.urs.cz/item/CS_URS_2021_02/784121001</t>
  </si>
  <si>
    <t>((10,2*2+6,25*2)*(2,6+2,6)-(1,4*1,2*2+1,6*1,2+1,25*2,4*3))/100*50</t>
  </si>
  <si>
    <t>((1,6+1,2*2)*2*0,4+(1,8+1,2*2)*0,4+(1,55+2,6*2)*2*0,75)/100*50</t>
  </si>
  <si>
    <t>Mezisoučet - dotčené prostory</t>
  </si>
  <si>
    <t>10*6,85-1,25*2,4*2"stěna v tělocvičně</t>
  </si>
  <si>
    <t>202</t>
  </si>
  <si>
    <t>784121011</t>
  </si>
  <si>
    <t>Rozmývání podkladu po oškrabání malby v místnostech výšky do 3,80 m</t>
  </si>
  <si>
    <t>-1812304008</t>
  </si>
  <si>
    <t>https://podminky.urs.cz/item/CS_URS_2021_02/784121011</t>
  </si>
  <si>
    <t>203</t>
  </si>
  <si>
    <t>784181121</t>
  </si>
  <si>
    <t>Penetrace podkladu jednonásobná hloubková akrylátová bezbarvá v místnostech výšky do 3,80 m</t>
  </si>
  <si>
    <t>426007643</t>
  </si>
  <si>
    <t>https://podminky.urs.cz/item/CS_URS_2021_02/784181121</t>
  </si>
  <si>
    <t>7+115,52"strop</t>
  </si>
  <si>
    <t>273,174"stěny</t>
  </si>
  <si>
    <t>204</t>
  </si>
  <si>
    <t>784221101</t>
  </si>
  <si>
    <t>Malby z malířských směsí otěruvzdorných za sucha dvojnásobné, bílé za sucha otěruvzdorné dobře v místnostech výšky do 3,80 m</t>
  </si>
  <si>
    <t>-820115429</t>
  </si>
  <si>
    <t>https://podminky.urs.cz/item/CS_URS_2021_02/784221101</t>
  </si>
  <si>
    <t>205</t>
  </si>
  <si>
    <t>784221131</t>
  </si>
  <si>
    <t>Malby z malířských směsí otěruvzdorných za sucha Příplatek k cenám dvojnásobných maleb za zvýšenou pracnost při provádění malého rozsahu plochy do 5 m2</t>
  </si>
  <si>
    <t>-121307593</t>
  </si>
  <si>
    <t>https://podminky.urs.cz/item/CS_URS_2021_02/784221131</t>
  </si>
  <si>
    <t>395,694*0,3 'Přepočtené koeficientem množství</t>
  </si>
  <si>
    <t>206</t>
  </si>
  <si>
    <t>784221155</t>
  </si>
  <si>
    <t>Malby z malířských směsí otěruvzdorných za sucha Příplatek k cenám dvojnásobných maleb na tónovacích automatech, v odstínu sytém</t>
  </si>
  <si>
    <t>1421617418</t>
  </si>
  <si>
    <t>https://podminky.urs.cz/item/CS_URS_2021_02/784221155</t>
  </si>
  <si>
    <t>SO 2 - Zdravotně technická instalace</t>
  </si>
  <si>
    <t xml:space="preserve">    1 - Zemní práce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</si>
  <si>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</si>
  <si>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</si>
  <si>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</si>
  <si>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</si>
  <si>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 xml:space="preserve">    725 - Zdravotechnika - zařizovací předměty</t>
  </si>
  <si>
    <t xml:space="preserve">    726 - Zdravotechnika - předstěnové instalace</t>
  </si>
  <si>
    <t xml:space="preserve">    732 - Ústřední vytápění - strojovny</t>
  </si>
  <si>
    <t>Zemní práce</t>
  </si>
  <si>
    <t>139751101</t>
  </si>
  <si>
    <t>Vykopávka v uzavřených prostorech ručně v hornině třídy těžitelnosti I skupiny 1 až 3</t>
  </si>
  <si>
    <t>-1601287080</t>
  </si>
  <si>
    <t>https://podminky.urs.cz/item/CS_URS_2021_02/139751101</t>
  </si>
  <si>
    <t>15*0,6*0,8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</si>
  <si>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</si>
  <si>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</si>
  <si>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1072700243</t>
  </si>
  <si>
    <t>https://podminky.urs.cz/item/CS_URS_2021_02/162211311</t>
  </si>
  <si>
    <t>162211319</t>
  </si>
  <si>
    <t>Vodorovné přemístění výkopku nebo sypaniny stavebním kolečkem s vyprázdněním kolečka na hromady nebo do dopravního prostředku na vzdálenost do 10 m Příplatek za každých dalších 10 m k ceně -1311</t>
  </si>
  <si>
    <t>-1858526068</t>
  </si>
  <si>
    <t>https://podminky.urs.cz/item/CS_URS_2021_02/162211319</t>
  </si>
  <si>
    <t>7,2*2 'Přepočtené koeficientem množství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</si>
  <si>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</si>
  <si>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</si>
  <si>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145895896</t>
  </si>
  <si>
    <t>https://podminky.urs.cz/item/CS_URS_2021_02/162751117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</si>
  <si>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</si>
  <si>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</si>
  <si>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-1038504404</t>
  </si>
  <si>
    <t>https://podminky.urs.cz/item/CS_URS_2021_02/162751119</t>
  </si>
  <si>
    <t>7,2*30 'Přepočtené koeficientem množství</t>
  </si>
  <si>
    <t>167151101</t>
  </si>
  <si>
    <t>Nakládání, skládání a překládání neulehlého výkopku nebo sypaniny strojně nakládání, množství do 100 m3, z horniny třídy těžitelnosti I, skupiny 1 až 3</t>
  </si>
  <si>
    <t>-1191818413</t>
  </si>
  <si>
    <t>https://podminky.urs.cz/item/CS_URS_2021_02/167151101</t>
  </si>
  <si>
    <t>171201221</t>
  </si>
  <si>
    <t>Poplatek za uložení stavebního odpadu na skládce (skládkovné) zeminy a kamení zatříděného do Katalogu odpadů pod kódem 17 05 04</t>
  </si>
  <si>
    <t>1909489152</t>
  </si>
  <si>
    <t>https://podminky.urs.cz/item/CS_URS_2021_02/171201221</t>
  </si>
  <si>
    <t>171251201</t>
  </si>
  <si>
    <t>Uložení sypaniny na skládky nebo meziskládky bez hutnění s upravením uložené sypaniny do předepsaného tvaru</t>
  </si>
  <si>
    <t>1695848150</t>
  </si>
  <si>
    <t>https://podminky.urs.cz/item/CS_URS_2021_02/171251201</t>
  </si>
  <si>
    <t>174111102</t>
  </si>
  <si>
    <t>Zásyp sypaninou z jakékoliv horniny ručně s uložením výkopku ve vrstvách se zhutněním v uzavřených prostorách s urovnáním povrchu zásypu</t>
  </si>
  <si>
    <t>-1504652465</t>
  </si>
  <si>
    <t>https://podminky.urs.cz/item/CS_URS_2021_02/174111102</t>
  </si>
  <si>
    <t>15*0,6*(0,8-0,1-0,45)</t>
  </si>
  <si>
    <t>58344171</t>
  </si>
  <si>
    <t>štěrkodrť frakce 0/32</t>
  </si>
  <si>
    <t>-1513508615</t>
  </si>
  <si>
    <t>2,25*2 'Přepočtené koeficientem množství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</si>
  <si>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</si>
  <si>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</si>
  <si>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520547839</t>
  </si>
  <si>
    <t>https://podminky.urs.cz/item/CS_URS_2021_02/175111101</t>
  </si>
  <si>
    <t>15*0,6*0,45</t>
  </si>
  <si>
    <t>58331351</t>
  </si>
  <si>
    <t>kamenivo těžené drobné frakce 0/4</t>
  </si>
  <si>
    <t>-120475601</t>
  </si>
  <si>
    <t>4,05*2 'Přepočtené koeficientem množství</t>
  </si>
  <si>
    <t>451572111</t>
  </si>
  <si>
    <t>Lože pod potrubí, stoky a drobné objekty v otevřeném výkopu z kameniva drobného těženého 0 až 4 mm</t>
  </si>
  <si>
    <t>1212154824</t>
  </si>
  <si>
    <t>https://podminky.urs.cz/item/CS_URS_2021_02/451572111</t>
  </si>
  <si>
    <t>15*0,6*0,1</t>
  </si>
  <si>
    <t>612135101</t>
  </si>
  <si>
    <t>Hrubá výplň rýh maltou jakékoli šířky rýhy ve stěnách</t>
  </si>
  <si>
    <t>-300289392</t>
  </si>
  <si>
    <t>https://podminky.urs.cz/item/CS_URS_2021_02/612135101</t>
  </si>
  <si>
    <t>9*0,07+7*0,15+28*0,2+6*0,1+12*0,15</t>
  </si>
  <si>
    <t>612325111</t>
  </si>
  <si>
    <t>Vápenocementová omítka rýh hladká ve stěnách, šířky rýhy do 150 mm</t>
  </si>
  <si>
    <t>-474211367</t>
  </si>
  <si>
    <t>https://podminky.urs.cz/item/CS_URS_2021_02/612325111</t>
  </si>
  <si>
    <t>631312141</t>
  </si>
  <si>
    <t>Doplnění dosavadních mazanin prostým betonem s dodáním hmot, bez potěru, plochy jednotlivě rýh v dosavadních mazaninách</t>
  </si>
  <si>
    <t>1348082042</t>
  </si>
  <si>
    <t>https://podminky.urs.cz/item/CS_URS_2021_02/631312141</t>
  </si>
  <si>
    <t>15*0,6*0,15+15*0,8*0,1</t>
  </si>
  <si>
    <t>-2030390922</t>
  </si>
  <si>
    <t>965043341</t>
  </si>
  <si>
    <t>Bourání mazanin betonových s potěrem nebo teracem tl. do 100 mm, plochy přes 4 m2</t>
  </si>
  <si>
    <t>1609987428</t>
  </si>
  <si>
    <t>https://podminky.urs.cz/item/CS_URS_2021_02/965043341</t>
  </si>
  <si>
    <t>15*0,8*0,1"vrhni deska podlahy</t>
  </si>
  <si>
    <t>965043441</t>
  </si>
  <si>
    <t>Bourání mazanin betonových s potěrem nebo teracem tl. do 150 mm, plochy přes 4 m2</t>
  </si>
  <si>
    <t>-266013502</t>
  </si>
  <si>
    <t>https://podminky.urs.cz/item/CS_URS_2021_02/965043441</t>
  </si>
  <si>
    <t>15*0,6*0,15"spodní deska podlahy</t>
  </si>
  <si>
    <t>965049111</t>
  </si>
  <si>
    <t>Bourání mazanin Příplatek k cenám za bourání mazanin betonových se svařovanou sítí, tl. do 100 mm</t>
  </si>
  <si>
    <t>1961228357</t>
  </si>
  <si>
    <t>https://podminky.urs.cz/item/CS_URS_2021_02/965049111</t>
  </si>
  <si>
    <t>965049112</t>
  </si>
  <si>
    <t>Bourání mazanin Příplatek k cenám za bourání mazanin betonových se svařovanou sítí, tl. přes 100 mm</t>
  </si>
  <si>
    <t>-1910532003</t>
  </si>
  <si>
    <t>https://podminky.urs.cz/item/CS_URS_2021_02/965049112</t>
  </si>
  <si>
    <t>971033131</t>
  </si>
  <si>
    <t>Vybourání otvorů ve zdivu základovém nebo nadzákladovém z cihel, tvárnic, příčkovek z cihel pálených na maltu vápennou nebo vápenocementovou průměru profilu do 60 mm, tl. do 150 mm</t>
  </si>
  <si>
    <t>-1346343745</t>
  </si>
  <si>
    <t>https://podminky.urs.cz/item/CS_URS_2021_02/971033131</t>
  </si>
  <si>
    <t>3*4+2*6"voda</t>
  </si>
  <si>
    <t>971033161</t>
  </si>
  <si>
    <t>Vybourání otvorů ve zdivu základovém nebo nadzákladovém z cihel, tvárnic, příčkovek z cihel pálených na maltu vápennou nebo vápenocementovou průměru profilu do 60 mm, tl. do 600 mm</t>
  </si>
  <si>
    <t>-1479316623</t>
  </si>
  <si>
    <t>https://podminky.urs.cz/item/CS_URS_2021_02/971033161</t>
  </si>
  <si>
    <t>1"voda</t>
  </si>
  <si>
    <t>971033231</t>
  </si>
  <si>
    <t>Vybourání otvorů ve zdivu základovém nebo nadzákladovém z cihel, tvárnic, příčkovek z cihel pálených na maltu vápennou nebo vápenocementovou plochy do 0,0225 m2, tl. do 150 mm</t>
  </si>
  <si>
    <t>-2035310399</t>
  </si>
  <si>
    <t>https://podminky.urs.cz/item/CS_URS_2021_02/971033231</t>
  </si>
  <si>
    <t>10"kanalizace</t>
  </si>
  <si>
    <t>974031142</t>
  </si>
  <si>
    <t>Vysekání rýh ve zdivu cihelném na maltu vápennou nebo vápenocementovou do hl. 70 mm a šířky do 70 mm</t>
  </si>
  <si>
    <t>-1790124425</t>
  </si>
  <si>
    <t>https://podminky.urs.cz/item/CS_URS_2021_02/974031142</t>
  </si>
  <si>
    <t>5+2+2"kanalizace</t>
  </si>
  <si>
    <t>974031144</t>
  </si>
  <si>
    <t>Vysekání rýh ve zdivu cihelném na maltu vápennou nebo vápenocementovou do hl. 70 mm a šířky do 150 mm</t>
  </si>
  <si>
    <t>-1627366758</t>
  </si>
  <si>
    <t>https://podminky.urs.cz/item/CS_URS_2021_02/974031144</t>
  </si>
  <si>
    <t>0,5*8+0,5*6"voda</t>
  </si>
  <si>
    <t>974031145</t>
  </si>
  <si>
    <t>Vysekání rýh ve zdivu cihelném na maltu vápennou nebo vápenocementovou do hl. 70 mm a šířky do 200 mm</t>
  </si>
  <si>
    <t>1580107851</t>
  </si>
  <si>
    <t>https://podminky.urs.cz/item/CS_URS_2021_02/974031145</t>
  </si>
  <si>
    <t>5+13+2+2,5*2+3"voda</t>
  </si>
  <si>
    <t>974031153</t>
  </si>
  <si>
    <t>Vysekání rýh ve zdivu cihelném na maltu vápennou nebo vápenocementovou do hl. 100 mm a šířky do 100 mm</t>
  </si>
  <si>
    <t>-1879940712</t>
  </si>
  <si>
    <t>https://podminky.urs.cz/item/CS_URS_2021_02/974031153</t>
  </si>
  <si>
    <t>6"kanalizace</t>
  </si>
  <si>
    <t>974031164</t>
  </si>
  <si>
    <t>Vysekání rýh ve zdivu cihelném na maltu vápennou nebo vápenocementovou do hl. 150 mm a šířky do 150 mm</t>
  </si>
  <si>
    <t>1227918849</t>
  </si>
  <si>
    <t>https://podminky.urs.cz/item/CS_URS_2021_02/974031164</t>
  </si>
  <si>
    <t>6*2"kanalizace</t>
  </si>
  <si>
    <t>977312112</t>
  </si>
  <si>
    <t>Řezání stávajících betonových mazanin s vyztužením hloubky přes 50 do 100 mm</t>
  </si>
  <si>
    <t>-2140614378</t>
  </si>
  <si>
    <t>https://podminky.urs.cz/item/CS_URS_2021_02/977312112</t>
  </si>
  <si>
    <t>(15*2+3)*2"pro rýhy do podlahy</t>
  </si>
  <si>
    <t>1724414758</t>
  </si>
  <si>
    <t>-1628896052</t>
  </si>
  <si>
    <t>-163318567</t>
  </si>
  <si>
    <t>7,741*39 'Přepočtené koeficientem množství</t>
  </si>
  <si>
    <t>-2087630352</t>
  </si>
  <si>
    <t>0,053+0,039</t>
  </si>
  <si>
    <t>997013602</t>
  </si>
  <si>
    <t>Poplatek za uložení stavebního odpadu na skládce (skládkovné) z armovaného betonu zatříděného do Katalogu odpadů pod kódem 17 01 01</t>
  </si>
  <si>
    <t>1218338370</t>
  </si>
  <si>
    <t>https://podminky.urs.cz/item/CS_URS_2021_02/997013602</t>
  </si>
  <si>
    <t>2,64+2,97</t>
  </si>
  <si>
    <t>-1125381916</t>
  </si>
  <si>
    <t>0,024+0,002+0,04+0,081+0,133+0,7+0,108+0,48</t>
  </si>
  <si>
    <t>1866524353</t>
  </si>
  <si>
    <t>643385236</t>
  </si>
  <si>
    <t>0,234+0,072</t>
  </si>
  <si>
    <t>997013814</t>
  </si>
  <si>
    <t>Poplatek za uložení stavebního odpadu na skládce (skládkovné) z izolačních materiálů zatříděného do Katalogu odpadů pod kódem 17 06 04</t>
  </si>
  <si>
    <t>-1600024796</t>
  </si>
  <si>
    <t>https://podminky.urs.cz/item/CS_URS_2021_02/997013814</t>
  </si>
  <si>
    <t>515669804</t>
  </si>
  <si>
    <t>711</t>
  </si>
  <si>
    <t>Izolace proti vodě, vlhkosti a plynům</t>
  </si>
  <si>
    <t>711131811</t>
  </si>
  <si>
    <t>Odstranění izolace proti zemní vlhkosti na ploše vodorovné V</t>
  </si>
  <si>
    <t>-50222178</t>
  </si>
  <si>
    <t>https://podminky.urs.cz/item/CS_URS_2021_02/711131811</t>
  </si>
  <si>
    <t>15*0,6</t>
  </si>
  <si>
    <t>711493111</t>
  </si>
  <si>
    <t>Izolace proti podpovrchové a tlakové vodě - ostatní na ploše vodorovné V dvousložkovou na bázi cementu</t>
  </si>
  <si>
    <t>1614115769</t>
  </si>
  <si>
    <t>https://podminky.urs.cz/item/CS_URS_2021_02/711493111</t>
  </si>
  <si>
    <t>15*0,8"náhrada původní hydroizolace a napojení</t>
  </si>
  <si>
    <t>998711101</t>
  </si>
  <si>
    <t>Přesun hmot pro izolace proti vodě, vlhkosti a plynům stanovený z hmotnosti přesunovaného materiálu vodorovná dopravní vzdálenost do 50 m v objektech výšky do 6 m</t>
  </si>
  <si>
    <t>648445016</t>
  </si>
  <si>
    <t>https://podminky.urs.cz/item/CS_URS_2021_02/998711101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</si>
  <si>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</si>
  <si>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</si>
  <si>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1095327874</t>
  </si>
  <si>
    <t>https://podminky.urs.cz/item/CS_URS_2021_02/998711181</t>
  </si>
  <si>
    <t>721</t>
  </si>
  <si>
    <t>Zdravotechnika - vnitřní kanalizace</t>
  </si>
  <si>
    <t>7211108-D</t>
  </si>
  <si>
    <t>Demontáž potrubí stávající splaškové kanalizace včetně vysekání ze zdiva</t>
  </si>
  <si>
    <t>-21125083</t>
  </si>
  <si>
    <t>7211730-N</t>
  </si>
  <si>
    <t>Napojení na stávající rozvody včetě potřebného materiálu</t>
  </si>
  <si>
    <t>-913838939</t>
  </si>
  <si>
    <t>721173401</t>
  </si>
  <si>
    <t>Potrubí z trub PVC SN4 svodné (ležaté) DN 110</t>
  </si>
  <si>
    <t>157227459</t>
  </si>
  <si>
    <t>https://podminky.urs.cz/item/CS_URS_2021_02/721173401</t>
  </si>
  <si>
    <t>(7+5)+2+2</t>
  </si>
  <si>
    <t>721174024</t>
  </si>
  <si>
    <t>Potrubí z trub polypropylenových odpadní (svislé) DN 75</t>
  </si>
  <si>
    <t>266761500</t>
  </si>
  <si>
    <t>https://podminky.urs.cz/item/CS_URS_2021_02/721174024</t>
  </si>
  <si>
    <t>28615602</t>
  </si>
  <si>
    <t>čistící tvarovka odpadní PP DN 75 pro vysoké teploty</t>
  </si>
  <si>
    <t>-1023963238</t>
  </si>
  <si>
    <t>721174025</t>
  </si>
  <si>
    <t>Potrubí z trub polypropylenových odpadní (svislé) DN 110</t>
  </si>
  <si>
    <t>-22444432</t>
  </si>
  <si>
    <t>https://podminky.urs.cz/item/CS_URS_2021_02/721174025</t>
  </si>
  <si>
    <t>6*2</t>
  </si>
  <si>
    <t>28615603</t>
  </si>
  <si>
    <t>čistící tvarovka odpadní PP DN 110 pro vysoké teploty</t>
  </si>
  <si>
    <t>227412490</t>
  </si>
  <si>
    <t>721174042</t>
  </si>
  <si>
    <t>Potrubí z trub polypropylenových připojovací DN 40</t>
  </si>
  <si>
    <t>1637909501</t>
  </si>
  <si>
    <t>https://podminky.urs.cz/item/CS_URS_2021_02/721174042</t>
  </si>
  <si>
    <t>1+1+1*4</t>
  </si>
  <si>
    <t>721174043</t>
  </si>
  <si>
    <t>Potrubí z trub polypropylenových připojovací DN 50</t>
  </si>
  <si>
    <t>-2016829100</t>
  </si>
  <si>
    <t>https://podminky.urs.cz/item/CS_URS_2021_02/721174043</t>
  </si>
  <si>
    <t>2,5+3+2+2</t>
  </si>
  <si>
    <t>721174044</t>
  </si>
  <si>
    <t>Potrubí z trub polypropylenových připojovací DN 75</t>
  </si>
  <si>
    <t>155949050</t>
  </si>
  <si>
    <t>https://podminky.urs.cz/item/CS_URS_2021_02/721174044</t>
  </si>
  <si>
    <t>0,5*2</t>
  </si>
  <si>
    <t>721174045</t>
  </si>
  <si>
    <t>Potrubí z trub polypropylenových připojovací DN 110</t>
  </si>
  <si>
    <t>-1845328225</t>
  </si>
  <si>
    <t>https://podminky.urs.cz/item/CS_URS_2021_02/721174045</t>
  </si>
  <si>
    <t>1*3</t>
  </si>
  <si>
    <t>721194104</t>
  </si>
  <si>
    <t>Vyměření přípojek na potrubí vyvedení a upevnění odpadních výpustek DN 40</t>
  </si>
  <si>
    <t>1058516345</t>
  </si>
  <si>
    <t>https://podminky.urs.cz/item/CS_URS_2021_02/721194104</t>
  </si>
  <si>
    <t>721194105</t>
  </si>
  <si>
    <t>Vyměření přípojek na potrubí vyvedení a upevnění odpadních výpustek DN 50</t>
  </si>
  <si>
    <t>-317929243</t>
  </si>
  <si>
    <t>https://podminky.urs.cz/item/CS_URS_2021_02/721194105</t>
  </si>
  <si>
    <t>721194107</t>
  </si>
  <si>
    <t>Vyměření přípojek na potrubí vyvedení a upevnění odpadních výpustek DN 70</t>
  </si>
  <si>
    <t>-1640171558</t>
  </si>
  <si>
    <t>https://podminky.urs.cz/item/CS_URS_2021_02/721194107</t>
  </si>
  <si>
    <t>721194109</t>
  </si>
  <si>
    <t>Vyměření přípojek na potrubí vyvedení a upevnění odpadních výpustek DN 110</t>
  </si>
  <si>
    <t>1499110390</t>
  </si>
  <si>
    <t>https://podminky.urs.cz/item/CS_URS_2021_02/721194109</t>
  </si>
  <si>
    <t>721210814</t>
  </si>
  <si>
    <t>Demontáž kanalizačního příslušenství vpustí podlahových z kyselinovzdorné kameniny DN 125</t>
  </si>
  <si>
    <t>469615225</t>
  </si>
  <si>
    <t>https://podminky.urs.cz/item/CS_URS_2021_02/721210814</t>
  </si>
  <si>
    <t>721212123</t>
  </si>
  <si>
    <t>Odtokové sprchové žlaby se zápachovou uzávěrkou a krycím roštem délky 800 mm</t>
  </si>
  <si>
    <t>-690365057</t>
  </si>
  <si>
    <t>https://podminky.urs.cz/item/CS_URS_2021_02/721212123</t>
  </si>
  <si>
    <t>721274125</t>
  </si>
  <si>
    <t>Ventily přivzdušňovací odpadních potrubí vnitřní DN 75</t>
  </si>
  <si>
    <t>-1932735399</t>
  </si>
  <si>
    <t>https://podminky.urs.cz/item/CS_URS_2021_02/721274125</t>
  </si>
  <si>
    <t>721274126</t>
  </si>
  <si>
    <t>Ventily přivzdušňovací odpadních potrubí vnitřní DN 110</t>
  </si>
  <si>
    <t>233994873</t>
  </si>
  <si>
    <t>https://podminky.urs.cz/item/CS_URS_2021_02/721274126</t>
  </si>
  <si>
    <t>721290111</t>
  </si>
  <si>
    <t>Zkouška těsnosti kanalizace v objektech vodou do DN 125</t>
  </si>
  <si>
    <t>2121067907</t>
  </si>
  <si>
    <t>https://podminky.urs.cz/item/CS_URS_2021_02/721290111</t>
  </si>
  <si>
    <t>16+7,5+12+6+9,5+1+3</t>
  </si>
  <si>
    <t>998721101</t>
  </si>
  <si>
    <t>Přesun hmot pro vnitřní kanalizace stanovený z hmotnosti přesunovaného materiálu vodorovná dopravní vzdálenost do 50 m v objektech výšky do 6 m</t>
  </si>
  <si>
    <t>-466093786</t>
  </si>
  <si>
    <t>https://podminky.urs.cz/item/CS_URS_2021_02/998721101</t>
  </si>
  <si>
    <t>998721181</t>
  </si>
  <si>
    <t>Přesun hmot pro vnitřní kanalizace stanovený z hmotnosti přesunovaného materiálu Příplatek k ceně za přesun prováděný bez použití mechanizace pro jakoukoliv výšku objektu</t>
  </si>
  <si>
    <t>-1531008873</t>
  </si>
  <si>
    <t>https://podminky.urs.cz/item/CS_URS_2021_02/998721181</t>
  </si>
  <si>
    <t>722</t>
  </si>
  <si>
    <t>Zdravotechnika - vnitřní vodovod</t>
  </si>
  <si>
    <t>7221108-D</t>
  </si>
  <si>
    <t>Demontáž potrubí stávajícího vodovodu včetně vysekání ze zdiva</t>
  </si>
  <si>
    <t>-1597575491</t>
  </si>
  <si>
    <t>7221108-N</t>
  </si>
  <si>
    <t>790507985</t>
  </si>
  <si>
    <t>722174002</t>
  </si>
  <si>
    <t>Potrubí z plastových trubek z polypropylenu PPR svařovaných polyfúzně PN 16 (SDR 7,4) D 20 x 2,8</t>
  </si>
  <si>
    <t>-1023477756</t>
  </si>
  <si>
    <t>https://podminky.urs.cz/item/CS_URS_2021_02/722174002</t>
  </si>
  <si>
    <t>0,5*14"studená voda</t>
  </si>
  <si>
    <t>0,5*12"teplá voda</t>
  </si>
  <si>
    <t>(11+3)+(4+2,5*2)"cirkulace</t>
  </si>
  <si>
    <t>722174003</t>
  </si>
  <si>
    <t>Potrubí z plastových trubek z polypropylenu PPR svařovaných polyfúzně PN 16 (SDR 7,4) D 25 x 3,5</t>
  </si>
  <si>
    <t>146426795</t>
  </si>
  <si>
    <t>https://podminky.urs.cz/item/CS_URS_2021_02/722174003</t>
  </si>
  <si>
    <t>9"přívodní potrubí</t>
  </si>
  <si>
    <t>(8+5+3)+(4+2,5*2)"studená voda</t>
  </si>
  <si>
    <t>(8+5+3)+(4+2,5*2)"teplá voda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</si>
  <si>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</si>
  <si>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</si>
  <si>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-321506261</t>
  </si>
  <si>
    <t>https://podminky.urs.cz/item/CS_URS_2021_02/722181241</t>
  </si>
  <si>
    <t>722181242</t>
  </si>
  <si>
    <t>Ochrana potrubí termoizolačními trubicemi z pěnového polyetylenu PE přilepenými v příčných a podélných spojích, tloušťky izolace přes 13 do 20 mm, vnitřního průměru izolace DN přes 22 do 45 mm</t>
  </si>
  <si>
    <t>1068694488</t>
  </si>
  <si>
    <t>https://podminky.urs.cz/item/CS_URS_2021_02/722181242</t>
  </si>
  <si>
    <t>722190401</t>
  </si>
  <si>
    <t>Zřízení přípojek na potrubí vyvedení a upevnění výpustek do DN 25</t>
  </si>
  <si>
    <t>-350654451</t>
  </si>
  <si>
    <t>https://podminky.urs.cz/item/CS_URS_2021_02/722190401</t>
  </si>
  <si>
    <t>19+1"1np</t>
  </si>
  <si>
    <t>12"2np</t>
  </si>
  <si>
    <t>722220152</t>
  </si>
  <si>
    <t>Armatury s jedním závitem plastové (PPR) PN 20 (SDR 6) DN 20 x G 1/2"</t>
  </si>
  <si>
    <t>-493869198</t>
  </si>
  <si>
    <t>https://podminky.urs.cz/item/CS_URS_2021_02/722220152</t>
  </si>
  <si>
    <t>722220161</t>
  </si>
  <si>
    <t>Armatury s jedním závitem plastové (PPR) PN 20 (SDR 6) DN 20 x G 1/2" (nástěnný komplet)</t>
  </si>
  <si>
    <t>soubor</t>
  </si>
  <si>
    <t>-1593105731</t>
  </si>
  <si>
    <t>https://podminky.urs.cz/item/CS_URS_2021_02/722220161</t>
  </si>
  <si>
    <t>722220232</t>
  </si>
  <si>
    <t>Armatury s jedním závitem přechodové tvarovky PPR, PN 20 (SDR 6) s kovovým závitem vnitřním přechodky dGK D 25 x G 3/4"</t>
  </si>
  <si>
    <t>-1699649795</t>
  </si>
  <si>
    <t>https://podminky.urs.cz/item/CS_URS_2021_02/722220232</t>
  </si>
  <si>
    <t>722224116</t>
  </si>
  <si>
    <t>Armatury s jedním závitem kohouty plnicí a vypouštěcí PN 10 G 3/4"</t>
  </si>
  <si>
    <t>676973824</t>
  </si>
  <si>
    <t>https://podminky.urs.cz/item/CS_URS_2021_02/722224116</t>
  </si>
  <si>
    <t>722231074</t>
  </si>
  <si>
    <t>Armatury se dvěma závity ventily zpětné mosazné PN 10 do 110°C G 1"</t>
  </si>
  <si>
    <t>-1585838971</t>
  </si>
  <si>
    <t>https://podminky.urs.cz/item/CS_URS_2021_02/722231074</t>
  </si>
  <si>
    <t>722231203</t>
  </si>
  <si>
    <t>Armatury se dvěma závity ventily redukční tlakové mosazné bez manometru PN 6 do 25 °C G 1"</t>
  </si>
  <si>
    <t>192884757</t>
  </si>
  <si>
    <t>https://podminky.urs.cz/item/CS_URS_2021_02/722231203</t>
  </si>
  <si>
    <t>722234265</t>
  </si>
  <si>
    <t>Armatury se dvěma závity filtry mosazný PN 20 do 80 °C G 1"</t>
  </si>
  <si>
    <t>1651123376</t>
  </si>
  <si>
    <t>https://podminky.urs.cz/item/CS_URS_2021_02/722234265</t>
  </si>
  <si>
    <t>722240102</t>
  </si>
  <si>
    <t>Armatury z plastických hmot ventily (PPR) přímé DN 25</t>
  </si>
  <si>
    <t>-2058054666</t>
  </si>
  <si>
    <t>https://podminky.urs.cz/item/CS_URS_2021_02/722240102</t>
  </si>
  <si>
    <t>722290226</t>
  </si>
  <si>
    <t>Zkoušky, proplach a desinfekce vodovodního potrubí zkoušky těsnosti vodovodního potrubí závitového do DN 50</t>
  </si>
  <si>
    <t>-654955190</t>
  </si>
  <si>
    <t>https://podminky.urs.cz/item/CS_URS_2021_02/722290226</t>
  </si>
  <si>
    <t>36+59</t>
  </si>
  <si>
    <t>722290234</t>
  </si>
  <si>
    <t>Zkoušky, proplach a desinfekce vodovodního potrubí proplach a desinfekce vodovodního potrubí do DN 80</t>
  </si>
  <si>
    <t>944119401</t>
  </si>
  <si>
    <t>https://podminky.urs.cz/item/CS_URS_2021_02/722290234</t>
  </si>
  <si>
    <t>998722101</t>
  </si>
  <si>
    <t>Přesun hmot pro vnitřní vodovod stanovený z hmotnosti přesunovaného materiálu vodorovná dopravní vzdálenost do 50 m v objektech výšky do 6 m</t>
  </si>
  <si>
    <t>1811582919</t>
  </si>
  <si>
    <t>https://podminky.urs.cz/item/CS_URS_2021_02/998722101</t>
  </si>
  <si>
    <t>998722181</t>
  </si>
  <si>
    <t>Přesun hmot pro vnitřní vodovod stanovený z hmotnosti přesunovaného materiálu Příplatek k ceně za přesun prováděný bez použití mechanizace pro jakoukoliv výšku objektu</t>
  </si>
  <si>
    <t>-552953434</t>
  </si>
  <si>
    <t>https://podminky.urs.cz/item/CS_URS_2021_02/998722181</t>
  </si>
  <si>
    <t>724</t>
  </si>
  <si>
    <t>Zdravotechnika - strojní vybavení</t>
  </si>
  <si>
    <t>724231127</t>
  </si>
  <si>
    <t>Příslušenství domovních vodáren měřicí manometr s membránou</t>
  </si>
  <si>
    <t>95238793</t>
  </si>
  <si>
    <t>https://podminky.urs.cz/item/CS_URS_2021_02/724231127</t>
  </si>
  <si>
    <t>998724101</t>
  </si>
  <si>
    <t>Přesun hmot pro strojní vybavení stanovený z hmotnosti přesunovaného materiálu vodorovná dopravní vzdálenost do 50 m v objektech výšky do 6 m</t>
  </si>
  <si>
    <t>981913221</t>
  </si>
  <si>
    <t>https://podminky.urs.cz/item/CS_URS_2021_02/998724101</t>
  </si>
  <si>
    <t>998724181</t>
  </si>
  <si>
    <t>Přesun hmot pro strojní vybavení stanovený z hmotnosti přesunovaného materiálu Příplatek k ceně za přesun prováděný bez použití mechanizace pro jakoukoliv výšku objektu</t>
  </si>
  <si>
    <t>1006054896</t>
  </si>
  <si>
    <t>https://podminky.urs.cz/item/CS_URS_2021_02/998724181</t>
  </si>
  <si>
    <t>725</t>
  </si>
  <si>
    <t>Zdravotechnika - zařizovací předměty</t>
  </si>
  <si>
    <t>725112022</t>
  </si>
  <si>
    <t>Zařízení záchodů klozety keramické závěsné na nosné stěny s hlubokým splachováním odpad vodorovný</t>
  </si>
  <si>
    <t>-23010240</t>
  </si>
  <si>
    <t>https://podminky.urs.cz/item/CS_URS_2021_02/725112022</t>
  </si>
  <si>
    <t>725121521</t>
  </si>
  <si>
    <t>Pisoárové záchodky keramické automatické s infračerveným senzorem</t>
  </si>
  <si>
    <t>-1327172249</t>
  </si>
  <si>
    <t>https://podminky.urs.cz/item/CS_URS_2021_02/725121521</t>
  </si>
  <si>
    <t>725210821</t>
  </si>
  <si>
    <t>Demontáž umyvadel bez výtokových armatur umyvadel</t>
  </si>
  <si>
    <t>1126163927</t>
  </si>
  <si>
    <t>https://podminky.urs.cz/item/CS_URS_2021_02/725210821</t>
  </si>
  <si>
    <t>725211616</t>
  </si>
  <si>
    <t>Umyvadla keramická bílá bez výtokových armatur připevněná na stěnu šrouby s krytem na sifon (polosloupem), šířka umyvadla 550 mm</t>
  </si>
  <si>
    <t>-290184310</t>
  </si>
  <si>
    <t>https://podminky.urs.cz/item/CS_URS_2021_02/725211616</t>
  </si>
  <si>
    <t>725291621</t>
  </si>
  <si>
    <t>Doplňky zařízení koupelen a záchodů nerezové zásobník toaletních papírů d=300 mm</t>
  </si>
  <si>
    <t>1244563902</t>
  </si>
  <si>
    <t>https://podminky.urs.cz/item/CS_URS_2021_02/725291621</t>
  </si>
  <si>
    <t>725291631</t>
  </si>
  <si>
    <t>Doplňky zařízení koupelen a záchodů nerezové zásobník papírových ručníků</t>
  </si>
  <si>
    <t>1779418422</t>
  </si>
  <si>
    <t>https://podminky.urs.cz/item/CS_URS_2021_02/725291631</t>
  </si>
  <si>
    <t>7252916-R1</t>
  </si>
  <si>
    <t>Doplňky zařízení koupelen a záchodů nerezové zásobníktekutého mýdla na min. 350 ml</t>
  </si>
  <si>
    <t>1310929977</t>
  </si>
  <si>
    <t>7252916-R2</t>
  </si>
  <si>
    <t>Doplňky zařízení koupelen a záchodů nerezové toaletní štětka</t>
  </si>
  <si>
    <t>837504806</t>
  </si>
  <si>
    <t>7255322-R</t>
  </si>
  <si>
    <t>Stacionární ohřivač vody o objemu 300 l s vysocekvalitní izolací a antikorozní vrstvou včetně rychloohřevné topné jednotky s redukční přirubou, vlastním provozní a bezpečnostním termostatem o výkonu 10 kW</t>
  </si>
  <si>
    <t>-1242531733</t>
  </si>
  <si>
    <t>725535212</t>
  </si>
  <si>
    <t>Elektrické ohřívače zásobníkové pojistné armatury pojistný ventil G 3/4"</t>
  </si>
  <si>
    <t>-1478336138</t>
  </si>
  <si>
    <t>https://podminky.urs.cz/item/CS_URS_2021_02/725535212</t>
  </si>
  <si>
    <t>725535222</t>
  </si>
  <si>
    <t>Elektrické ohřívače zásobníkové pojistné armatury bezpečnostní souprava s redukčním ventilem a výlevkou</t>
  </si>
  <si>
    <t>-169984369</t>
  </si>
  <si>
    <t>https://podminky.urs.cz/item/CS_URS_2021_02/725535222</t>
  </si>
  <si>
    <t>725819401</t>
  </si>
  <si>
    <t>Ventily montáž ventilů ostatních typů rohových s připojovací trubičkou G 1/2"</t>
  </si>
  <si>
    <t>1545987257</t>
  </si>
  <si>
    <t>https://podminky.urs.cz/item/CS_URS_2021_02/725819401</t>
  </si>
  <si>
    <t>55141002</t>
  </si>
  <si>
    <t>ventil kulový rohový s filtrem 1/2"x3/8" s celokovovým kulatým designem</t>
  </si>
  <si>
    <t>911900998</t>
  </si>
  <si>
    <t>55190004</t>
  </si>
  <si>
    <t>flexi hadice ohebná k baterii D 8x12mm F 3/8"xM10 500mm</t>
  </si>
  <si>
    <t>-444680037</t>
  </si>
  <si>
    <t>14*0,5 'Přepočtené koeficientem množství</t>
  </si>
  <si>
    <t>725820802</t>
  </si>
  <si>
    <t>Demontáž baterií stojánkových do 1 otvoru</t>
  </si>
  <si>
    <t>742285432</t>
  </si>
  <si>
    <t>https://podminky.urs.cz/item/CS_URS_2021_02/725820802</t>
  </si>
  <si>
    <t>725822664</t>
  </si>
  <si>
    <t>Baterie umyvadlové stojánkové samouzavírací s omezenou dobou výtoku tlačné s výtokem po dobu 15 s a 6 l/min</t>
  </si>
  <si>
    <t>1315795670</t>
  </si>
  <si>
    <t>https://podminky.urs.cz/item/CS_URS_2021_02/725822664</t>
  </si>
  <si>
    <t>725840851</t>
  </si>
  <si>
    <t>Demontáž baterií sprchových diferenciálních přes 3/4 x 1 do G 5/4 x 6/4</t>
  </si>
  <si>
    <t>1850288603</t>
  </si>
  <si>
    <t>https://podminky.urs.cz/item/CS_URS_2021_02/725840851</t>
  </si>
  <si>
    <t>725840860</t>
  </si>
  <si>
    <t>Demontáž baterií sprchových diferenciálních sprchových ramen nebo sprch táhlových</t>
  </si>
  <si>
    <t>855001539</t>
  </si>
  <si>
    <t>https://podminky.urs.cz/item/CS_URS_2021_02/725840860</t>
  </si>
  <si>
    <t>725841354</t>
  </si>
  <si>
    <t>Baterie sprchové automatické s termostatickým ventilem a sprchovou růžicí</t>
  </si>
  <si>
    <t>1824559647</t>
  </si>
  <si>
    <t>https://podminky.urs.cz/item/CS_URS_2021_02/725841354</t>
  </si>
  <si>
    <t>725850800</t>
  </si>
  <si>
    <t>Demontáž odpadních ventilů všech připojovacích dimenzí</t>
  </si>
  <si>
    <t>-1681843955</t>
  </si>
  <si>
    <t>https://podminky.urs.cz/item/CS_URS_2021_02/725850800</t>
  </si>
  <si>
    <t>725851325</t>
  </si>
  <si>
    <t>Ventily odpadní pro zařizovací předměty umyvadlové bez přepadu G 5/4"</t>
  </si>
  <si>
    <t>-1392738222</t>
  </si>
  <si>
    <t>https://podminky.urs.cz/item/CS_URS_2021_02/725851325</t>
  </si>
  <si>
    <t>725860811</t>
  </si>
  <si>
    <t>Demontáž zápachových uzávěrek pro zařizovací předměty jednoduchých</t>
  </si>
  <si>
    <t>1572682560</t>
  </si>
  <si>
    <t>https://podminky.urs.cz/item/CS_URS_2021_02/725860811</t>
  </si>
  <si>
    <t>725861102</t>
  </si>
  <si>
    <t>Zápachové uzávěrky zařizovacích předmětů pro umyvadla DN 40</t>
  </si>
  <si>
    <t>-476912967</t>
  </si>
  <si>
    <t>https://podminky.urs.cz/item/CS_URS_2021_02/725861102</t>
  </si>
  <si>
    <t>725865411</t>
  </si>
  <si>
    <t>Zápachové uzávěrky zařizovacích předmětů pro pisoáry DN 32/40</t>
  </si>
  <si>
    <t>699984771</t>
  </si>
  <si>
    <t>https://podminky.urs.cz/item/CS_URS_2021_02/725865411</t>
  </si>
  <si>
    <t>725865501</t>
  </si>
  <si>
    <t>Zápachové uzávěrky zařizovacích předmětů odpadní soupravy se zápachovou uzávěrkou DN 40/50</t>
  </si>
  <si>
    <t>-1768101753</t>
  </si>
  <si>
    <t>https://podminky.urs.cz/item/CS_URS_2021_02/725865501</t>
  </si>
  <si>
    <t>725980123</t>
  </si>
  <si>
    <t>Dvířka 30/30</t>
  </si>
  <si>
    <t>1999436314</t>
  </si>
  <si>
    <t>https://podminky.urs.cz/item/CS_URS_2021_02/725980123</t>
  </si>
  <si>
    <t>998725101</t>
  </si>
  <si>
    <t>Přesun hmot pro zařizovací předměty stanovený z hmotnosti přesunovaného materiálu vodorovná dopravní vzdálenost do 50 m v objektech výšky do 6 m</t>
  </si>
  <si>
    <t>1664012348</t>
  </si>
  <si>
    <t>https://podminky.urs.cz/item/CS_URS_2021_02/998725101</t>
  </si>
  <si>
    <t>998725181</t>
  </si>
  <si>
    <t>Přesun hmot pro zařizovací předměty stanovený z hmotnosti přesunovaného materiálu Příplatek k cenám za přesun prováděný bez použití mechanizace pro jakoukoliv výšku objektu</t>
  </si>
  <si>
    <t>1830017399</t>
  </si>
  <si>
    <t>https://podminky.urs.cz/item/CS_URS_2021_02/998725181</t>
  </si>
  <si>
    <t>726</t>
  </si>
  <si>
    <t>Zdravotechnika - předstěnové instalace</t>
  </si>
  <si>
    <t>726131041</t>
  </si>
  <si>
    <t>Předstěnové instalační systémy do lehkých stěn s kovovou konstrukcí pro závěsné klozety ovládání zepředu, stavební výšky 1120 mm</t>
  </si>
  <si>
    <t>228316906</t>
  </si>
  <si>
    <t>https://podminky.urs.cz/item/CS_URS_2021_02/726131041</t>
  </si>
  <si>
    <t>726191001</t>
  </si>
  <si>
    <t>Ostatní příslušenství instalačních systémů zvukoizolační souprava pro WC a bidet</t>
  </si>
  <si>
    <t>1332681928</t>
  </si>
  <si>
    <t>https://podminky.urs.cz/item/CS_URS_2021_02/726191001</t>
  </si>
  <si>
    <t>726191002</t>
  </si>
  <si>
    <t>Ostatní příslušenství instalačních systémů souprava pro předstěnovou montáž</t>
  </si>
  <si>
    <t>-473274161</t>
  </si>
  <si>
    <t>https://podminky.urs.cz/item/CS_URS_2021_02/726191002</t>
  </si>
  <si>
    <t>998726111</t>
  </si>
  <si>
    <t>Přesun hmot pro instalační prefabrikáty stanovený z hmotnosti přesunovaného materiálu vodorovná dopravní vzdálenost do 50 m v objektech výšky do 6 m</t>
  </si>
  <si>
    <t>769764458</t>
  </si>
  <si>
    <t>https://podminky.urs.cz/item/CS_URS_2021_02/998726111</t>
  </si>
  <si>
    <t>998726181</t>
  </si>
  <si>
    <t>Přesun hmot pro instalační prefabrikáty stanovený z hmotnosti přesunovaného materiálu Příplatek k cenám za přesun prováděný bez použití mechanizace pro jakoukoliv výšku objektu</t>
  </si>
  <si>
    <t>1098577873</t>
  </si>
  <si>
    <t>https://podminky.urs.cz/item/CS_URS_2021_02/998726181</t>
  </si>
  <si>
    <t>732</t>
  </si>
  <si>
    <t>Ústřední vytápění - strojovny</t>
  </si>
  <si>
    <t>732421213</t>
  </si>
  <si>
    <t>Čerpadla teplovodní závitová mokroběžná cirkulační pro TUV (elektronicky řízená) PN 10, do 80°C DN přípojky/dopravní výška H (m) - čerpací výkon Q (m3/h) DN 25 / do 6,0 m / 3,0 m3/h</t>
  </si>
  <si>
    <t>1488279107</t>
  </si>
  <si>
    <t>https://podminky.urs.cz/item/CS_URS_2021_02/732421213</t>
  </si>
  <si>
    <t>998732101</t>
  </si>
  <si>
    <t>Přesun hmot pro strojovny stanovený z hmotnosti přesunovaného materiálu vodorovná dopravní vzdálenost do 50 m v objektech výšky do 6 m</t>
  </si>
  <si>
    <t>-923670226</t>
  </si>
  <si>
    <t>https://podminky.urs.cz/item/CS_URS_2021_02/998732101</t>
  </si>
  <si>
    <t>998732181</t>
  </si>
  <si>
    <t>Přesun hmot pro strojovny stanovený z hmotnosti přesunovaného materiálu Příplatek k cenám za přesun prováděný bez použití mechanizace pro jakoukoliv výšku objektu</t>
  </si>
  <si>
    <t>-118701103</t>
  </si>
  <si>
    <t>https://podminky.urs.cz/item/CS_URS_2021_02/998732181</t>
  </si>
  <si>
    <t>SO 3 - Zařízení vzduchotechniky</t>
  </si>
  <si>
    <t>Soupis:</t>
  </si>
  <si>
    <t>SO 3.1 - Vzduchotechniky v 1.np</t>
  </si>
  <si>
    <t xml:space="preserve">    751 - Vzduchotechnika</t>
  </si>
  <si>
    <t>945412111</t>
  </si>
  <si>
    <t>Teleskopická hydraulická montážní plošina na samohybném podvozku, s otočným košem výšky zdvihu do 8 m</t>
  </si>
  <si>
    <t>den</t>
  </si>
  <si>
    <t>131465403</t>
  </si>
  <si>
    <t>https://podminky.urs.cz/item/CS_URS_2021_02/945412111</t>
  </si>
  <si>
    <t>216045273</t>
  </si>
  <si>
    <t>971033331</t>
  </si>
  <si>
    <t>Vybourání otvorů ve zdivu základovém nebo nadzákladovém z cihel, tvárnic, příčkovek z cihel pálených na maltu vápennou nebo vápenocementovou plochy do 0,09 m2, tl. do 150 mm</t>
  </si>
  <si>
    <t>-1917670020</t>
  </si>
  <si>
    <t>https://podminky.urs.cz/item/CS_URS_2021_02/971033331</t>
  </si>
  <si>
    <t>977151124</t>
  </si>
  <si>
    <t>Jádrové vrty diamantovými korunkami do stavebních materiálů (železobetonu, betonu, cihel, obkladů, dlažeb, kamene) průměru přes 150 do 180 mm</t>
  </si>
  <si>
    <t>-1056479071</t>
  </si>
  <si>
    <t>https://podminky.urs.cz/item/CS_URS_2021_02/977151124</t>
  </si>
  <si>
    <t>-1467912390</t>
  </si>
  <si>
    <t>-972191706</t>
  </si>
  <si>
    <t>1054943410</t>
  </si>
  <si>
    <t>0,214*39 'Přepočtené koeficientem množství</t>
  </si>
  <si>
    <t>-1409476168</t>
  </si>
  <si>
    <t>751</t>
  </si>
  <si>
    <t>Vzduchotechnika</t>
  </si>
  <si>
    <t>751111271</t>
  </si>
  <si>
    <t>Montáž ventilátoru axiálního středotlakého potrubního základního, průměru do 200 mm</t>
  </si>
  <si>
    <t>1690942285</t>
  </si>
  <si>
    <t>https://podminky.urs.cz/item/CS_URS_2021_02/751111271</t>
  </si>
  <si>
    <t>429141-1a</t>
  </si>
  <si>
    <t>ventilátor diagonální potrubní prům. 160 mm, průtok 560 m3/hod, ootáčky 2590 min., krytí IP 44, s nastavitelným časovým doběhem, výkon 53 W</t>
  </si>
  <si>
    <t>657306479</t>
  </si>
  <si>
    <t>751322012</t>
  </si>
  <si>
    <t>Montáž talířových ventilů, anemostatů, dýz talířového ventilu, průměru přes 100 do 200 mm</t>
  </si>
  <si>
    <t>-1315935615</t>
  </si>
  <si>
    <t>https://podminky.urs.cz/item/CS_URS_2021_02/751322012</t>
  </si>
  <si>
    <t>42972213</t>
  </si>
  <si>
    <t>talířový ventil pro odvod vzduchu kovový D 125mm</t>
  </si>
  <si>
    <t>1478225533</t>
  </si>
  <si>
    <t>751344112</t>
  </si>
  <si>
    <t>Montáž tlumičů hluku pro kruhové potrubí, průměru přes 100 do 200 mm</t>
  </si>
  <si>
    <t>1728076402</t>
  </si>
  <si>
    <t>https://podminky.urs.cz/item/CS_URS_2021_02/751344112</t>
  </si>
  <si>
    <t>429760-2a</t>
  </si>
  <si>
    <t>tlumič hluku kruhový přům. 160 mm, délky 900 mm, síla izolace 50 mm</t>
  </si>
  <si>
    <t>-1717718344</t>
  </si>
  <si>
    <t>751398041</t>
  </si>
  <si>
    <t>Montáž ostatních zařízení protidešťové žaluzie nebo žaluziové klapky na kruhové potrubí, průměru do 300 mm</t>
  </si>
  <si>
    <t>-1436587558</t>
  </si>
  <si>
    <t>https://podminky.urs.cz/item/CS_URS_2021_02/751398041</t>
  </si>
  <si>
    <t>429729-4a</t>
  </si>
  <si>
    <t>žaluzie protidešťová 200x200 mm s upevňovacím rámem, síťkou proti ptactvu, povrch elox</t>
  </si>
  <si>
    <t>-1956636436</t>
  </si>
  <si>
    <t>751510042</t>
  </si>
  <si>
    <t>Vzduchotechnické potrubí z pozinkovaného plechu kruhové, trouba spirálně vinutá bez příruby, průměru přes 100 do 200 mm</t>
  </si>
  <si>
    <t>-521557807</t>
  </si>
  <si>
    <t>https://podminky.urs.cz/item/CS_URS_2021_02/751510042</t>
  </si>
  <si>
    <t>2,8+0,7+1+0,5+0,5*7"125</t>
  </si>
  <si>
    <t>2,7+1,3+3,5"160</t>
  </si>
  <si>
    <t>751514679</t>
  </si>
  <si>
    <t>Montáž škrtící klapky nebo zpětné klapky do plechového potrubí kruhové bez příruby, průměru přes 100 do 200 mm</t>
  </si>
  <si>
    <t>1702974021</t>
  </si>
  <si>
    <t>https://podminky.urs.cz/item/CS_URS_2021_02/751514679</t>
  </si>
  <si>
    <t>42971022</t>
  </si>
  <si>
    <t>klapka kruhová zpětná Pz D 160mm</t>
  </si>
  <si>
    <t>-1773029668</t>
  </si>
  <si>
    <t>751572032</t>
  </si>
  <si>
    <t>Závěs kruhového potrubí na montovanou konstrukci z nosníku, kotvenou do betonu průměru potrubí přes 100 do 200 mm</t>
  </si>
  <si>
    <t>-529303923</t>
  </si>
  <si>
    <t>https://podminky.urs.cz/item/CS_URS_2021_02/751572032</t>
  </si>
  <si>
    <t>751691111</t>
  </si>
  <si>
    <t>Zaregulování systému vzduchotechnického zařízení za 1 koncový (distribuční) prvek</t>
  </si>
  <si>
    <t>-1173293184</t>
  </si>
  <si>
    <t>https://podminky.urs.cz/item/CS_URS_2021_02/751691111</t>
  </si>
  <si>
    <t>998751101</t>
  </si>
  <si>
    <t>Přesun hmot pro vzduchotechniku stanovený z hmotnosti přesunovaného materiálu vodorovná dopravní vzdálenost do 100 m v objektech výšky do 12 m</t>
  </si>
  <si>
    <t>812072150</t>
  </si>
  <si>
    <t>https://podminky.urs.cz/item/CS_URS_2021_02/998751101</t>
  </si>
  <si>
    <t>998751181</t>
  </si>
  <si>
    <t>Přesun hmot pro vzduchotechniku stanovený z hmotnosti přesunovaného materiálu Příplatek k cenám za přesun prováděný bez použití mechanizace pro jakoukoliv výšku objektu</t>
  </si>
  <si>
    <t>1452279822</t>
  </si>
  <si>
    <t>https://podminky.urs.cz/item/CS_URS_2021_02/998751181</t>
  </si>
  <si>
    <t>SO 3.2 - Vzduchotechnika v 2.np</t>
  </si>
  <si>
    <t>713350512</t>
  </si>
  <si>
    <t>-376257626</t>
  </si>
  <si>
    <t>827062557</t>
  </si>
  <si>
    <t>977151127</t>
  </si>
  <si>
    <t>Jádrové vrty diamantovými korunkami do stavebních materiálů (železobetonu, betonu, cihel, obkladů, dlažeb, kamene) průměru přes 225 do 250 mm</t>
  </si>
  <si>
    <t>-1824293609</t>
  </si>
  <si>
    <t>https://podminky.urs.cz/item/CS_URS_2021_02/977151127</t>
  </si>
  <si>
    <t>-679774945</t>
  </si>
  <si>
    <t>-2036128806</t>
  </si>
  <si>
    <t>177537471</t>
  </si>
  <si>
    <t>0,177*39 'Přepočtené koeficientem množství</t>
  </si>
  <si>
    <t>-1579585602</t>
  </si>
  <si>
    <t>-1118527563</t>
  </si>
  <si>
    <t>429141-1b</t>
  </si>
  <si>
    <t>ventilátor diagonální potrubní prům. 200 mm, průtok 1040 m3/hod, ootáčky 2480 min., krytí IP 44, s nastavitelným časovým doběhem, výkon 132 W</t>
  </si>
  <si>
    <t>-1020226521</t>
  </si>
  <si>
    <t>1756379745</t>
  </si>
  <si>
    <t>378830509</t>
  </si>
  <si>
    <t>42972215</t>
  </si>
  <si>
    <t>talířový ventil pro odvod vzduchu kovový D 160mm</t>
  </si>
  <si>
    <t>1089095748</t>
  </si>
  <si>
    <t>1409589989</t>
  </si>
  <si>
    <t>429760-2b</t>
  </si>
  <si>
    <t>tlumič hluku kruhový přům. 200 mm, délky 900 mm, síla izolace 50 mm</t>
  </si>
  <si>
    <t>273853852</t>
  </si>
  <si>
    <t>751398032</t>
  </si>
  <si>
    <t>Montáž ostatních zařízení ventilační mřížky do dveří nebo desek, průřezu přes 0,04 do 0,100 m2</t>
  </si>
  <si>
    <t>-1724399417</t>
  </si>
  <si>
    <t>https://podminky.urs.cz/item/CS_URS_2021_02/751398032</t>
  </si>
  <si>
    <t>42972113</t>
  </si>
  <si>
    <t>mřížka větrací do dřeva kovová 100x500mm</t>
  </si>
  <si>
    <t>-851897725</t>
  </si>
  <si>
    <t>-1983447549</t>
  </si>
  <si>
    <t>429729-4b</t>
  </si>
  <si>
    <t>-40144389</t>
  </si>
  <si>
    <t>1647496335</t>
  </si>
  <si>
    <t>0,75*2"125</t>
  </si>
  <si>
    <t>1,5+1,5+0,25*4"160</t>
  </si>
  <si>
    <t>4+1"200</t>
  </si>
  <si>
    <t>290777184</t>
  </si>
  <si>
    <t>42971024</t>
  </si>
  <si>
    <t>klapka kruhová zpětná Pz D 200mm</t>
  </si>
  <si>
    <t>-268438016</t>
  </si>
  <si>
    <t>-1476982592</t>
  </si>
  <si>
    <t>751614123</t>
  </si>
  <si>
    <t>Montáž monitorovacího, řídícího a ovládacího zařízení čidla vlhkosti</t>
  </si>
  <si>
    <t>-423770143</t>
  </si>
  <si>
    <t>https://podminky.urs.cz/item/CS_URS_2021_02/751614123</t>
  </si>
  <si>
    <t>40461010</t>
  </si>
  <si>
    <t>čidlo prostorové relativní vlhkosti RH</t>
  </si>
  <si>
    <t>1211580407</t>
  </si>
  <si>
    <t>-1410806258</t>
  </si>
  <si>
    <t>7516911-R</t>
  </si>
  <si>
    <t>Zaškolení obsluhy (za celou stavbu)</t>
  </si>
  <si>
    <t>-1281792496</t>
  </si>
  <si>
    <t>7516999-R</t>
  </si>
  <si>
    <t>Propojení vlhkostních čidel s ventilátorem včetně dodávky materiálu a revize</t>
  </si>
  <si>
    <t>-383505437</t>
  </si>
  <si>
    <t>-1428190857</t>
  </si>
  <si>
    <t>1575776168</t>
  </si>
  <si>
    <t>SO 4 - Zařízení elektroinstalace</t>
  </si>
  <si>
    <t xml:space="preserve"> </t>
  </si>
  <si>
    <t>97 - Prorážení otvorů a ostatní bourací práce</t>
  </si>
  <si>
    <t>M21 - Elektromontáže</t>
  </si>
  <si>
    <t>S - Přesuny sutí</t>
  </si>
  <si>
    <t>D1 - Ostatní materiál</t>
  </si>
  <si>
    <t>Prorážení otvorů a ostatní bourací práce</t>
  </si>
  <si>
    <t>973031619R00</t>
  </si>
  <si>
    <t>Vysekání kapes zeď cih. špalík, krabice 15x15x10cm</t>
  </si>
  <si>
    <t>RTS II / 2021</t>
  </si>
  <si>
    <t>973031616R00</t>
  </si>
  <si>
    <t>Vysekání kapes zeď cih. špalíky, krabice 10x10x5cm</t>
  </si>
  <si>
    <t>973031344R00</t>
  </si>
  <si>
    <t>Vysekání kapes zeď cih. MVC pl. 0,25 m2, hl. 15 cm</t>
  </si>
  <si>
    <t>974031121R00</t>
  </si>
  <si>
    <t>Vysekání rýh ve zdi cihelné 3 x 3 cm</t>
  </si>
  <si>
    <t>974031122R00</t>
  </si>
  <si>
    <t>Vysekání rýh ve zdi cihelné 3 x 7 cm</t>
  </si>
  <si>
    <t>974031123R00</t>
  </si>
  <si>
    <t>Vysekání rýh ve zdi cihelné 3 x 10 cm</t>
  </si>
  <si>
    <t>971033171R00</t>
  </si>
  <si>
    <t>Vybourání otvorů zeď cihel. d=6 cm, tl. 75 cm, MVC</t>
  </si>
  <si>
    <t>971033151R00</t>
  </si>
  <si>
    <t>Vybourání otvorů zeď cihel. d=6 cm, tl. 45 cm, MVC</t>
  </si>
  <si>
    <t>M21</t>
  </si>
  <si>
    <t>Elektromontáže</t>
  </si>
  <si>
    <t>210800113R00</t>
  </si>
  <si>
    <t>Kabel CYKY 750 V 4x10 mm2 uložený pod omítkou</t>
  </si>
  <si>
    <t>210810057R00</t>
  </si>
  <si>
    <t>Kabel CYKY-m 750 V 5 žil 4 až 16 mm pevně uložený</t>
  </si>
  <si>
    <t>210100003R00</t>
  </si>
  <si>
    <t>Ukončení vodičů v rozvaděči + zapojení do 16 mm2</t>
  </si>
  <si>
    <t>210100002R00</t>
  </si>
  <si>
    <t>Ukončení vodičů v rozvaděči + zapojení do 6 mm2</t>
  </si>
  <si>
    <t>210100001R00</t>
  </si>
  <si>
    <t>Ukončení vodičů v rozvaděči + zapojení do 2,5 mm2</t>
  </si>
  <si>
    <t>210800005R00</t>
  </si>
  <si>
    <t>Vodič CYY 10 mm2 uložený pod omítkou</t>
  </si>
  <si>
    <t>210190003R00</t>
  </si>
  <si>
    <t>Montáž celoplechových rozvodnic do váhy 100 kg</t>
  </si>
  <si>
    <t>210110508R00</t>
  </si>
  <si>
    <t>Vypínač vačkový vestavný S 63V 03, 04, 05, 06</t>
  </si>
  <si>
    <t>210120323R00</t>
  </si>
  <si>
    <t>Bleskojistka do 35 kV, 10 kA</t>
  </si>
  <si>
    <t>210120803R00</t>
  </si>
  <si>
    <t>Chránič proudový dvoupólový do 40 A</t>
  </si>
  <si>
    <t>210120441R00</t>
  </si>
  <si>
    <t>Jistič třípólový modulární</t>
  </si>
  <si>
    <t>210121311R00</t>
  </si>
  <si>
    <t>Instalační stykač modulární</t>
  </si>
  <si>
    <t>210120421R00</t>
  </si>
  <si>
    <t>Jistič jednopólový modulární</t>
  </si>
  <si>
    <t>210160011R00</t>
  </si>
  <si>
    <t>Spínač časový, včetně zapojení</t>
  </si>
  <si>
    <t>210201511R00</t>
  </si>
  <si>
    <t>Svítidlo LED bytové stropní přisazené</t>
  </si>
  <si>
    <t>210201521R00</t>
  </si>
  <si>
    <t>Svítidlo LED technické stropní přisazené</t>
  </si>
  <si>
    <t>210110041R00</t>
  </si>
  <si>
    <t>Spínač zapuštěný jednopólový, řazení 1</t>
  </si>
  <si>
    <t>210110042R00</t>
  </si>
  <si>
    <t>Spínač zapuštěný dvoupólový, řazení 2</t>
  </si>
  <si>
    <t>210110045R00</t>
  </si>
  <si>
    <t>Spínač zapuštěný střídavý, řazení 6</t>
  </si>
  <si>
    <t>210110046R00</t>
  </si>
  <si>
    <t>Spínač zapuštěný křížový, řazení 7</t>
  </si>
  <si>
    <t>210010320R00</t>
  </si>
  <si>
    <t>Krabice přístrojová KP, se zapojením, kruhová</t>
  </si>
  <si>
    <t>210010321R00</t>
  </si>
  <si>
    <t>Krabice univerzální KU a odbočná KO se zapoj.,kruh</t>
  </si>
  <si>
    <t>210010322R00</t>
  </si>
  <si>
    <t>Krabice rozvodná KR 97, se zapojením, kruhová</t>
  </si>
  <si>
    <t>210810056R00</t>
  </si>
  <si>
    <t>Kabel CYKY-m 750 V 5 x 2,5 mm2 pevně uložený</t>
  </si>
  <si>
    <t>210810055R00</t>
  </si>
  <si>
    <t>Kabel CYKY-m 750 V 5 x 1,5 mm2 pevně uložený</t>
  </si>
  <si>
    <t>210810046R00</t>
  </si>
  <si>
    <t>Kabel CYKY-m 750 V 3 x 2,5 mm2 pevně uložený</t>
  </si>
  <si>
    <t>210810045R00</t>
  </si>
  <si>
    <t>Kabel CYKY-m 750 V 3 x 1,5 mm2 pevně uložený</t>
  </si>
  <si>
    <t>210810041R00</t>
  </si>
  <si>
    <t>Kabel CYKY-m 750 V 2 x 1,5 mm2 pevně uložený</t>
  </si>
  <si>
    <t>210800547R00</t>
  </si>
  <si>
    <t>Vodič H07V-U (CY) 6 mm2 uložený pevně</t>
  </si>
  <si>
    <t>210220452R00</t>
  </si>
  <si>
    <t>Ochranné spoj. v prádel.,koupel.,Cu4-16 mm2 pevně</t>
  </si>
  <si>
    <t>728311124R00</t>
  </si>
  <si>
    <t>Montáž ohřívače kruhového nad d 600 mm</t>
  </si>
  <si>
    <t>S</t>
  </si>
  <si>
    <t>Přesuny sutí</t>
  </si>
  <si>
    <t>979082212R00</t>
  </si>
  <si>
    <t>Vodorovná doprava suti po suchu do 50 m</t>
  </si>
  <si>
    <t>979086213R00</t>
  </si>
  <si>
    <t>Nakládání vybouraných hmot na dopravní prostředek</t>
  </si>
  <si>
    <t>979084216R00</t>
  </si>
  <si>
    <t>Vodorovná doprava vybour. hmot po suchu do 5 km</t>
  </si>
  <si>
    <t>D1</t>
  </si>
  <si>
    <t>Ostatní materiál</t>
  </si>
  <si>
    <t>34111076</t>
  </si>
  <si>
    <t>Kabel silový s Cu jádrem 750 V CYKY 4 x10 mm2</t>
  </si>
  <si>
    <t>34111098</t>
  </si>
  <si>
    <t>Kabel silový s Cu jádrem 750 V CYKY 5 x 4 mm2</t>
  </si>
  <si>
    <t>34140967</t>
  </si>
  <si>
    <t>Vodič silový CY zelenožlutý 10,00 mm2 - drát</t>
  </si>
  <si>
    <t>NBN332TIMVD</t>
  </si>
  <si>
    <t>Jistič 3 pól. 32A, char.B, 10 kA</t>
  </si>
  <si>
    <t>ks</t>
  </si>
  <si>
    <t>FW324FTIMVD</t>
  </si>
  <si>
    <t>Rozv. zap. FW IP30, tř. ochr.I, 620x550x110 mm, 72 mod.</t>
  </si>
  <si>
    <t>0000psVD</t>
  </si>
  <si>
    <t>Prohlášení o shodě dle ČSN EN 61439-1 na rozvaděč nn</t>
  </si>
  <si>
    <t>HAC306IMVD</t>
  </si>
  <si>
    <t>Otočný vypínač 3P In=63 A; Ui=800 V; AC 23</t>
  </si>
  <si>
    <t>000FLP1VD</t>
  </si>
  <si>
    <t>Kombinovaný svodič přepětí B+C 4/25kA</t>
  </si>
  <si>
    <t>NBN106TIMVD</t>
  </si>
  <si>
    <t>Jistič 1 pól. 6A, char.B, 10 kA</t>
  </si>
  <si>
    <t>NBN316TIMVD</t>
  </si>
  <si>
    <t>Jistič 3 pól. 16A, char.B, 10 kA</t>
  </si>
  <si>
    <t>NBN320TIMVD</t>
  </si>
  <si>
    <t>Jistič 3 pól. 20A, char.B, 10 kA</t>
  </si>
  <si>
    <t>SBN116IMVD</t>
  </si>
  <si>
    <t>Vypínač 1pól. 16A</t>
  </si>
  <si>
    <t>ADA910DIMVD</t>
  </si>
  <si>
    <t>Proud.chr. s nadpr.ochr. char. B; 2 pól; 6 kA; 0,03 A; In=10 A, A</t>
  </si>
  <si>
    <t>ADA916DIMVD</t>
  </si>
  <si>
    <t>Proud.chr. s nadpr.ochr. char. B; 2 pól; 6 kA; 0,03 A; In=16 A, A</t>
  </si>
  <si>
    <t>ESC125IMVD</t>
  </si>
  <si>
    <t>Stykač  25A, 1S, 230V~50/60Hz</t>
  </si>
  <si>
    <t>ESC325IMVD</t>
  </si>
  <si>
    <t>Stykač  25A, 3S, 230V~50/60Hz</t>
  </si>
  <si>
    <t>EG103EIMVD</t>
  </si>
  <si>
    <t>Digitální spínací hodiny cronotec týdenní, 1P, s komfort. funkcemi</t>
  </si>
  <si>
    <t>005 BRKL236VD</t>
  </si>
  <si>
    <t>LED svítidlo, kruhové, kryt opál PMMA, prům. 480mm, IP44, 44W, 4600lm, 4000K</t>
  </si>
  <si>
    <t>005 BRKL236VD.1</t>
  </si>
  <si>
    <t>LED svítidlo, kruhové, kryt opál PMMA, prům. 375mm, IP44, 27W, 2700lm, 4000K</t>
  </si>
  <si>
    <t>005KX6VD</t>
  </si>
  <si>
    <t>LED svítidlo LED 1500mm, 51W, 7300lm , semiopálový kryt, přisazené, LED 4000K, 1200mA, IP20</t>
  </si>
  <si>
    <t>005KX6VD.1</t>
  </si>
  <si>
    <t>LED svítidlo LED 1500mm, 51W, 7300lm , semiopálový kryt, přisazené, LED 4000K, 1200mA, IP20, nouzový zdroj</t>
  </si>
  <si>
    <t>005KX6VD.2</t>
  </si>
  <si>
    <t>LED svítidlo LED 1500mm, 41W, 5000lm , semiopálový kryt, přisazené, LED 4000K, 1400mA, IP20</t>
  </si>
  <si>
    <t>005KX6VD.3</t>
  </si>
  <si>
    <t>LED svítidlo LED 1500mm, 41W, 5000lm , semiopálový kryt, přisazené, LED 4000K, 1400mA, IP20, nouzový zdroj</t>
  </si>
  <si>
    <t>02415VD</t>
  </si>
  <si>
    <t>LED svítidlo pro tělocvičny, s vyztuženou mřížkou, 47W, 5837lm, IP20</t>
  </si>
  <si>
    <t>00421VD</t>
  </si>
  <si>
    <t>Zásuvka dvojnásobná s ochrannými kolíky, 230V/16A, zapuštěná, clonky</t>
  </si>
  <si>
    <t>00425VD</t>
  </si>
  <si>
    <t>Zásuvka jednonásobná s ochranným kolíkem, clonky</t>
  </si>
  <si>
    <t>00417VD</t>
  </si>
  <si>
    <t>Přístoj spínače jednopólového</t>
  </si>
  <si>
    <t>00418VD</t>
  </si>
  <si>
    <t>Přístoj spínače dvojpólového</t>
  </si>
  <si>
    <t>00419VD</t>
  </si>
  <si>
    <t>Přístoj přepínače střídavého</t>
  </si>
  <si>
    <t>3559-A07345VD</t>
  </si>
  <si>
    <t>Přístoj přepínače křížového</t>
  </si>
  <si>
    <t>00411VD</t>
  </si>
  <si>
    <t>Kryt spínače jednoduchý</t>
  </si>
  <si>
    <t>00429VD</t>
  </si>
  <si>
    <t>Rámeček dvojnonásobný vodorovný</t>
  </si>
  <si>
    <t>00428VD</t>
  </si>
  <si>
    <t>Rámeček jednonásobný</t>
  </si>
  <si>
    <t>34571511</t>
  </si>
  <si>
    <t>Krabice přístrojová kruhová KP 68/2 d 74x30 mm</t>
  </si>
  <si>
    <t>34571519</t>
  </si>
  <si>
    <t>Krabice univerzální z PH  KU 68-1902</t>
  </si>
  <si>
    <t>345704420000</t>
  </si>
  <si>
    <t>Krabice rozvodná kruhová KR 97/5</t>
  </si>
  <si>
    <t>34561405</t>
  </si>
  <si>
    <t>Svorka krabicová 4x2,5</t>
  </si>
  <si>
    <t>34561409</t>
  </si>
  <si>
    <t>Svorka krabicová 3x1,5</t>
  </si>
  <si>
    <t>34111094</t>
  </si>
  <si>
    <t>Kabel silový s Cu jádrem 750 V CYKY 5 x 2,5 mm2</t>
  </si>
  <si>
    <t>34111038</t>
  </si>
  <si>
    <t>Kabel silový s Cu jádrem 750 V CYKY 3 C x 2,5 mm2</t>
  </si>
  <si>
    <t>34111090</t>
  </si>
  <si>
    <t>Kabel silový s Cu jádrem 750 V CYKY 5 x 1,5 mm2</t>
  </si>
  <si>
    <t>34111030</t>
  </si>
  <si>
    <t>Kabel silový s Cu jádrem 750 V CYKY 3 x 1,5 mm2</t>
  </si>
  <si>
    <t>34111000</t>
  </si>
  <si>
    <t>Kabel silový s Cu jádrem 750 V CYKY 2 x 1,5 mm2</t>
  </si>
  <si>
    <t>34111032</t>
  </si>
  <si>
    <t>Kabel silový s Cu jádrem 750 V CYKY 3 C x 1,5 mm2</t>
  </si>
  <si>
    <t>34140966</t>
  </si>
  <si>
    <t>Vodič silový CY zelenožlutý 6,00 mm2 - drát</t>
  </si>
  <si>
    <t>0011VD</t>
  </si>
  <si>
    <t>Drobný instalační materiál</t>
  </si>
  <si>
    <t>obj.</t>
  </si>
  <si>
    <t>SO 5 - Zařízení pro vytápění</t>
  </si>
  <si>
    <t>733 - Rozvod potrubí</t>
  </si>
  <si>
    <t>734 - Armatury</t>
  </si>
  <si>
    <t>735 - Otopná tělesa</t>
  </si>
  <si>
    <t>767 - Konstrukce doplňkové stavební (zámečnické)</t>
  </si>
  <si>
    <t>M22 - Montáže sdělovací a zabezpečovací techniky</t>
  </si>
  <si>
    <t>733</t>
  </si>
  <si>
    <t>Rozvod potrubí</t>
  </si>
  <si>
    <t>733161926R00</t>
  </si>
  <si>
    <t>Vsazení odbočky do stáv.měd. potrubí vytápění</t>
  </si>
  <si>
    <t>733163104R00</t>
  </si>
  <si>
    <t>Potrubí z měděných trubek vytápění D 22 x 1,0 mm</t>
  </si>
  <si>
    <t>733163103R00</t>
  </si>
  <si>
    <t>Potrubí z měděných trubek vytápění D 18 x 1,0 mm</t>
  </si>
  <si>
    <t>733163102R00</t>
  </si>
  <si>
    <t>Potrubí z měděných trubek vytápění D 15 x 1,0 mm</t>
  </si>
  <si>
    <t>733163101R00</t>
  </si>
  <si>
    <t>Potrubí z měděných trubek vytápění D 12 x 1,0 mm</t>
  </si>
  <si>
    <t>733165224R00</t>
  </si>
  <si>
    <t>Montáž tvar.Cu lisováním D 35 mm 3 spoje</t>
  </si>
  <si>
    <t>733165222R00</t>
  </si>
  <si>
    <t>Montáž tvar.Cu lisováním D15-22 mm 3 spoje</t>
  </si>
  <si>
    <t>733165221R00</t>
  </si>
  <si>
    <t>Montáž tvar.Cu lisováním D 6 -12 mm 3 spoje</t>
  </si>
  <si>
    <t>733165203R00</t>
  </si>
  <si>
    <t>Montáž tvar.Cu lisováním D 28 mm 1 spoj</t>
  </si>
  <si>
    <t>733165202R00</t>
  </si>
  <si>
    <t>Montáž tvar.Cu lisováním D15-22 mm 1 spoj</t>
  </si>
  <si>
    <t>733165201R00</t>
  </si>
  <si>
    <t>Montáž tvar.Cu lisováním D 6 -12 mm 1 spoj</t>
  </si>
  <si>
    <t>734</t>
  </si>
  <si>
    <t>Armatury</t>
  </si>
  <si>
    <t>734221672R00</t>
  </si>
  <si>
    <t>Hlavice ovládání ventilů termostatická</t>
  </si>
  <si>
    <t>734265212R00</t>
  </si>
  <si>
    <t>Šroubení regulační, rohové, GIACOMINI R714TG DN 15</t>
  </si>
  <si>
    <t>734227222RT2</t>
  </si>
  <si>
    <t>Ventil term.rohový,vnitř.z. Slovarm VE-4263H DN 15</t>
  </si>
  <si>
    <t>735</t>
  </si>
  <si>
    <t>Otopná tělesa</t>
  </si>
  <si>
    <t>735139002R00</t>
  </si>
  <si>
    <t>Demontáž úsporných otopných těles 20-22 do 1600 mm</t>
  </si>
  <si>
    <t>735156262R00</t>
  </si>
  <si>
    <t>Otopná tělesa panelová Radik Klasik 11 600/ 600</t>
  </si>
  <si>
    <t>735156662R00</t>
  </si>
  <si>
    <t>Otopná tělesa panelová Radik Klasik 22 600/ 600</t>
  </si>
  <si>
    <t>735156667R00</t>
  </si>
  <si>
    <t>Otopná tělesa panelová Radik Klasik 22 600/1200</t>
  </si>
  <si>
    <t>Konstrukce doplňkové stavební (zámečnické)</t>
  </si>
  <si>
    <t>767883311RT3</t>
  </si>
  <si>
    <t>Objímka dvojitá s vrutem</t>
  </si>
  <si>
    <t>767883311RT4</t>
  </si>
  <si>
    <t>767883311RT5</t>
  </si>
  <si>
    <t>M22</t>
  </si>
  <si>
    <t>Montáže sdělovací a zabezpečovací techniky</t>
  </si>
  <si>
    <t>222619131R00</t>
  </si>
  <si>
    <t>Topná zkouška (72 hod), protokol o uskutečnění TZ, grafy</t>
  </si>
  <si>
    <t>1963302814</t>
  </si>
  <si>
    <t>T-kus 5130 R 35x28x35, redukovaný</t>
  </si>
  <si>
    <t>1963302812</t>
  </si>
  <si>
    <t>T-kus 5130 R 22x18x22, redukovaný</t>
  </si>
  <si>
    <t>1963302811</t>
  </si>
  <si>
    <t>T-kus 5130 R 18x15x18, redukovaný</t>
  </si>
  <si>
    <t>1963302810</t>
  </si>
  <si>
    <t>T-kus 5130 R 15x12x15, redukovaný</t>
  </si>
  <si>
    <t>19633015</t>
  </si>
  <si>
    <t>T-kus 5130  12 mm s konci na vnitřní pájení</t>
  </si>
  <si>
    <t>1963302854</t>
  </si>
  <si>
    <t>Nátrubek 5240 R s konci na vnitř.pájení, 28x22,red</t>
  </si>
  <si>
    <t>1963302853</t>
  </si>
  <si>
    <t>Nátrubek 5240 R s konci na vnitř.pájení, 22x18,red</t>
  </si>
  <si>
    <t>1963302852</t>
  </si>
  <si>
    <t>Nátrubek 5240 R s konci na vnitř.pájení, 18x15,red</t>
  </si>
  <si>
    <t>1963302851</t>
  </si>
  <si>
    <t>Nátrubek 5240 R s konci na vnitř.pájení, 15x12,red</t>
  </si>
  <si>
    <t>Struktura údajů, formát souboru a metodika pro zpracování</t>
  </si>
  <si>
    <t>Struktura</t>
  </si>
  <si>
    <t>Soubor je složen ze záložky Rekapitulace rekonstrukce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</si>
  <si>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</si>
  <si>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rekonstrukce </t>
    </r>
    <r>
      <rPr>
        <sz val="8"/>
        <rFont val="Arial CE"/>
        <family val="2"/>
      </rPr>
      <t>obsahuje sestavu Rekapitulace rekonstrukce a Rekapitulace objektů rekonstrukce a soupisů prací.</t>
    </r>
  </si>
  <si>
    <r>
      <t xml:space="preserve">V sestavě </t>
    </r>
    <r>
      <rPr>
        <b/>
        <sz val="8"/>
        <rFont val="Arial CE"/>
        <family val="2"/>
      </rPr>
      <t>Rekapitulace rekonstrukce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</si>
  <si>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</si>
  <si>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</si>
  <si>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rekonstrukce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</si>
  <si>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</si>
  <si>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</si>
  <si>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</si>
  <si>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</si>
  <si>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</si>
  <si>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</si>
  <si>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</si>
  <si>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</si>
  <si>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</si>
  <si>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</si>
  <si>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</si>
  <si>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</si>
  <si>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rekonstrukce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</si>
  <si>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rekonstrukce,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</si>
  <si>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</si>
  <si>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</si>
  <si>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</si>
  <si>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</si>
  <si>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</si>
  <si>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</si>
  <si>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</si>
  <si>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</si>
  <si>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</si>
  <si>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</si>
  <si>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</si>
  <si>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</si>
  <si>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</si>
  <si>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</si>
  <si>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</si>
  <si>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</si>
  <si>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</si>
  <si>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</si>
  <si>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</si>
  <si>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</si>
  <si>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</si>
  <si>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</si>
  <si>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</si>
  <si>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</si>
  <si>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</si>
  <si>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</si>
  <si>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</si>
  <si>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</si>
  <si>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rekonstrukce - zde uchazeč vyplní svůj název (název subjektu) </t>
  </si>
  <si>
    <t>Pole IČ a DIČ v sestavě Rekapitulace rekonstrukce - zde uchazeč vyplní svoje IČ a DIČ</t>
  </si>
  <si>
    <t>Datum v sestavě Rekapitulace rekonstrukce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</si>
  <si>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</si>
  <si>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</si>
  <si>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</si>
  <si>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</si>
  <si>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</si>
  <si>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</si>
  <si>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</si>
  <si>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</si>
  <si>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</si>
  <si>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rekonstrukce</t>
  </si>
  <si>
    <t>Název</t>
  </si>
  <si>
    <t>Povinný</t>
  </si>
  <si>
    <t>Max. počet</t>
  </si>
  <si>
    <t>atributu</t>
  </si>
  <si>
    <t>(A/N)</t>
  </si>
  <si>
    <t>znaků</t>
  </si>
  <si>
    <t>A</t>
  </si>
  <si>
    <t>Kód rekonstrukce</t>
  </si>
  <si>
    <t>String</t>
  </si>
  <si>
    <t>Rekonstrukce</t>
  </si>
  <si>
    <t>Název rekonstrukce</t>
  </si>
  <si>
    <t>Místo</t>
  </si>
  <si>
    <t>N</t>
  </si>
  <si>
    <t>Místo rekonstrukce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</si>
  <si>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</si>
  <si>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</si>
  <si>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</si>
  <si>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</si>
  <si>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</si>
  <si>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</si>
  <si>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</si>
  <si>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</si>
  <si>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</si>
  <si>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</si>
  <si>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</si>
  <si>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</si>
  <si>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</si>
  <si>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</si>
  <si>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</si>
  <si>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</si>
  <si>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</si>
  <si>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</si>
  <si>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</si>
  <si>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</si>
  <si>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</si>
  <si>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</si>
  <si>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</si>
  <si>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</si>
  <si>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</si>
  <si>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</si>
  <si>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</si>
  <si>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</si>
  <si>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</si>
  <si>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rekonstrukci. Sčítává se ze všech listů.</t>
  </si>
  <si>
    <t>Celková cena s DPH za celou rekonstrukci</t>
  </si>
  <si>
    <t>Rekapitulace objektů rekonstrukce a soupisů prací</t>
  </si>
  <si>
    <t>Přebírá se z Rekapitulace rekonstrukce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</si>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</sst>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0" fontId="24" fillId="0" borderId="15" xfId="0" applyFont="1" applyBorder="1" applyAlignment="1" applyProtection="1">
      <alignment horizontal="left"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39" fillId="2" borderId="19" xfId="0" applyFont="1" applyFill="1" applyBorder="1" applyAlignment="1" applyProtection="1">
      <alignment horizontal="left" vertical="center"/>
      <protection locked="0"/>
    </xf>
    <xf numFmtId="0" fontId="39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24" fillId="0" borderId="21" xfId="0" applyFont="1" applyBorder="1" applyAlignment="1" applyProtection="1">
      <alignment horizontal="left"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011434000" TargetMode="External" /><Relationship Id="rId2" Type="http://schemas.openxmlformats.org/officeDocument/2006/relationships/hyperlink" Target="https://podminky.urs.cz/item/CS_URS_2021_02/011464000" TargetMode="External" /><Relationship Id="rId3" Type="http://schemas.openxmlformats.org/officeDocument/2006/relationships/hyperlink" Target="https://podminky.urs.cz/item/CS_URS_2021_02/013254000" TargetMode="External" /><Relationship Id="rId4" Type="http://schemas.openxmlformats.org/officeDocument/2006/relationships/hyperlink" Target="https://podminky.urs.cz/item/CS_URS_2021_02/030001000" TargetMode="External" /><Relationship Id="rId5" Type="http://schemas.openxmlformats.org/officeDocument/2006/relationships/hyperlink" Target="https://podminky.urs.cz/item/CS_URS_2021_02/044002000" TargetMode="External" /><Relationship Id="rId6" Type="http://schemas.openxmlformats.org/officeDocument/2006/relationships/hyperlink" Target="https://podminky.urs.cz/item/CS_URS_2021_02/045002000" TargetMode="External" /><Relationship Id="rId7" Type="http://schemas.openxmlformats.org/officeDocument/2006/relationships/hyperlink" Target="https://podminky.urs.cz/item/CS_URS_2021_02/070001000" TargetMode="External" /><Relationship Id="rId8" Type="http://schemas.openxmlformats.org/officeDocument/2006/relationships/hyperlink" Target="https://podminky.urs.cz/item/CS_URS_2021_02/073002000" TargetMode="External" /><Relationship Id="rId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317142420" TargetMode="External" /><Relationship Id="rId2" Type="http://schemas.openxmlformats.org/officeDocument/2006/relationships/hyperlink" Target="https://podminky.urs.cz/item/CS_URS_2021_02/317142440" TargetMode="External" /><Relationship Id="rId3" Type="http://schemas.openxmlformats.org/officeDocument/2006/relationships/hyperlink" Target="https://podminky.urs.cz/item/CS_URS_2021_02/342272225" TargetMode="External" /><Relationship Id="rId4" Type="http://schemas.openxmlformats.org/officeDocument/2006/relationships/hyperlink" Target="https://podminky.urs.cz/item/CS_URS_2021_02/342272245" TargetMode="External" /><Relationship Id="rId5" Type="http://schemas.openxmlformats.org/officeDocument/2006/relationships/hyperlink" Target="https://podminky.urs.cz/item/CS_URS_2021_02/342291121" TargetMode="External" /><Relationship Id="rId6" Type="http://schemas.openxmlformats.org/officeDocument/2006/relationships/hyperlink" Target="https://podminky.urs.cz/item/CS_URS_2021_02/346244381" TargetMode="External" /><Relationship Id="rId7" Type="http://schemas.openxmlformats.org/officeDocument/2006/relationships/hyperlink" Target="https://podminky.urs.cz/item/CS_URS_2021_02/346272256" TargetMode="External" /><Relationship Id="rId8" Type="http://schemas.openxmlformats.org/officeDocument/2006/relationships/hyperlink" Target="https://podminky.urs.cz/item/CS_URS_2021_02/413232221" TargetMode="External" /><Relationship Id="rId9" Type="http://schemas.openxmlformats.org/officeDocument/2006/relationships/hyperlink" Target="https://podminky.urs.cz/item/CS_URS_2021_02/413941121" TargetMode="External" /><Relationship Id="rId10" Type="http://schemas.openxmlformats.org/officeDocument/2006/relationships/hyperlink" Target="https://podminky.urs.cz/item/CS_URS_2021_02/413941123" TargetMode="External" /><Relationship Id="rId11" Type="http://schemas.openxmlformats.org/officeDocument/2006/relationships/hyperlink" Target="https://podminky.urs.cz/item/CS_URS_2021_02/430321515" TargetMode="External" /><Relationship Id="rId12" Type="http://schemas.openxmlformats.org/officeDocument/2006/relationships/hyperlink" Target="https://podminky.urs.cz/item/CS_URS_2021_02/430361821" TargetMode="External" /><Relationship Id="rId13" Type="http://schemas.openxmlformats.org/officeDocument/2006/relationships/hyperlink" Target="https://podminky.urs.cz/item/CS_URS_2021_02/433351131" TargetMode="External" /><Relationship Id="rId14" Type="http://schemas.openxmlformats.org/officeDocument/2006/relationships/hyperlink" Target="https://podminky.urs.cz/item/CS_URS_2021_02/433351132" TargetMode="External" /><Relationship Id="rId15" Type="http://schemas.openxmlformats.org/officeDocument/2006/relationships/hyperlink" Target="https://podminky.urs.cz/item/CS_URS_2021_02/434351141" TargetMode="External" /><Relationship Id="rId16" Type="http://schemas.openxmlformats.org/officeDocument/2006/relationships/hyperlink" Target="https://podminky.urs.cz/item/CS_URS_2021_02/434351142" TargetMode="External" /><Relationship Id="rId17" Type="http://schemas.openxmlformats.org/officeDocument/2006/relationships/hyperlink" Target="https://podminky.urs.cz/item/CS_URS_2021_02/611131105" TargetMode="External" /><Relationship Id="rId18" Type="http://schemas.openxmlformats.org/officeDocument/2006/relationships/hyperlink" Target="https://podminky.urs.cz/item/CS_URS_2021_02/611321125" TargetMode="External" /><Relationship Id="rId19" Type="http://schemas.openxmlformats.org/officeDocument/2006/relationships/hyperlink" Target="https://podminky.urs.cz/item/CS_URS_2021_02/611321135" TargetMode="External" /><Relationship Id="rId20" Type="http://schemas.openxmlformats.org/officeDocument/2006/relationships/hyperlink" Target="https://podminky.urs.cz/item/CS_URS_2021_02/612131121" TargetMode="External" /><Relationship Id="rId21" Type="http://schemas.openxmlformats.org/officeDocument/2006/relationships/hyperlink" Target="https://podminky.urs.cz/item/CS_URS_2021_02/612142001" TargetMode="External" /><Relationship Id="rId22" Type="http://schemas.openxmlformats.org/officeDocument/2006/relationships/hyperlink" Target="https://podminky.urs.cz/item/CS_URS_2021_02/612315225" TargetMode="External" /><Relationship Id="rId23" Type="http://schemas.openxmlformats.org/officeDocument/2006/relationships/hyperlink" Target="https://podminky.urs.cz/item/CS_URS_2021_02/612321131" TargetMode="External" /><Relationship Id="rId24" Type="http://schemas.openxmlformats.org/officeDocument/2006/relationships/hyperlink" Target="https://podminky.urs.cz/item/CS_URS_2021_02/612325302" TargetMode="External" /><Relationship Id="rId25" Type="http://schemas.openxmlformats.org/officeDocument/2006/relationships/hyperlink" Target="https://podminky.urs.cz/item/CS_URS_2021_02/612325413" TargetMode="External" /><Relationship Id="rId26" Type="http://schemas.openxmlformats.org/officeDocument/2006/relationships/hyperlink" Target="https://podminky.urs.cz/item/CS_URS_2021_02/612325453" TargetMode="External" /><Relationship Id="rId27" Type="http://schemas.openxmlformats.org/officeDocument/2006/relationships/hyperlink" Target="https://podminky.urs.cz/item/CS_URS_2021_02/619991001" TargetMode="External" /><Relationship Id="rId28" Type="http://schemas.openxmlformats.org/officeDocument/2006/relationships/hyperlink" Target="https://podminky.urs.cz/item/CS_URS_2021_02/619991011" TargetMode="External" /><Relationship Id="rId29" Type="http://schemas.openxmlformats.org/officeDocument/2006/relationships/hyperlink" Target="https://podminky.urs.cz/item/CS_URS_2021_02/619991021" TargetMode="External" /><Relationship Id="rId30" Type="http://schemas.openxmlformats.org/officeDocument/2006/relationships/hyperlink" Target="https://podminky.urs.cz/item/CS_URS_2021_02/622142001" TargetMode="External" /><Relationship Id="rId31" Type="http://schemas.openxmlformats.org/officeDocument/2006/relationships/hyperlink" Target="https://podminky.urs.cz/item/CS_URS_2021_02/622324111" TargetMode="External" /><Relationship Id="rId32" Type="http://schemas.openxmlformats.org/officeDocument/2006/relationships/hyperlink" Target="https://podminky.urs.cz/item/CS_URS_2021_02/622331111" TargetMode="External" /><Relationship Id="rId33" Type="http://schemas.openxmlformats.org/officeDocument/2006/relationships/hyperlink" Target="https://podminky.urs.cz/item/CS_URS_2021_02/629999030" TargetMode="External" /><Relationship Id="rId34" Type="http://schemas.openxmlformats.org/officeDocument/2006/relationships/hyperlink" Target="https://podminky.urs.cz/item/CS_URS_2021_02/631311115" TargetMode="External" /><Relationship Id="rId35" Type="http://schemas.openxmlformats.org/officeDocument/2006/relationships/hyperlink" Target="https://podminky.urs.cz/item/CS_URS_2021_02/631319011" TargetMode="External" /><Relationship Id="rId36" Type="http://schemas.openxmlformats.org/officeDocument/2006/relationships/hyperlink" Target="https://podminky.urs.cz/item/CS_URS_2021_02/631319171" TargetMode="External" /><Relationship Id="rId37" Type="http://schemas.openxmlformats.org/officeDocument/2006/relationships/hyperlink" Target="https://podminky.urs.cz/item/CS_URS_2021_02/631351111" TargetMode="External" /><Relationship Id="rId38" Type="http://schemas.openxmlformats.org/officeDocument/2006/relationships/hyperlink" Target="https://podminky.urs.cz/item/CS_URS_2021_02/631351112" TargetMode="External" /><Relationship Id="rId39" Type="http://schemas.openxmlformats.org/officeDocument/2006/relationships/hyperlink" Target="https://podminky.urs.cz/item/CS_URS_2021_02/631362021" TargetMode="External" /><Relationship Id="rId40" Type="http://schemas.openxmlformats.org/officeDocument/2006/relationships/hyperlink" Target="https://podminky.urs.cz/item/CS_URS_2021_02/632450122" TargetMode="External" /><Relationship Id="rId41" Type="http://schemas.openxmlformats.org/officeDocument/2006/relationships/hyperlink" Target="https://podminky.urs.cz/item/CS_URS_2021_02/632481213" TargetMode="External" /><Relationship Id="rId42" Type="http://schemas.openxmlformats.org/officeDocument/2006/relationships/hyperlink" Target="https://podminky.urs.cz/item/CS_URS_2021_02/634112126" TargetMode="External" /><Relationship Id="rId43" Type="http://schemas.openxmlformats.org/officeDocument/2006/relationships/hyperlink" Target="https://podminky.urs.cz/item/CS_URS_2021_02/642942111" TargetMode="External" /><Relationship Id="rId44" Type="http://schemas.openxmlformats.org/officeDocument/2006/relationships/hyperlink" Target="https://podminky.urs.cz/item/CS_URS_2021_02/642942221" TargetMode="External" /><Relationship Id="rId45" Type="http://schemas.openxmlformats.org/officeDocument/2006/relationships/hyperlink" Target="https://podminky.urs.cz/item/CS_URS_2021_02/642942591" TargetMode="External" /><Relationship Id="rId46" Type="http://schemas.openxmlformats.org/officeDocument/2006/relationships/hyperlink" Target="https://podminky.urs.cz/item/CS_URS_2021_02/949101112" TargetMode="External" /><Relationship Id="rId47" Type="http://schemas.openxmlformats.org/officeDocument/2006/relationships/hyperlink" Target="https://podminky.urs.cz/item/CS_URS_2021_02/952901111" TargetMode="External" /><Relationship Id="rId48" Type="http://schemas.openxmlformats.org/officeDocument/2006/relationships/hyperlink" Target="https://podminky.urs.cz/item/CS_URS_2021_02/953943212" TargetMode="External" /><Relationship Id="rId49" Type="http://schemas.openxmlformats.org/officeDocument/2006/relationships/hyperlink" Target="https://podminky.urs.cz/item/CS_URS_2021_02/962031132" TargetMode="External" /><Relationship Id="rId50" Type="http://schemas.openxmlformats.org/officeDocument/2006/relationships/hyperlink" Target="https://podminky.urs.cz/item/CS_URS_2021_02/962031133" TargetMode="External" /><Relationship Id="rId51" Type="http://schemas.openxmlformats.org/officeDocument/2006/relationships/hyperlink" Target="https://podminky.urs.cz/item/CS_URS_2021_02/965046111" TargetMode="External" /><Relationship Id="rId52" Type="http://schemas.openxmlformats.org/officeDocument/2006/relationships/hyperlink" Target="https://podminky.urs.cz/item/CS_URS_2021_02/965046119" TargetMode="External" /><Relationship Id="rId53" Type="http://schemas.openxmlformats.org/officeDocument/2006/relationships/hyperlink" Target="https://podminky.urs.cz/item/CS_URS_2021_02/968062356" TargetMode="External" /><Relationship Id="rId54" Type="http://schemas.openxmlformats.org/officeDocument/2006/relationships/hyperlink" Target="https://podminky.urs.cz/item/CS_URS_2021_02/968072455" TargetMode="External" /><Relationship Id="rId55" Type="http://schemas.openxmlformats.org/officeDocument/2006/relationships/hyperlink" Target="https://podminky.urs.cz/item/CS_URS_2021_02/968072456" TargetMode="External" /><Relationship Id="rId56" Type="http://schemas.openxmlformats.org/officeDocument/2006/relationships/hyperlink" Target="https://podminky.urs.cz/item/CS_URS_2021_02/973031325" TargetMode="External" /><Relationship Id="rId57" Type="http://schemas.openxmlformats.org/officeDocument/2006/relationships/hyperlink" Target="https://podminky.urs.cz/item/CS_URS_2021_02/974031666" TargetMode="External" /><Relationship Id="rId58" Type="http://schemas.openxmlformats.org/officeDocument/2006/relationships/hyperlink" Target="https://podminky.urs.cz/item/CS_URS_2021_02/978013161" TargetMode="External" /><Relationship Id="rId59" Type="http://schemas.openxmlformats.org/officeDocument/2006/relationships/hyperlink" Target="https://podminky.urs.cz/item/CS_URS_2021_02/997013211" TargetMode="External" /><Relationship Id="rId60" Type="http://schemas.openxmlformats.org/officeDocument/2006/relationships/hyperlink" Target="https://podminky.urs.cz/item/CS_URS_2021_02/997013501" TargetMode="External" /><Relationship Id="rId61" Type="http://schemas.openxmlformats.org/officeDocument/2006/relationships/hyperlink" Target="https://podminky.urs.cz/item/CS_URS_2021_02/997013509" TargetMode="External" /><Relationship Id="rId62" Type="http://schemas.openxmlformats.org/officeDocument/2006/relationships/hyperlink" Target="https://podminky.urs.cz/item/CS_URS_2021_02/997013601" TargetMode="External" /><Relationship Id="rId63" Type="http://schemas.openxmlformats.org/officeDocument/2006/relationships/hyperlink" Target="https://podminky.urs.cz/item/CS_URS_2021_02/997013603" TargetMode="External" /><Relationship Id="rId64" Type="http://schemas.openxmlformats.org/officeDocument/2006/relationships/hyperlink" Target="https://podminky.urs.cz/item/CS_URS_2021_02/997013607" TargetMode="External" /><Relationship Id="rId65" Type="http://schemas.openxmlformats.org/officeDocument/2006/relationships/hyperlink" Target="https://podminky.urs.cz/item/CS_URS_2021_02/997013804" TargetMode="External" /><Relationship Id="rId66" Type="http://schemas.openxmlformats.org/officeDocument/2006/relationships/hyperlink" Target="https://podminky.urs.cz/item/CS_URS_2021_02/997013811" TargetMode="External" /><Relationship Id="rId67" Type="http://schemas.openxmlformats.org/officeDocument/2006/relationships/hyperlink" Target="https://podminky.urs.cz/item/CS_URS_2021_02/997013813" TargetMode="External" /><Relationship Id="rId68" Type="http://schemas.openxmlformats.org/officeDocument/2006/relationships/hyperlink" Target="https://podminky.urs.cz/item/CS_URS_2021_02/998018001" TargetMode="External" /><Relationship Id="rId69" Type="http://schemas.openxmlformats.org/officeDocument/2006/relationships/hyperlink" Target="https://podminky.urs.cz/item/CS_URS_2021_02/713121112" TargetMode="External" /><Relationship Id="rId70" Type="http://schemas.openxmlformats.org/officeDocument/2006/relationships/hyperlink" Target="https://podminky.urs.cz/item/CS_URS_2021_02/998713101" TargetMode="External" /><Relationship Id="rId71" Type="http://schemas.openxmlformats.org/officeDocument/2006/relationships/hyperlink" Target="https://podminky.urs.cz/item/CS_URS_2021_02/998713181" TargetMode="External" /><Relationship Id="rId72" Type="http://schemas.openxmlformats.org/officeDocument/2006/relationships/hyperlink" Target="https://podminky.urs.cz/item/CS_URS_2021_02/727213203" TargetMode="External" /><Relationship Id="rId73" Type="http://schemas.openxmlformats.org/officeDocument/2006/relationships/hyperlink" Target="https://podminky.urs.cz/item/CS_URS_2021_02/763121471" TargetMode="External" /><Relationship Id="rId74" Type="http://schemas.openxmlformats.org/officeDocument/2006/relationships/hyperlink" Target="https://podminky.urs.cz/item/CS_URS_2021_02/763121712" TargetMode="External" /><Relationship Id="rId75" Type="http://schemas.openxmlformats.org/officeDocument/2006/relationships/hyperlink" Target="https://podminky.urs.cz/item/CS_URS_2021_02/763121714" TargetMode="External" /><Relationship Id="rId76" Type="http://schemas.openxmlformats.org/officeDocument/2006/relationships/hyperlink" Target="https://podminky.urs.cz/item/CS_URS_2021_02/763121751" TargetMode="External" /><Relationship Id="rId77" Type="http://schemas.openxmlformats.org/officeDocument/2006/relationships/hyperlink" Target="https://podminky.urs.cz/item/CS_URS_2021_02/763131411" TargetMode="External" /><Relationship Id="rId78" Type="http://schemas.openxmlformats.org/officeDocument/2006/relationships/hyperlink" Target="https://podminky.urs.cz/item/CS_URS_2021_02/763131451" TargetMode="External" /><Relationship Id="rId79" Type="http://schemas.openxmlformats.org/officeDocument/2006/relationships/hyperlink" Target="https://podminky.urs.cz/item/CS_URS_2021_02/763131532" TargetMode="External" /><Relationship Id="rId80" Type="http://schemas.openxmlformats.org/officeDocument/2006/relationships/hyperlink" Target="https://podminky.urs.cz/item/CS_URS_2021_02/763131714" TargetMode="External" /><Relationship Id="rId81" Type="http://schemas.openxmlformats.org/officeDocument/2006/relationships/hyperlink" Target="https://podminky.urs.cz/item/CS_URS_2021_02/763131751" TargetMode="External" /><Relationship Id="rId82" Type="http://schemas.openxmlformats.org/officeDocument/2006/relationships/hyperlink" Target="https://podminky.urs.cz/item/CS_URS_2021_02/763131752" TargetMode="External" /><Relationship Id="rId83" Type="http://schemas.openxmlformats.org/officeDocument/2006/relationships/hyperlink" Target="https://podminky.urs.cz/item/CS_URS_2021_02/763131761" TargetMode="External" /><Relationship Id="rId84" Type="http://schemas.openxmlformats.org/officeDocument/2006/relationships/hyperlink" Target="https://podminky.urs.cz/item/CS_URS_2021_02/763164536" TargetMode="External" /><Relationship Id="rId85" Type="http://schemas.openxmlformats.org/officeDocument/2006/relationships/hyperlink" Target="https://podminky.urs.cz/item/CS_URS_2021_02/763164546" TargetMode="External" /><Relationship Id="rId86" Type="http://schemas.openxmlformats.org/officeDocument/2006/relationships/hyperlink" Target="https://podminky.urs.cz/item/CS_URS_2021_02/763172453" TargetMode="External" /><Relationship Id="rId87" Type="http://schemas.openxmlformats.org/officeDocument/2006/relationships/hyperlink" Target="https://podminky.urs.cz/item/CS_URS_2021_02/998763301" TargetMode="External" /><Relationship Id="rId88" Type="http://schemas.openxmlformats.org/officeDocument/2006/relationships/hyperlink" Target="https://podminky.urs.cz/item/CS_URS_2021_02/998763381" TargetMode="External" /><Relationship Id="rId89" Type="http://schemas.openxmlformats.org/officeDocument/2006/relationships/hyperlink" Target="https://podminky.urs.cz/item/CS_URS_2021_02/764216646" TargetMode="External" /><Relationship Id="rId90" Type="http://schemas.openxmlformats.org/officeDocument/2006/relationships/hyperlink" Target="https://podminky.urs.cz/item/CS_URS_2021_02/764216667" TargetMode="External" /><Relationship Id="rId91" Type="http://schemas.openxmlformats.org/officeDocument/2006/relationships/hyperlink" Target="https://podminky.urs.cz/item/CS_URS_2021_02/998764101" TargetMode="External" /><Relationship Id="rId92" Type="http://schemas.openxmlformats.org/officeDocument/2006/relationships/hyperlink" Target="https://podminky.urs.cz/item/CS_URS_2021_02/998764181" TargetMode="External" /><Relationship Id="rId93" Type="http://schemas.openxmlformats.org/officeDocument/2006/relationships/hyperlink" Target="https://podminky.urs.cz/item/CS_URS_2021_02/766441822" TargetMode="External" /><Relationship Id="rId94" Type="http://schemas.openxmlformats.org/officeDocument/2006/relationships/hyperlink" Target="https://podminky.urs.cz/item/CS_URS_2021_02/766622131" TargetMode="External" /><Relationship Id="rId95" Type="http://schemas.openxmlformats.org/officeDocument/2006/relationships/hyperlink" Target="https://podminky.urs.cz/item/CS_URS_2021_02/766629651" TargetMode="External" /><Relationship Id="rId96" Type="http://schemas.openxmlformats.org/officeDocument/2006/relationships/hyperlink" Target="https://podminky.urs.cz/item/CS_URS_2021_02/766660001" TargetMode="External" /><Relationship Id="rId97" Type="http://schemas.openxmlformats.org/officeDocument/2006/relationships/hyperlink" Target="https://podminky.urs.cz/item/CS_URS_2021_02/766660352" TargetMode="External" /><Relationship Id="rId98" Type="http://schemas.openxmlformats.org/officeDocument/2006/relationships/hyperlink" Target="https://podminky.urs.cz/item/CS_URS_2021_02/766660716" TargetMode="External" /><Relationship Id="rId99" Type="http://schemas.openxmlformats.org/officeDocument/2006/relationships/hyperlink" Target="https://podminky.urs.cz/item/CS_URS_2021_02/766694122" TargetMode="External" /><Relationship Id="rId100" Type="http://schemas.openxmlformats.org/officeDocument/2006/relationships/hyperlink" Target="https://podminky.urs.cz/item/CS_URS_2021_02/766694123" TargetMode="External" /><Relationship Id="rId101" Type="http://schemas.openxmlformats.org/officeDocument/2006/relationships/hyperlink" Target="https://podminky.urs.cz/item/CS_URS_2021_02/998766101" TargetMode="External" /><Relationship Id="rId102" Type="http://schemas.openxmlformats.org/officeDocument/2006/relationships/hyperlink" Target="https://podminky.urs.cz/item/CS_URS_2021_02/998766181" TargetMode="External" /><Relationship Id="rId103" Type="http://schemas.openxmlformats.org/officeDocument/2006/relationships/hyperlink" Target="https://podminky.urs.cz/item/CS_URS_2021_02/767163121" TargetMode="External" /><Relationship Id="rId104" Type="http://schemas.openxmlformats.org/officeDocument/2006/relationships/hyperlink" Target="https://podminky.urs.cz/item/CS_URS_2021_02/767165114" TargetMode="External" /><Relationship Id="rId105" Type="http://schemas.openxmlformats.org/officeDocument/2006/relationships/hyperlink" Target="https://podminky.urs.cz/item/CS_URS_2021_02/767391113" TargetMode="External" /><Relationship Id="rId106" Type="http://schemas.openxmlformats.org/officeDocument/2006/relationships/hyperlink" Target="https://podminky.urs.cz/item/CS_URS_2021_02/767661811" TargetMode="External" /><Relationship Id="rId107" Type="http://schemas.openxmlformats.org/officeDocument/2006/relationships/hyperlink" Target="https://podminky.urs.cz/item/CS_URS_2021_02/998767101" TargetMode="External" /><Relationship Id="rId108" Type="http://schemas.openxmlformats.org/officeDocument/2006/relationships/hyperlink" Target="https://podminky.urs.cz/item/CS_URS_2021_02/998767181" TargetMode="External" /><Relationship Id="rId109" Type="http://schemas.openxmlformats.org/officeDocument/2006/relationships/hyperlink" Target="https://podminky.urs.cz/item/CS_URS_2021_02/771111011" TargetMode="External" /><Relationship Id="rId110" Type="http://schemas.openxmlformats.org/officeDocument/2006/relationships/hyperlink" Target="https://podminky.urs.cz/item/CS_URS_2021_02/771111012" TargetMode="External" /><Relationship Id="rId111" Type="http://schemas.openxmlformats.org/officeDocument/2006/relationships/hyperlink" Target="https://podminky.urs.cz/item/CS_URS_2021_02/771121011" TargetMode="External" /><Relationship Id="rId112" Type="http://schemas.openxmlformats.org/officeDocument/2006/relationships/hyperlink" Target="https://podminky.urs.cz/item/CS_URS_2021_02/771151021" TargetMode="External" /><Relationship Id="rId113" Type="http://schemas.openxmlformats.org/officeDocument/2006/relationships/hyperlink" Target="https://podminky.urs.cz/item/CS_URS_2021_02/771161021" TargetMode="External" /><Relationship Id="rId114" Type="http://schemas.openxmlformats.org/officeDocument/2006/relationships/hyperlink" Target="https://podminky.urs.cz/item/CS_URS_2021_02/771161022" TargetMode="External" /><Relationship Id="rId115" Type="http://schemas.openxmlformats.org/officeDocument/2006/relationships/hyperlink" Target="https://podminky.urs.cz/item/CS_URS_2021_02/771274123" TargetMode="External" /><Relationship Id="rId116" Type="http://schemas.openxmlformats.org/officeDocument/2006/relationships/hyperlink" Target="https://podminky.urs.cz/item/CS_URS_2021_02/771274242" TargetMode="External" /><Relationship Id="rId117" Type="http://schemas.openxmlformats.org/officeDocument/2006/relationships/hyperlink" Target="https://podminky.urs.cz/item/CS_URS_2021_02/771474113" TargetMode="External" /><Relationship Id="rId118" Type="http://schemas.openxmlformats.org/officeDocument/2006/relationships/hyperlink" Target="https://podminky.urs.cz/item/CS_URS_2021_02/771474133" TargetMode="External" /><Relationship Id="rId119" Type="http://schemas.openxmlformats.org/officeDocument/2006/relationships/hyperlink" Target="https://podminky.urs.cz/item/CS_URS_2021_02/771574262" TargetMode="External" /><Relationship Id="rId120" Type="http://schemas.openxmlformats.org/officeDocument/2006/relationships/hyperlink" Target="https://podminky.urs.cz/item/CS_URS_2021_02/771577111" TargetMode="External" /><Relationship Id="rId121" Type="http://schemas.openxmlformats.org/officeDocument/2006/relationships/hyperlink" Target="https://podminky.urs.cz/item/CS_URS_2021_02/771577112" TargetMode="External" /><Relationship Id="rId122" Type="http://schemas.openxmlformats.org/officeDocument/2006/relationships/hyperlink" Target="https://podminky.urs.cz/item/CS_URS_2021_02/771591112" TargetMode="External" /><Relationship Id="rId123" Type="http://schemas.openxmlformats.org/officeDocument/2006/relationships/hyperlink" Target="https://podminky.urs.cz/item/CS_URS_2021_02/771591116" TargetMode="External" /><Relationship Id="rId124" Type="http://schemas.openxmlformats.org/officeDocument/2006/relationships/hyperlink" Target="https://podminky.urs.cz/item/CS_URS_2021_02/771591241" TargetMode="External" /><Relationship Id="rId125" Type="http://schemas.openxmlformats.org/officeDocument/2006/relationships/hyperlink" Target="https://podminky.urs.cz/item/CS_URS_2021_02/771591242" TargetMode="External" /><Relationship Id="rId126" Type="http://schemas.openxmlformats.org/officeDocument/2006/relationships/hyperlink" Target="https://podminky.urs.cz/item/CS_URS_2021_02/771591251" TargetMode="External" /><Relationship Id="rId127" Type="http://schemas.openxmlformats.org/officeDocument/2006/relationships/hyperlink" Target="https://podminky.urs.cz/item/CS_URS_2021_02/771591264" TargetMode="External" /><Relationship Id="rId128" Type="http://schemas.openxmlformats.org/officeDocument/2006/relationships/hyperlink" Target="https://podminky.urs.cz/item/CS_URS_2021_02/998771101" TargetMode="External" /><Relationship Id="rId129" Type="http://schemas.openxmlformats.org/officeDocument/2006/relationships/hyperlink" Target="https://podminky.urs.cz/item/CS_URS_2021_02/998771181" TargetMode="External" /><Relationship Id="rId130" Type="http://schemas.openxmlformats.org/officeDocument/2006/relationships/hyperlink" Target="https://podminky.urs.cz/item/CS_URS_2021_02/776201812" TargetMode="External" /><Relationship Id="rId131" Type="http://schemas.openxmlformats.org/officeDocument/2006/relationships/hyperlink" Target="https://podminky.urs.cz/item/CS_URS_2021_02/776201814" TargetMode="External" /><Relationship Id="rId132" Type="http://schemas.openxmlformats.org/officeDocument/2006/relationships/hyperlink" Target="https://podminky.urs.cz/item/CS_URS_2021_02/776410811" TargetMode="External" /><Relationship Id="rId133" Type="http://schemas.openxmlformats.org/officeDocument/2006/relationships/hyperlink" Target="https://podminky.urs.cz/item/CS_URS_2021_02/776991811" TargetMode="External" /><Relationship Id="rId134" Type="http://schemas.openxmlformats.org/officeDocument/2006/relationships/hyperlink" Target="https://podminky.urs.cz/item/CS_URS_2021_02/781111011" TargetMode="External" /><Relationship Id="rId135" Type="http://schemas.openxmlformats.org/officeDocument/2006/relationships/hyperlink" Target="https://podminky.urs.cz/item/CS_URS_2021_02/781121011" TargetMode="External" /><Relationship Id="rId136" Type="http://schemas.openxmlformats.org/officeDocument/2006/relationships/hyperlink" Target="https://podminky.urs.cz/item/CS_URS_2021_02/781131112" TargetMode="External" /><Relationship Id="rId137" Type="http://schemas.openxmlformats.org/officeDocument/2006/relationships/hyperlink" Target="https://podminky.urs.cz/item/CS_URS_2021_02/781131232" TargetMode="External" /><Relationship Id="rId138" Type="http://schemas.openxmlformats.org/officeDocument/2006/relationships/hyperlink" Target="https://podminky.urs.cz/item/CS_URS_2021_02/781471810" TargetMode="External" /><Relationship Id="rId139" Type="http://schemas.openxmlformats.org/officeDocument/2006/relationships/hyperlink" Target="https://podminky.urs.cz/item/CS_URS_2021_02/781474154" TargetMode="External" /><Relationship Id="rId140" Type="http://schemas.openxmlformats.org/officeDocument/2006/relationships/hyperlink" Target="https://podminky.urs.cz/item/CS_URS_2021_02/781477111" TargetMode="External" /><Relationship Id="rId141" Type="http://schemas.openxmlformats.org/officeDocument/2006/relationships/hyperlink" Target="https://podminky.urs.cz/item/CS_URS_2021_02/781494111" TargetMode="External" /><Relationship Id="rId142" Type="http://schemas.openxmlformats.org/officeDocument/2006/relationships/hyperlink" Target="https://podminky.urs.cz/item/CS_URS_2021_02/781494511" TargetMode="External" /><Relationship Id="rId143" Type="http://schemas.openxmlformats.org/officeDocument/2006/relationships/hyperlink" Target="https://podminky.urs.cz/item/CS_URS_2021_02/781495116" TargetMode="External" /><Relationship Id="rId144" Type="http://schemas.openxmlformats.org/officeDocument/2006/relationships/hyperlink" Target="https://podminky.urs.cz/item/CS_URS_2021_02/998781101" TargetMode="External" /><Relationship Id="rId145" Type="http://schemas.openxmlformats.org/officeDocument/2006/relationships/hyperlink" Target="https://podminky.urs.cz/item/CS_URS_2021_02/998781181" TargetMode="External" /><Relationship Id="rId146" Type="http://schemas.openxmlformats.org/officeDocument/2006/relationships/hyperlink" Target="https://podminky.urs.cz/item/CS_URS_2021_02/783301313" TargetMode="External" /><Relationship Id="rId147" Type="http://schemas.openxmlformats.org/officeDocument/2006/relationships/hyperlink" Target="https://podminky.urs.cz/item/CS_URS_2021_02/783301401" TargetMode="External" /><Relationship Id="rId148" Type="http://schemas.openxmlformats.org/officeDocument/2006/relationships/hyperlink" Target="https://podminky.urs.cz/item/CS_URS_2021_02/783314203" TargetMode="External" /><Relationship Id="rId149" Type="http://schemas.openxmlformats.org/officeDocument/2006/relationships/hyperlink" Target="https://podminky.urs.cz/item/CS_URS_2021_02/783315101" TargetMode="External" /><Relationship Id="rId150" Type="http://schemas.openxmlformats.org/officeDocument/2006/relationships/hyperlink" Target="https://podminky.urs.cz/item/CS_URS_2021_02/783317101" TargetMode="External" /><Relationship Id="rId151" Type="http://schemas.openxmlformats.org/officeDocument/2006/relationships/hyperlink" Target="https://podminky.urs.cz/item/CS_URS_2021_02/783801503" TargetMode="External" /><Relationship Id="rId152" Type="http://schemas.openxmlformats.org/officeDocument/2006/relationships/hyperlink" Target="https://podminky.urs.cz/item/CS_URS_2021_02/783827525" TargetMode="External" /><Relationship Id="rId153" Type="http://schemas.openxmlformats.org/officeDocument/2006/relationships/hyperlink" Target="https://podminky.urs.cz/item/CS_URS_2021_02/783897603" TargetMode="External" /><Relationship Id="rId154" Type="http://schemas.openxmlformats.org/officeDocument/2006/relationships/hyperlink" Target="https://podminky.urs.cz/item/CS_URS_2021_02/783897619" TargetMode="External" /><Relationship Id="rId155" Type="http://schemas.openxmlformats.org/officeDocument/2006/relationships/hyperlink" Target="https://podminky.urs.cz/item/CS_URS_2021_02/784121001" TargetMode="External" /><Relationship Id="rId156" Type="http://schemas.openxmlformats.org/officeDocument/2006/relationships/hyperlink" Target="https://podminky.urs.cz/item/CS_URS_2021_02/784121011" TargetMode="External" /><Relationship Id="rId157" Type="http://schemas.openxmlformats.org/officeDocument/2006/relationships/hyperlink" Target="https://podminky.urs.cz/item/CS_URS_2021_02/784181121" TargetMode="External" /><Relationship Id="rId158" Type="http://schemas.openxmlformats.org/officeDocument/2006/relationships/hyperlink" Target="https://podminky.urs.cz/item/CS_URS_2021_02/784221101" TargetMode="External" /><Relationship Id="rId159" Type="http://schemas.openxmlformats.org/officeDocument/2006/relationships/hyperlink" Target="https://podminky.urs.cz/item/CS_URS_2021_02/784221131" TargetMode="External" /><Relationship Id="rId160" Type="http://schemas.openxmlformats.org/officeDocument/2006/relationships/hyperlink" Target="https://podminky.urs.cz/item/CS_URS_2021_02/784221155" TargetMode="External" /><Relationship Id="rId16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9751101" TargetMode="External" /><Relationship Id="rId2" Type="http://schemas.openxmlformats.org/officeDocument/2006/relationships/hyperlink" Target="https://podminky.urs.cz/item/CS_URS_2021_02/162211311" TargetMode="External" /><Relationship Id="rId3" Type="http://schemas.openxmlformats.org/officeDocument/2006/relationships/hyperlink" Target="https://podminky.urs.cz/item/CS_URS_2021_02/162211319" TargetMode="External" /><Relationship Id="rId4" Type="http://schemas.openxmlformats.org/officeDocument/2006/relationships/hyperlink" Target="https://podminky.urs.cz/item/CS_URS_2021_02/162751117" TargetMode="External" /><Relationship Id="rId5" Type="http://schemas.openxmlformats.org/officeDocument/2006/relationships/hyperlink" Target="https://podminky.urs.cz/item/CS_URS_2021_02/162751119" TargetMode="External" /><Relationship Id="rId6" Type="http://schemas.openxmlformats.org/officeDocument/2006/relationships/hyperlink" Target="https://podminky.urs.cz/item/CS_URS_2021_02/167151101" TargetMode="External" /><Relationship Id="rId7" Type="http://schemas.openxmlformats.org/officeDocument/2006/relationships/hyperlink" Target="https://podminky.urs.cz/item/CS_URS_2021_02/171201221" TargetMode="External" /><Relationship Id="rId8" Type="http://schemas.openxmlformats.org/officeDocument/2006/relationships/hyperlink" Target="https://podminky.urs.cz/item/CS_URS_2021_02/171251201" TargetMode="External" /><Relationship Id="rId9" Type="http://schemas.openxmlformats.org/officeDocument/2006/relationships/hyperlink" Target="https://podminky.urs.cz/item/CS_URS_2021_02/174111102" TargetMode="External" /><Relationship Id="rId10" Type="http://schemas.openxmlformats.org/officeDocument/2006/relationships/hyperlink" Target="https://podminky.urs.cz/item/CS_URS_2021_02/175111101" TargetMode="External" /><Relationship Id="rId11" Type="http://schemas.openxmlformats.org/officeDocument/2006/relationships/hyperlink" Target="https://podminky.urs.cz/item/CS_URS_2021_02/451572111" TargetMode="External" /><Relationship Id="rId12" Type="http://schemas.openxmlformats.org/officeDocument/2006/relationships/hyperlink" Target="https://podminky.urs.cz/item/CS_URS_2021_02/612135101" TargetMode="External" /><Relationship Id="rId13" Type="http://schemas.openxmlformats.org/officeDocument/2006/relationships/hyperlink" Target="https://podminky.urs.cz/item/CS_URS_2021_02/612325111" TargetMode="External" /><Relationship Id="rId14" Type="http://schemas.openxmlformats.org/officeDocument/2006/relationships/hyperlink" Target="https://podminky.urs.cz/item/CS_URS_2021_02/631312141" TargetMode="External" /><Relationship Id="rId15" Type="http://schemas.openxmlformats.org/officeDocument/2006/relationships/hyperlink" Target="https://podminky.urs.cz/item/CS_URS_2021_02/949101112" TargetMode="External" /><Relationship Id="rId16" Type="http://schemas.openxmlformats.org/officeDocument/2006/relationships/hyperlink" Target="https://podminky.urs.cz/item/CS_URS_2021_02/965043341" TargetMode="External" /><Relationship Id="rId17" Type="http://schemas.openxmlformats.org/officeDocument/2006/relationships/hyperlink" Target="https://podminky.urs.cz/item/CS_URS_2021_02/965043441" TargetMode="External" /><Relationship Id="rId18" Type="http://schemas.openxmlformats.org/officeDocument/2006/relationships/hyperlink" Target="https://podminky.urs.cz/item/CS_URS_2021_02/965049111" TargetMode="External" /><Relationship Id="rId19" Type="http://schemas.openxmlformats.org/officeDocument/2006/relationships/hyperlink" Target="https://podminky.urs.cz/item/CS_URS_2021_02/965049112" TargetMode="External" /><Relationship Id="rId20" Type="http://schemas.openxmlformats.org/officeDocument/2006/relationships/hyperlink" Target="https://podminky.urs.cz/item/CS_URS_2021_02/971033131" TargetMode="External" /><Relationship Id="rId21" Type="http://schemas.openxmlformats.org/officeDocument/2006/relationships/hyperlink" Target="https://podminky.urs.cz/item/CS_URS_2021_02/971033161" TargetMode="External" /><Relationship Id="rId22" Type="http://schemas.openxmlformats.org/officeDocument/2006/relationships/hyperlink" Target="https://podminky.urs.cz/item/CS_URS_2021_02/971033231" TargetMode="External" /><Relationship Id="rId23" Type="http://schemas.openxmlformats.org/officeDocument/2006/relationships/hyperlink" Target="https://podminky.urs.cz/item/CS_URS_2021_02/974031142" TargetMode="External" /><Relationship Id="rId24" Type="http://schemas.openxmlformats.org/officeDocument/2006/relationships/hyperlink" Target="https://podminky.urs.cz/item/CS_URS_2021_02/974031144" TargetMode="External" /><Relationship Id="rId25" Type="http://schemas.openxmlformats.org/officeDocument/2006/relationships/hyperlink" Target="https://podminky.urs.cz/item/CS_URS_2021_02/974031145" TargetMode="External" /><Relationship Id="rId26" Type="http://schemas.openxmlformats.org/officeDocument/2006/relationships/hyperlink" Target="https://podminky.urs.cz/item/CS_URS_2021_02/974031153" TargetMode="External" /><Relationship Id="rId27" Type="http://schemas.openxmlformats.org/officeDocument/2006/relationships/hyperlink" Target="https://podminky.urs.cz/item/CS_URS_2021_02/974031164" TargetMode="External" /><Relationship Id="rId28" Type="http://schemas.openxmlformats.org/officeDocument/2006/relationships/hyperlink" Target="https://podminky.urs.cz/item/CS_URS_2021_02/977312112" TargetMode="External" /><Relationship Id="rId29" Type="http://schemas.openxmlformats.org/officeDocument/2006/relationships/hyperlink" Target="https://podminky.urs.cz/item/CS_URS_2021_02/997013211" TargetMode="External" /><Relationship Id="rId30" Type="http://schemas.openxmlformats.org/officeDocument/2006/relationships/hyperlink" Target="https://podminky.urs.cz/item/CS_URS_2021_02/997013501" TargetMode="External" /><Relationship Id="rId31" Type="http://schemas.openxmlformats.org/officeDocument/2006/relationships/hyperlink" Target="https://podminky.urs.cz/item/CS_URS_2021_02/997013509" TargetMode="External" /><Relationship Id="rId32" Type="http://schemas.openxmlformats.org/officeDocument/2006/relationships/hyperlink" Target="https://podminky.urs.cz/item/CS_URS_2021_02/997013601" TargetMode="External" /><Relationship Id="rId33" Type="http://schemas.openxmlformats.org/officeDocument/2006/relationships/hyperlink" Target="https://podminky.urs.cz/item/CS_URS_2021_02/997013602" TargetMode="External" /><Relationship Id="rId34" Type="http://schemas.openxmlformats.org/officeDocument/2006/relationships/hyperlink" Target="https://podminky.urs.cz/item/CS_URS_2021_02/997013603" TargetMode="External" /><Relationship Id="rId35" Type="http://schemas.openxmlformats.org/officeDocument/2006/relationships/hyperlink" Target="https://podminky.urs.cz/item/CS_URS_2021_02/997013607" TargetMode="External" /><Relationship Id="rId36" Type="http://schemas.openxmlformats.org/officeDocument/2006/relationships/hyperlink" Target="https://podminky.urs.cz/item/CS_URS_2021_02/997013813" TargetMode="External" /><Relationship Id="rId37" Type="http://schemas.openxmlformats.org/officeDocument/2006/relationships/hyperlink" Target="https://podminky.urs.cz/item/CS_URS_2021_02/997013814" TargetMode="External" /><Relationship Id="rId38" Type="http://schemas.openxmlformats.org/officeDocument/2006/relationships/hyperlink" Target="https://podminky.urs.cz/item/CS_URS_2021_02/998018001" TargetMode="External" /><Relationship Id="rId39" Type="http://schemas.openxmlformats.org/officeDocument/2006/relationships/hyperlink" Target="https://podminky.urs.cz/item/CS_URS_2021_02/711131811" TargetMode="External" /><Relationship Id="rId40" Type="http://schemas.openxmlformats.org/officeDocument/2006/relationships/hyperlink" Target="https://podminky.urs.cz/item/CS_URS_2021_02/711493111" TargetMode="External" /><Relationship Id="rId41" Type="http://schemas.openxmlformats.org/officeDocument/2006/relationships/hyperlink" Target="https://podminky.urs.cz/item/CS_URS_2021_02/998711101" TargetMode="External" /><Relationship Id="rId42" Type="http://schemas.openxmlformats.org/officeDocument/2006/relationships/hyperlink" Target="https://podminky.urs.cz/item/CS_URS_2021_02/998711181" TargetMode="External" /><Relationship Id="rId43" Type="http://schemas.openxmlformats.org/officeDocument/2006/relationships/hyperlink" Target="https://podminky.urs.cz/item/CS_URS_2021_02/721173401" TargetMode="External" /><Relationship Id="rId44" Type="http://schemas.openxmlformats.org/officeDocument/2006/relationships/hyperlink" Target="https://podminky.urs.cz/item/CS_URS_2021_02/721174024" TargetMode="External" /><Relationship Id="rId45" Type="http://schemas.openxmlformats.org/officeDocument/2006/relationships/hyperlink" Target="https://podminky.urs.cz/item/CS_URS_2021_02/721174025" TargetMode="External" /><Relationship Id="rId46" Type="http://schemas.openxmlformats.org/officeDocument/2006/relationships/hyperlink" Target="https://podminky.urs.cz/item/CS_URS_2021_02/721174042" TargetMode="External" /><Relationship Id="rId47" Type="http://schemas.openxmlformats.org/officeDocument/2006/relationships/hyperlink" Target="https://podminky.urs.cz/item/CS_URS_2021_02/721174043" TargetMode="External" /><Relationship Id="rId48" Type="http://schemas.openxmlformats.org/officeDocument/2006/relationships/hyperlink" Target="https://podminky.urs.cz/item/CS_URS_2021_02/721174044" TargetMode="External" /><Relationship Id="rId49" Type="http://schemas.openxmlformats.org/officeDocument/2006/relationships/hyperlink" Target="https://podminky.urs.cz/item/CS_URS_2021_02/721174045" TargetMode="External" /><Relationship Id="rId50" Type="http://schemas.openxmlformats.org/officeDocument/2006/relationships/hyperlink" Target="https://podminky.urs.cz/item/CS_URS_2021_02/721194104" TargetMode="External" /><Relationship Id="rId51" Type="http://schemas.openxmlformats.org/officeDocument/2006/relationships/hyperlink" Target="https://podminky.urs.cz/item/CS_URS_2021_02/721194105" TargetMode="External" /><Relationship Id="rId52" Type="http://schemas.openxmlformats.org/officeDocument/2006/relationships/hyperlink" Target="https://podminky.urs.cz/item/CS_URS_2021_02/721194107" TargetMode="External" /><Relationship Id="rId53" Type="http://schemas.openxmlformats.org/officeDocument/2006/relationships/hyperlink" Target="https://podminky.urs.cz/item/CS_URS_2021_02/721194109" TargetMode="External" /><Relationship Id="rId54" Type="http://schemas.openxmlformats.org/officeDocument/2006/relationships/hyperlink" Target="https://podminky.urs.cz/item/CS_URS_2021_02/721210814" TargetMode="External" /><Relationship Id="rId55" Type="http://schemas.openxmlformats.org/officeDocument/2006/relationships/hyperlink" Target="https://podminky.urs.cz/item/CS_URS_2021_02/721212123" TargetMode="External" /><Relationship Id="rId56" Type="http://schemas.openxmlformats.org/officeDocument/2006/relationships/hyperlink" Target="https://podminky.urs.cz/item/CS_URS_2021_02/721274125" TargetMode="External" /><Relationship Id="rId57" Type="http://schemas.openxmlformats.org/officeDocument/2006/relationships/hyperlink" Target="https://podminky.urs.cz/item/CS_URS_2021_02/721274126" TargetMode="External" /><Relationship Id="rId58" Type="http://schemas.openxmlformats.org/officeDocument/2006/relationships/hyperlink" Target="https://podminky.urs.cz/item/CS_URS_2021_02/721290111" TargetMode="External" /><Relationship Id="rId59" Type="http://schemas.openxmlformats.org/officeDocument/2006/relationships/hyperlink" Target="https://podminky.urs.cz/item/CS_URS_2021_02/998721101" TargetMode="External" /><Relationship Id="rId60" Type="http://schemas.openxmlformats.org/officeDocument/2006/relationships/hyperlink" Target="https://podminky.urs.cz/item/CS_URS_2021_02/998721181" TargetMode="External" /><Relationship Id="rId61" Type="http://schemas.openxmlformats.org/officeDocument/2006/relationships/hyperlink" Target="https://podminky.urs.cz/item/CS_URS_2021_02/722174002" TargetMode="External" /><Relationship Id="rId62" Type="http://schemas.openxmlformats.org/officeDocument/2006/relationships/hyperlink" Target="https://podminky.urs.cz/item/CS_URS_2021_02/722174003" TargetMode="External" /><Relationship Id="rId63" Type="http://schemas.openxmlformats.org/officeDocument/2006/relationships/hyperlink" Target="https://podminky.urs.cz/item/CS_URS_2021_02/722181241" TargetMode="External" /><Relationship Id="rId64" Type="http://schemas.openxmlformats.org/officeDocument/2006/relationships/hyperlink" Target="https://podminky.urs.cz/item/CS_URS_2021_02/722181242" TargetMode="External" /><Relationship Id="rId65" Type="http://schemas.openxmlformats.org/officeDocument/2006/relationships/hyperlink" Target="https://podminky.urs.cz/item/CS_URS_2021_02/722190401" TargetMode="External" /><Relationship Id="rId66" Type="http://schemas.openxmlformats.org/officeDocument/2006/relationships/hyperlink" Target="https://podminky.urs.cz/item/CS_URS_2021_02/722220152" TargetMode="External" /><Relationship Id="rId67" Type="http://schemas.openxmlformats.org/officeDocument/2006/relationships/hyperlink" Target="https://podminky.urs.cz/item/CS_URS_2021_02/722220161" TargetMode="External" /><Relationship Id="rId68" Type="http://schemas.openxmlformats.org/officeDocument/2006/relationships/hyperlink" Target="https://podminky.urs.cz/item/CS_URS_2021_02/722220232" TargetMode="External" /><Relationship Id="rId69" Type="http://schemas.openxmlformats.org/officeDocument/2006/relationships/hyperlink" Target="https://podminky.urs.cz/item/CS_URS_2021_02/722224116" TargetMode="External" /><Relationship Id="rId70" Type="http://schemas.openxmlformats.org/officeDocument/2006/relationships/hyperlink" Target="https://podminky.urs.cz/item/CS_URS_2021_02/722231074" TargetMode="External" /><Relationship Id="rId71" Type="http://schemas.openxmlformats.org/officeDocument/2006/relationships/hyperlink" Target="https://podminky.urs.cz/item/CS_URS_2021_02/722231203" TargetMode="External" /><Relationship Id="rId72" Type="http://schemas.openxmlformats.org/officeDocument/2006/relationships/hyperlink" Target="https://podminky.urs.cz/item/CS_URS_2021_02/722234265" TargetMode="External" /><Relationship Id="rId73" Type="http://schemas.openxmlformats.org/officeDocument/2006/relationships/hyperlink" Target="https://podminky.urs.cz/item/CS_URS_2021_02/722240102" TargetMode="External" /><Relationship Id="rId74" Type="http://schemas.openxmlformats.org/officeDocument/2006/relationships/hyperlink" Target="https://podminky.urs.cz/item/CS_URS_2021_02/722290226" TargetMode="External" /><Relationship Id="rId75" Type="http://schemas.openxmlformats.org/officeDocument/2006/relationships/hyperlink" Target="https://podminky.urs.cz/item/CS_URS_2021_02/722290234" TargetMode="External" /><Relationship Id="rId76" Type="http://schemas.openxmlformats.org/officeDocument/2006/relationships/hyperlink" Target="https://podminky.urs.cz/item/CS_URS_2021_02/998722101" TargetMode="External" /><Relationship Id="rId77" Type="http://schemas.openxmlformats.org/officeDocument/2006/relationships/hyperlink" Target="https://podminky.urs.cz/item/CS_URS_2021_02/998722181" TargetMode="External" /><Relationship Id="rId78" Type="http://schemas.openxmlformats.org/officeDocument/2006/relationships/hyperlink" Target="https://podminky.urs.cz/item/CS_URS_2021_02/724231127" TargetMode="External" /><Relationship Id="rId79" Type="http://schemas.openxmlformats.org/officeDocument/2006/relationships/hyperlink" Target="https://podminky.urs.cz/item/CS_URS_2021_02/998724101" TargetMode="External" /><Relationship Id="rId80" Type="http://schemas.openxmlformats.org/officeDocument/2006/relationships/hyperlink" Target="https://podminky.urs.cz/item/CS_URS_2021_02/998724181" TargetMode="External" /><Relationship Id="rId81" Type="http://schemas.openxmlformats.org/officeDocument/2006/relationships/hyperlink" Target="https://podminky.urs.cz/item/CS_URS_2021_02/725112022" TargetMode="External" /><Relationship Id="rId82" Type="http://schemas.openxmlformats.org/officeDocument/2006/relationships/hyperlink" Target="https://podminky.urs.cz/item/CS_URS_2021_02/725121521" TargetMode="External" /><Relationship Id="rId83" Type="http://schemas.openxmlformats.org/officeDocument/2006/relationships/hyperlink" Target="https://podminky.urs.cz/item/CS_URS_2021_02/725210821" TargetMode="External" /><Relationship Id="rId84" Type="http://schemas.openxmlformats.org/officeDocument/2006/relationships/hyperlink" Target="https://podminky.urs.cz/item/CS_URS_2021_02/725211616" TargetMode="External" /><Relationship Id="rId85" Type="http://schemas.openxmlformats.org/officeDocument/2006/relationships/hyperlink" Target="https://podminky.urs.cz/item/CS_URS_2021_02/725291621" TargetMode="External" /><Relationship Id="rId86" Type="http://schemas.openxmlformats.org/officeDocument/2006/relationships/hyperlink" Target="https://podminky.urs.cz/item/CS_URS_2021_02/725291631" TargetMode="External" /><Relationship Id="rId87" Type="http://schemas.openxmlformats.org/officeDocument/2006/relationships/hyperlink" Target="https://podminky.urs.cz/item/CS_URS_2021_02/725535212" TargetMode="External" /><Relationship Id="rId88" Type="http://schemas.openxmlformats.org/officeDocument/2006/relationships/hyperlink" Target="https://podminky.urs.cz/item/CS_URS_2021_02/725535222" TargetMode="External" /><Relationship Id="rId89" Type="http://schemas.openxmlformats.org/officeDocument/2006/relationships/hyperlink" Target="https://podminky.urs.cz/item/CS_URS_2021_02/725819401" TargetMode="External" /><Relationship Id="rId90" Type="http://schemas.openxmlformats.org/officeDocument/2006/relationships/hyperlink" Target="https://podminky.urs.cz/item/CS_URS_2021_02/725820802" TargetMode="External" /><Relationship Id="rId91" Type="http://schemas.openxmlformats.org/officeDocument/2006/relationships/hyperlink" Target="https://podminky.urs.cz/item/CS_URS_2021_02/725822664" TargetMode="External" /><Relationship Id="rId92" Type="http://schemas.openxmlformats.org/officeDocument/2006/relationships/hyperlink" Target="https://podminky.urs.cz/item/CS_URS_2021_02/725840851" TargetMode="External" /><Relationship Id="rId93" Type="http://schemas.openxmlformats.org/officeDocument/2006/relationships/hyperlink" Target="https://podminky.urs.cz/item/CS_URS_2021_02/725840860" TargetMode="External" /><Relationship Id="rId94" Type="http://schemas.openxmlformats.org/officeDocument/2006/relationships/hyperlink" Target="https://podminky.urs.cz/item/CS_URS_2021_02/725841354" TargetMode="External" /><Relationship Id="rId95" Type="http://schemas.openxmlformats.org/officeDocument/2006/relationships/hyperlink" Target="https://podminky.urs.cz/item/CS_URS_2021_02/725850800" TargetMode="External" /><Relationship Id="rId96" Type="http://schemas.openxmlformats.org/officeDocument/2006/relationships/hyperlink" Target="https://podminky.urs.cz/item/CS_URS_2021_02/725851325" TargetMode="External" /><Relationship Id="rId97" Type="http://schemas.openxmlformats.org/officeDocument/2006/relationships/hyperlink" Target="https://podminky.urs.cz/item/CS_URS_2021_02/725860811" TargetMode="External" /><Relationship Id="rId98" Type="http://schemas.openxmlformats.org/officeDocument/2006/relationships/hyperlink" Target="https://podminky.urs.cz/item/CS_URS_2021_02/725861102" TargetMode="External" /><Relationship Id="rId99" Type="http://schemas.openxmlformats.org/officeDocument/2006/relationships/hyperlink" Target="https://podminky.urs.cz/item/CS_URS_2021_02/725865411" TargetMode="External" /><Relationship Id="rId100" Type="http://schemas.openxmlformats.org/officeDocument/2006/relationships/hyperlink" Target="https://podminky.urs.cz/item/CS_URS_2021_02/725865501" TargetMode="External" /><Relationship Id="rId101" Type="http://schemas.openxmlformats.org/officeDocument/2006/relationships/hyperlink" Target="https://podminky.urs.cz/item/CS_URS_2021_02/725980123" TargetMode="External" /><Relationship Id="rId102" Type="http://schemas.openxmlformats.org/officeDocument/2006/relationships/hyperlink" Target="https://podminky.urs.cz/item/CS_URS_2021_02/998725101" TargetMode="External" /><Relationship Id="rId103" Type="http://schemas.openxmlformats.org/officeDocument/2006/relationships/hyperlink" Target="https://podminky.urs.cz/item/CS_URS_2021_02/998725181" TargetMode="External" /><Relationship Id="rId104" Type="http://schemas.openxmlformats.org/officeDocument/2006/relationships/hyperlink" Target="https://podminky.urs.cz/item/CS_URS_2021_02/726131041" TargetMode="External" /><Relationship Id="rId105" Type="http://schemas.openxmlformats.org/officeDocument/2006/relationships/hyperlink" Target="https://podminky.urs.cz/item/CS_URS_2021_02/726191001" TargetMode="External" /><Relationship Id="rId106" Type="http://schemas.openxmlformats.org/officeDocument/2006/relationships/hyperlink" Target="https://podminky.urs.cz/item/CS_URS_2021_02/726191002" TargetMode="External" /><Relationship Id="rId107" Type="http://schemas.openxmlformats.org/officeDocument/2006/relationships/hyperlink" Target="https://podminky.urs.cz/item/CS_URS_2021_02/998726111" TargetMode="External" /><Relationship Id="rId108" Type="http://schemas.openxmlformats.org/officeDocument/2006/relationships/hyperlink" Target="https://podminky.urs.cz/item/CS_URS_2021_02/998726181" TargetMode="External" /><Relationship Id="rId109" Type="http://schemas.openxmlformats.org/officeDocument/2006/relationships/hyperlink" Target="https://podminky.urs.cz/item/CS_URS_2021_02/732421213" TargetMode="External" /><Relationship Id="rId110" Type="http://schemas.openxmlformats.org/officeDocument/2006/relationships/hyperlink" Target="https://podminky.urs.cz/item/CS_URS_2021_02/998732101" TargetMode="External" /><Relationship Id="rId111" Type="http://schemas.openxmlformats.org/officeDocument/2006/relationships/hyperlink" Target="https://podminky.urs.cz/item/CS_URS_2021_02/998732181" TargetMode="External" /><Relationship Id="rId11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945412111" TargetMode="External" /><Relationship Id="rId2" Type="http://schemas.openxmlformats.org/officeDocument/2006/relationships/hyperlink" Target="https://podminky.urs.cz/item/CS_URS_2021_02/949101112" TargetMode="External" /><Relationship Id="rId3" Type="http://schemas.openxmlformats.org/officeDocument/2006/relationships/hyperlink" Target="https://podminky.urs.cz/item/CS_URS_2021_02/971033331" TargetMode="External" /><Relationship Id="rId4" Type="http://schemas.openxmlformats.org/officeDocument/2006/relationships/hyperlink" Target="https://podminky.urs.cz/item/CS_URS_2021_02/977151124" TargetMode="External" /><Relationship Id="rId5" Type="http://schemas.openxmlformats.org/officeDocument/2006/relationships/hyperlink" Target="https://podminky.urs.cz/item/CS_URS_2021_02/997013211" TargetMode="External" /><Relationship Id="rId6" Type="http://schemas.openxmlformats.org/officeDocument/2006/relationships/hyperlink" Target="https://podminky.urs.cz/item/CS_URS_2021_02/997013501" TargetMode="External" /><Relationship Id="rId7" Type="http://schemas.openxmlformats.org/officeDocument/2006/relationships/hyperlink" Target="https://podminky.urs.cz/item/CS_URS_2021_02/997013509" TargetMode="External" /><Relationship Id="rId8" Type="http://schemas.openxmlformats.org/officeDocument/2006/relationships/hyperlink" Target="https://podminky.urs.cz/item/CS_URS_2021_02/997013603" TargetMode="External" /><Relationship Id="rId9" Type="http://schemas.openxmlformats.org/officeDocument/2006/relationships/hyperlink" Target="https://podminky.urs.cz/item/CS_URS_2021_02/751111271" TargetMode="External" /><Relationship Id="rId10" Type="http://schemas.openxmlformats.org/officeDocument/2006/relationships/hyperlink" Target="https://podminky.urs.cz/item/CS_URS_2021_02/751322012" TargetMode="External" /><Relationship Id="rId11" Type="http://schemas.openxmlformats.org/officeDocument/2006/relationships/hyperlink" Target="https://podminky.urs.cz/item/CS_URS_2021_02/751344112" TargetMode="External" /><Relationship Id="rId12" Type="http://schemas.openxmlformats.org/officeDocument/2006/relationships/hyperlink" Target="https://podminky.urs.cz/item/CS_URS_2021_02/751398041" TargetMode="External" /><Relationship Id="rId13" Type="http://schemas.openxmlformats.org/officeDocument/2006/relationships/hyperlink" Target="https://podminky.urs.cz/item/CS_URS_2021_02/751510042" TargetMode="External" /><Relationship Id="rId14" Type="http://schemas.openxmlformats.org/officeDocument/2006/relationships/hyperlink" Target="https://podminky.urs.cz/item/CS_URS_2021_02/751514679" TargetMode="External" /><Relationship Id="rId15" Type="http://schemas.openxmlformats.org/officeDocument/2006/relationships/hyperlink" Target="https://podminky.urs.cz/item/CS_URS_2021_02/751572032" TargetMode="External" /><Relationship Id="rId16" Type="http://schemas.openxmlformats.org/officeDocument/2006/relationships/hyperlink" Target="https://podminky.urs.cz/item/CS_URS_2021_02/751691111" TargetMode="External" /><Relationship Id="rId17" Type="http://schemas.openxmlformats.org/officeDocument/2006/relationships/hyperlink" Target="https://podminky.urs.cz/item/CS_URS_2021_02/998751101" TargetMode="External" /><Relationship Id="rId18" Type="http://schemas.openxmlformats.org/officeDocument/2006/relationships/hyperlink" Target="https://podminky.urs.cz/item/CS_URS_2021_02/998751181" TargetMode="External" /><Relationship Id="rId19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945412111" TargetMode="External" /><Relationship Id="rId2" Type="http://schemas.openxmlformats.org/officeDocument/2006/relationships/hyperlink" Target="https://podminky.urs.cz/item/CS_URS_2021_02/949101112" TargetMode="External" /><Relationship Id="rId3" Type="http://schemas.openxmlformats.org/officeDocument/2006/relationships/hyperlink" Target="https://podminky.urs.cz/item/CS_URS_2021_02/971033331" TargetMode="External" /><Relationship Id="rId4" Type="http://schemas.openxmlformats.org/officeDocument/2006/relationships/hyperlink" Target="https://podminky.urs.cz/item/CS_URS_2021_02/977151127" TargetMode="External" /><Relationship Id="rId5" Type="http://schemas.openxmlformats.org/officeDocument/2006/relationships/hyperlink" Target="https://podminky.urs.cz/item/CS_URS_2021_02/997013211" TargetMode="External" /><Relationship Id="rId6" Type="http://schemas.openxmlformats.org/officeDocument/2006/relationships/hyperlink" Target="https://podminky.urs.cz/item/CS_URS_2021_02/997013501" TargetMode="External" /><Relationship Id="rId7" Type="http://schemas.openxmlformats.org/officeDocument/2006/relationships/hyperlink" Target="https://podminky.urs.cz/item/CS_URS_2021_02/997013509" TargetMode="External" /><Relationship Id="rId8" Type="http://schemas.openxmlformats.org/officeDocument/2006/relationships/hyperlink" Target="https://podminky.urs.cz/item/CS_URS_2021_02/997013603" TargetMode="External" /><Relationship Id="rId9" Type="http://schemas.openxmlformats.org/officeDocument/2006/relationships/hyperlink" Target="https://podminky.urs.cz/item/CS_URS_2021_02/751111271" TargetMode="External" /><Relationship Id="rId10" Type="http://schemas.openxmlformats.org/officeDocument/2006/relationships/hyperlink" Target="https://podminky.urs.cz/item/CS_URS_2021_02/751322012" TargetMode="External" /><Relationship Id="rId11" Type="http://schemas.openxmlformats.org/officeDocument/2006/relationships/hyperlink" Target="https://podminky.urs.cz/item/CS_URS_2021_02/751344112" TargetMode="External" /><Relationship Id="rId12" Type="http://schemas.openxmlformats.org/officeDocument/2006/relationships/hyperlink" Target="https://podminky.urs.cz/item/CS_URS_2021_02/751398032" TargetMode="External" /><Relationship Id="rId13" Type="http://schemas.openxmlformats.org/officeDocument/2006/relationships/hyperlink" Target="https://podminky.urs.cz/item/CS_URS_2021_02/751398041" TargetMode="External" /><Relationship Id="rId14" Type="http://schemas.openxmlformats.org/officeDocument/2006/relationships/hyperlink" Target="https://podminky.urs.cz/item/CS_URS_2021_02/751510042" TargetMode="External" /><Relationship Id="rId15" Type="http://schemas.openxmlformats.org/officeDocument/2006/relationships/hyperlink" Target="https://podminky.urs.cz/item/CS_URS_2021_02/751514679" TargetMode="External" /><Relationship Id="rId16" Type="http://schemas.openxmlformats.org/officeDocument/2006/relationships/hyperlink" Target="https://podminky.urs.cz/item/CS_URS_2021_02/751572032" TargetMode="External" /><Relationship Id="rId17" Type="http://schemas.openxmlformats.org/officeDocument/2006/relationships/hyperlink" Target="https://podminky.urs.cz/item/CS_URS_2021_02/751614123" TargetMode="External" /><Relationship Id="rId18" Type="http://schemas.openxmlformats.org/officeDocument/2006/relationships/hyperlink" Target="https://podminky.urs.cz/item/CS_URS_2021_02/751691111" TargetMode="External" /><Relationship Id="rId19" Type="http://schemas.openxmlformats.org/officeDocument/2006/relationships/hyperlink" Target="https://podminky.urs.cz/item/CS_URS_2021_02/998751101" TargetMode="External" /><Relationship Id="rId20" Type="http://schemas.openxmlformats.org/officeDocument/2006/relationships/hyperlink" Target="https://podminky.urs.cz/item/CS_URS_2021_02/998751181" TargetMode="External" /><Relationship Id="rId2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50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2201-2006492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Zřízení sociální zařízení a šaten v tělocvičně Biskupského gymnázia ul. Střelecká 1800, Varnsdorf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st.p.č.k. 3037, k.ú. Varnsdorf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29. 12. 2021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 xml:space="preserve">Město Varnsdorf, nám. E. Beneše 470, Varnsdorf 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Pavel Hruška</v>
      </c>
      <c r="AN49" s="65"/>
      <c r="AO49" s="65"/>
      <c r="AP49" s="65"/>
      <c r="AQ49" s="41"/>
      <c r="AR49" s="45"/>
      <c r="AS49" s="75" t="s">
        <v>51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Pavel Hruška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52</v>
      </c>
      <c r="D52" s="88"/>
      <c r="E52" s="88"/>
      <c r="F52" s="88"/>
      <c r="G52" s="88"/>
      <c r="H52" s="89"/>
      <c r="I52" s="90" t="s">
        <v>53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54</v>
      </c>
      <c r="AH52" s="88"/>
      <c r="AI52" s="88"/>
      <c r="AJ52" s="88"/>
      <c r="AK52" s="88"/>
      <c r="AL52" s="88"/>
      <c r="AM52" s="88"/>
      <c r="AN52" s="90" t="s">
        <v>55</v>
      </c>
      <c r="AO52" s="88"/>
      <c r="AP52" s="88"/>
      <c r="AQ52" s="92" t="s">
        <v>56</v>
      </c>
      <c r="AR52" s="45"/>
      <c r="AS52" s="93" t="s">
        <v>57</v>
      </c>
      <c r="AT52" s="94" t="s">
        <v>58</v>
      </c>
      <c r="AU52" s="94" t="s">
        <v>59</v>
      </c>
      <c r="AV52" s="94" t="s">
        <v>60</v>
      </c>
      <c r="AW52" s="94" t="s">
        <v>61</v>
      </c>
      <c r="AX52" s="94" t="s">
        <v>62</v>
      </c>
      <c r="AY52" s="94" t="s">
        <v>63</v>
      </c>
      <c r="AZ52" s="94" t="s">
        <v>64</v>
      </c>
      <c r="BA52" s="94" t="s">
        <v>65</v>
      </c>
      <c r="BB52" s="94" t="s">
        <v>66</v>
      </c>
      <c r="BC52" s="94" t="s">
        <v>67</v>
      </c>
      <c r="BD52" s="95" t="s">
        <v>68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69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ROUND(AG55+SUM(AG56:AG58)+AG61+AG62,2)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ROUND(AS55+SUM(AS56:AS58)+AS61+AS62,2)</f>
        <v>0</v>
      </c>
      <c r="AT54" s="107">
        <f>ROUND(SUM(AV54:AW54),2)</f>
        <v>0</v>
      </c>
      <c r="AU54" s="108">
        <f>ROUND(AU55+SUM(AU56:AU58)+AU61+AU62,5)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ROUND(AZ55+SUM(AZ56:AZ58)+AZ61+AZ62,2)</f>
        <v>0</v>
      </c>
      <c r="BA54" s="107">
        <f>ROUND(BA55+SUM(BA56:BA58)+BA61+BA62,2)</f>
        <v>0</v>
      </c>
      <c r="BB54" s="107">
        <f>ROUND(BB55+SUM(BB56:BB58)+BB61+BB62,2)</f>
        <v>0</v>
      </c>
      <c r="BC54" s="107">
        <f>ROUND(BC55+SUM(BC56:BC58)+BC61+BC62,2)</f>
        <v>0</v>
      </c>
      <c r="BD54" s="109">
        <f>ROUND(BD55+SUM(BD56:BD58)+BD61+BD62,2)</f>
        <v>0</v>
      </c>
      <c r="BE54" s="6"/>
      <c r="BS54" s="110" t="s">
        <v>70</v>
      </c>
      <c r="BT54" s="110" t="s">
        <v>71</v>
      </c>
      <c r="BU54" s="111" t="s">
        <v>72</v>
      </c>
      <c r="BV54" s="110" t="s">
        <v>73</v>
      </c>
      <c r="BW54" s="110" t="s">
        <v>5</v>
      </c>
      <c r="BX54" s="110" t="s">
        <v>74</v>
      </c>
      <c r="CL54" s="110" t="s">
        <v>19</v>
      </c>
    </row>
    <row r="55" spans="1:91" s="7" customFormat="1" ht="16.5" customHeight="1">
      <c r="A55" s="112" t="s">
        <v>75</v>
      </c>
      <c r="B55" s="113"/>
      <c r="C55" s="114"/>
      <c r="D55" s="115" t="s">
        <v>76</v>
      </c>
      <c r="E55" s="115"/>
      <c r="F55" s="115"/>
      <c r="G55" s="115"/>
      <c r="H55" s="115"/>
      <c r="I55" s="116"/>
      <c r="J55" s="115" t="s">
        <v>77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0 - Vedlejší a ostatní...'!J30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78</v>
      </c>
      <c r="AR55" s="119"/>
      <c r="AS55" s="120">
        <v>0</v>
      </c>
      <c r="AT55" s="121">
        <f>ROUND(SUM(AV55:AW55),2)</f>
        <v>0</v>
      </c>
      <c r="AU55" s="122">
        <f>'SO 0 - Vedlejší a ostatní...'!P84</f>
        <v>0</v>
      </c>
      <c r="AV55" s="121">
        <f>'SO 0 - Vedlejší a ostatní...'!J33</f>
        <v>0</v>
      </c>
      <c r="AW55" s="121">
        <f>'SO 0 - Vedlejší a ostatní...'!J34</f>
        <v>0</v>
      </c>
      <c r="AX55" s="121">
        <f>'SO 0 - Vedlejší a ostatní...'!J35</f>
        <v>0</v>
      </c>
      <c r="AY55" s="121">
        <f>'SO 0 - Vedlejší a ostatní...'!J36</f>
        <v>0</v>
      </c>
      <c r="AZ55" s="121">
        <f>'SO 0 - Vedlejší a ostatní...'!F33</f>
        <v>0</v>
      </c>
      <c r="BA55" s="121">
        <f>'SO 0 - Vedlejší a ostatní...'!F34</f>
        <v>0</v>
      </c>
      <c r="BB55" s="121">
        <f>'SO 0 - Vedlejší a ostatní...'!F35</f>
        <v>0</v>
      </c>
      <c r="BC55" s="121">
        <f>'SO 0 - Vedlejší a ostatní...'!F36</f>
        <v>0</v>
      </c>
      <c r="BD55" s="123">
        <f>'SO 0 - Vedlejší a ostatní...'!F37</f>
        <v>0</v>
      </c>
      <c r="BE55" s="7"/>
      <c r="BT55" s="124" t="s">
        <v>79</v>
      </c>
      <c r="BV55" s="124" t="s">
        <v>73</v>
      </c>
      <c r="BW55" s="124" t="s">
        <v>80</v>
      </c>
      <c r="BX55" s="124" t="s">
        <v>5</v>
      </c>
      <c r="CL55" s="124" t="s">
        <v>19</v>
      </c>
      <c r="CM55" s="124" t="s">
        <v>81</v>
      </c>
    </row>
    <row r="56" spans="1:91" s="7" customFormat="1" ht="16.5" customHeight="1">
      <c r="A56" s="112" t="s">
        <v>75</v>
      </c>
      <c r="B56" s="113"/>
      <c r="C56" s="114"/>
      <c r="D56" s="115" t="s">
        <v>82</v>
      </c>
      <c r="E56" s="115"/>
      <c r="F56" s="115"/>
      <c r="G56" s="115"/>
      <c r="H56" s="115"/>
      <c r="I56" s="116"/>
      <c r="J56" s="115" t="s">
        <v>83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 1 - Stavebně konstrukč...'!J30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78</v>
      </c>
      <c r="AR56" s="119"/>
      <c r="AS56" s="120">
        <v>0</v>
      </c>
      <c r="AT56" s="121">
        <f>ROUND(SUM(AV56:AW56),2)</f>
        <v>0</v>
      </c>
      <c r="AU56" s="122">
        <f>'SO 1 - Stavebně konstrukč...'!P98</f>
        <v>0</v>
      </c>
      <c r="AV56" s="121">
        <f>'SO 1 - Stavebně konstrukč...'!J33</f>
        <v>0</v>
      </c>
      <c r="AW56" s="121">
        <f>'SO 1 - Stavebně konstrukč...'!J34</f>
        <v>0</v>
      </c>
      <c r="AX56" s="121">
        <f>'SO 1 - Stavebně konstrukč...'!J35</f>
        <v>0</v>
      </c>
      <c r="AY56" s="121">
        <f>'SO 1 - Stavebně konstrukč...'!J36</f>
        <v>0</v>
      </c>
      <c r="AZ56" s="121">
        <f>'SO 1 - Stavebně konstrukč...'!F33</f>
        <v>0</v>
      </c>
      <c r="BA56" s="121">
        <f>'SO 1 - Stavebně konstrukč...'!F34</f>
        <v>0</v>
      </c>
      <c r="BB56" s="121">
        <f>'SO 1 - Stavebně konstrukč...'!F35</f>
        <v>0</v>
      </c>
      <c r="BC56" s="121">
        <f>'SO 1 - Stavebně konstrukč...'!F36</f>
        <v>0</v>
      </c>
      <c r="BD56" s="123">
        <f>'SO 1 - Stavebně konstrukč...'!F37</f>
        <v>0</v>
      </c>
      <c r="BE56" s="7"/>
      <c r="BT56" s="124" t="s">
        <v>79</v>
      </c>
      <c r="BV56" s="124" t="s">
        <v>73</v>
      </c>
      <c r="BW56" s="124" t="s">
        <v>84</v>
      </c>
      <c r="BX56" s="124" t="s">
        <v>5</v>
      </c>
      <c r="CL56" s="124" t="s">
        <v>19</v>
      </c>
      <c r="CM56" s="124" t="s">
        <v>81</v>
      </c>
    </row>
    <row r="57" spans="1:91" s="7" customFormat="1" ht="16.5" customHeight="1">
      <c r="A57" s="112" t="s">
        <v>75</v>
      </c>
      <c r="B57" s="113"/>
      <c r="C57" s="114"/>
      <c r="D57" s="115" t="s">
        <v>85</v>
      </c>
      <c r="E57" s="115"/>
      <c r="F57" s="115"/>
      <c r="G57" s="115"/>
      <c r="H57" s="115"/>
      <c r="I57" s="116"/>
      <c r="J57" s="115" t="s">
        <v>86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'SO 2 - Zdravotně technick...'!J30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78</v>
      </c>
      <c r="AR57" s="119"/>
      <c r="AS57" s="120">
        <v>0</v>
      </c>
      <c r="AT57" s="121">
        <f>ROUND(SUM(AV57:AW57),2)</f>
        <v>0</v>
      </c>
      <c r="AU57" s="122">
        <f>'SO 2 - Zdravotně technick...'!P94</f>
        <v>0</v>
      </c>
      <c r="AV57" s="121">
        <f>'SO 2 - Zdravotně technick...'!J33</f>
        <v>0</v>
      </c>
      <c r="AW57" s="121">
        <f>'SO 2 - Zdravotně technick...'!J34</f>
        <v>0</v>
      </c>
      <c r="AX57" s="121">
        <f>'SO 2 - Zdravotně technick...'!J35</f>
        <v>0</v>
      </c>
      <c r="AY57" s="121">
        <f>'SO 2 - Zdravotně technick...'!J36</f>
        <v>0</v>
      </c>
      <c r="AZ57" s="121">
        <f>'SO 2 - Zdravotně technick...'!F33</f>
        <v>0</v>
      </c>
      <c r="BA57" s="121">
        <f>'SO 2 - Zdravotně technick...'!F34</f>
        <v>0</v>
      </c>
      <c r="BB57" s="121">
        <f>'SO 2 - Zdravotně technick...'!F35</f>
        <v>0</v>
      </c>
      <c r="BC57" s="121">
        <f>'SO 2 - Zdravotně technick...'!F36</f>
        <v>0</v>
      </c>
      <c r="BD57" s="123">
        <f>'SO 2 - Zdravotně technick...'!F37</f>
        <v>0</v>
      </c>
      <c r="BE57" s="7"/>
      <c r="BT57" s="124" t="s">
        <v>79</v>
      </c>
      <c r="BV57" s="124" t="s">
        <v>73</v>
      </c>
      <c r="BW57" s="124" t="s">
        <v>87</v>
      </c>
      <c r="BX57" s="124" t="s">
        <v>5</v>
      </c>
      <c r="CL57" s="124" t="s">
        <v>19</v>
      </c>
      <c r="CM57" s="124" t="s">
        <v>81</v>
      </c>
    </row>
    <row r="58" spans="1:91" s="7" customFormat="1" ht="16.5" customHeight="1">
      <c r="A58" s="7"/>
      <c r="B58" s="113"/>
      <c r="C58" s="114"/>
      <c r="D58" s="115" t="s">
        <v>88</v>
      </c>
      <c r="E58" s="115"/>
      <c r="F58" s="115"/>
      <c r="G58" s="115"/>
      <c r="H58" s="115"/>
      <c r="I58" s="116"/>
      <c r="J58" s="115" t="s">
        <v>89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25">
        <f>ROUND(SUM(AG59:AG60),2)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78</v>
      </c>
      <c r="AR58" s="119"/>
      <c r="AS58" s="120">
        <f>ROUND(SUM(AS59:AS60),2)</f>
        <v>0</v>
      </c>
      <c r="AT58" s="121">
        <f>ROUND(SUM(AV58:AW58),2)</f>
        <v>0</v>
      </c>
      <c r="AU58" s="122">
        <f>ROUND(SUM(AU59:AU60),5)</f>
        <v>0</v>
      </c>
      <c r="AV58" s="121">
        <f>ROUND(AZ58*L29,2)</f>
        <v>0</v>
      </c>
      <c r="AW58" s="121">
        <f>ROUND(BA58*L30,2)</f>
        <v>0</v>
      </c>
      <c r="AX58" s="121">
        <f>ROUND(BB58*L29,2)</f>
        <v>0</v>
      </c>
      <c r="AY58" s="121">
        <f>ROUND(BC58*L30,2)</f>
        <v>0</v>
      </c>
      <c r="AZ58" s="121">
        <f>ROUND(SUM(AZ59:AZ60),2)</f>
        <v>0</v>
      </c>
      <c r="BA58" s="121">
        <f>ROUND(SUM(BA59:BA60),2)</f>
        <v>0</v>
      </c>
      <c r="BB58" s="121">
        <f>ROUND(SUM(BB59:BB60),2)</f>
        <v>0</v>
      </c>
      <c r="BC58" s="121">
        <f>ROUND(SUM(BC59:BC60),2)</f>
        <v>0</v>
      </c>
      <c r="BD58" s="123">
        <f>ROUND(SUM(BD59:BD60),2)</f>
        <v>0</v>
      </c>
      <c r="BE58" s="7"/>
      <c r="BS58" s="124" t="s">
        <v>70</v>
      </c>
      <c r="BT58" s="124" t="s">
        <v>79</v>
      </c>
      <c r="BU58" s="124" t="s">
        <v>72</v>
      </c>
      <c r="BV58" s="124" t="s">
        <v>73</v>
      </c>
      <c r="BW58" s="124" t="s">
        <v>90</v>
      </c>
      <c r="BX58" s="124" t="s">
        <v>5</v>
      </c>
      <c r="CL58" s="124" t="s">
        <v>19</v>
      </c>
      <c r="CM58" s="124" t="s">
        <v>81</v>
      </c>
    </row>
    <row r="59" spans="1:90" s="4" customFormat="1" ht="16.5" customHeight="1">
      <c r="A59" s="112" t="s">
        <v>75</v>
      </c>
      <c r="B59" s="64"/>
      <c r="C59" s="126"/>
      <c r="D59" s="126"/>
      <c r="E59" s="127" t="s">
        <v>91</v>
      </c>
      <c r="F59" s="127"/>
      <c r="G59" s="127"/>
      <c r="H59" s="127"/>
      <c r="I59" s="127"/>
      <c r="J59" s="126"/>
      <c r="K59" s="127" t="s">
        <v>92</v>
      </c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8">
        <f>'SO 3.1 - Vzduchotechniky ...'!J32</f>
        <v>0</v>
      </c>
      <c r="AH59" s="126"/>
      <c r="AI59" s="126"/>
      <c r="AJ59" s="126"/>
      <c r="AK59" s="126"/>
      <c r="AL59" s="126"/>
      <c r="AM59" s="126"/>
      <c r="AN59" s="128">
        <f>SUM(AG59,AT59)</f>
        <v>0</v>
      </c>
      <c r="AO59" s="126"/>
      <c r="AP59" s="126"/>
      <c r="AQ59" s="129" t="s">
        <v>93</v>
      </c>
      <c r="AR59" s="66"/>
      <c r="AS59" s="130">
        <v>0</v>
      </c>
      <c r="AT59" s="131">
        <f>ROUND(SUM(AV59:AW59),2)</f>
        <v>0</v>
      </c>
      <c r="AU59" s="132">
        <f>'SO 3.1 - Vzduchotechniky ...'!P90</f>
        <v>0</v>
      </c>
      <c r="AV59" s="131">
        <f>'SO 3.1 - Vzduchotechniky ...'!J35</f>
        <v>0</v>
      </c>
      <c r="AW59" s="131">
        <f>'SO 3.1 - Vzduchotechniky ...'!J36</f>
        <v>0</v>
      </c>
      <c r="AX59" s="131">
        <f>'SO 3.1 - Vzduchotechniky ...'!J37</f>
        <v>0</v>
      </c>
      <c r="AY59" s="131">
        <f>'SO 3.1 - Vzduchotechniky ...'!J38</f>
        <v>0</v>
      </c>
      <c r="AZ59" s="131">
        <f>'SO 3.1 - Vzduchotechniky ...'!F35</f>
        <v>0</v>
      </c>
      <c r="BA59" s="131">
        <f>'SO 3.1 - Vzduchotechniky ...'!F36</f>
        <v>0</v>
      </c>
      <c r="BB59" s="131">
        <f>'SO 3.1 - Vzduchotechniky ...'!F37</f>
        <v>0</v>
      </c>
      <c r="BC59" s="131">
        <f>'SO 3.1 - Vzduchotechniky ...'!F38</f>
        <v>0</v>
      </c>
      <c r="BD59" s="133">
        <f>'SO 3.1 - Vzduchotechniky ...'!F39</f>
        <v>0</v>
      </c>
      <c r="BE59" s="4"/>
      <c r="BT59" s="134" t="s">
        <v>81</v>
      </c>
      <c r="BV59" s="134" t="s">
        <v>73</v>
      </c>
      <c r="BW59" s="134" t="s">
        <v>94</v>
      </c>
      <c r="BX59" s="134" t="s">
        <v>90</v>
      </c>
      <c r="CL59" s="134" t="s">
        <v>19</v>
      </c>
    </row>
    <row r="60" spans="1:90" s="4" customFormat="1" ht="16.5" customHeight="1">
      <c r="A60" s="112" t="s">
        <v>75</v>
      </c>
      <c r="B60" s="64"/>
      <c r="C60" s="126"/>
      <c r="D60" s="126"/>
      <c r="E60" s="127" t="s">
        <v>95</v>
      </c>
      <c r="F60" s="127"/>
      <c r="G60" s="127"/>
      <c r="H60" s="127"/>
      <c r="I60" s="127"/>
      <c r="J60" s="126"/>
      <c r="K60" s="127" t="s">
        <v>96</v>
      </c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8">
        <f>'SO 3.2 - Vzduchotechnika ...'!J32</f>
        <v>0</v>
      </c>
      <c r="AH60" s="126"/>
      <c r="AI60" s="126"/>
      <c r="AJ60" s="126"/>
      <c r="AK60" s="126"/>
      <c r="AL60" s="126"/>
      <c r="AM60" s="126"/>
      <c r="AN60" s="128">
        <f>SUM(AG60,AT60)</f>
        <v>0</v>
      </c>
      <c r="AO60" s="126"/>
      <c r="AP60" s="126"/>
      <c r="AQ60" s="129" t="s">
        <v>93</v>
      </c>
      <c r="AR60" s="66"/>
      <c r="AS60" s="130">
        <v>0</v>
      </c>
      <c r="AT60" s="131">
        <f>ROUND(SUM(AV60:AW60),2)</f>
        <v>0</v>
      </c>
      <c r="AU60" s="132">
        <f>'SO 3.2 - Vzduchotechnika ...'!P90</f>
        <v>0</v>
      </c>
      <c r="AV60" s="131">
        <f>'SO 3.2 - Vzduchotechnika ...'!J35</f>
        <v>0</v>
      </c>
      <c r="AW60" s="131">
        <f>'SO 3.2 - Vzduchotechnika ...'!J36</f>
        <v>0</v>
      </c>
      <c r="AX60" s="131">
        <f>'SO 3.2 - Vzduchotechnika ...'!J37</f>
        <v>0</v>
      </c>
      <c r="AY60" s="131">
        <f>'SO 3.2 - Vzduchotechnika ...'!J38</f>
        <v>0</v>
      </c>
      <c r="AZ60" s="131">
        <f>'SO 3.2 - Vzduchotechnika ...'!F35</f>
        <v>0</v>
      </c>
      <c r="BA60" s="131">
        <f>'SO 3.2 - Vzduchotechnika ...'!F36</f>
        <v>0</v>
      </c>
      <c r="BB60" s="131">
        <f>'SO 3.2 - Vzduchotechnika ...'!F37</f>
        <v>0</v>
      </c>
      <c r="BC60" s="131">
        <f>'SO 3.2 - Vzduchotechnika ...'!F38</f>
        <v>0</v>
      </c>
      <c r="BD60" s="133">
        <f>'SO 3.2 - Vzduchotechnika ...'!F39</f>
        <v>0</v>
      </c>
      <c r="BE60" s="4"/>
      <c r="BT60" s="134" t="s">
        <v>81</v>
      </c>
      <c r="BV60" s="134" t="s">
        <v>73</v>
      </c>
      <c r="BW60" s="134" t="s">
        <v>97</v>
      </c>
      <c r="BX60" s="134" t="s">
        <v>90</v>
      </c>
      <c r="CL60" s="134" t="s">
        <v>19</v>
      </c>
    </row>
    <row r="61" spans="1:91" s="7" customFormat="1" ht="16.5" customHeight="1">
      <c r="A61" s="112" t="s">
        <v>75</v>
      </c>
      <c r="B61" s="113"/>
      <c r="C61" s="114"/>
      <c r="D61" s="115" t="s">
        <v>98</v>
      </c>
      <c r="E61" s="115"/>
      <c r="F61" s="115"/>
      <c r="G61" s="115"/>
      <c r="H61" s="115"/>
      <c r="I61" s="116"/>
      <c r="J61" s="115" t="s">
        <v>99</v>
      </c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7">
        <f>'SO 4 - Zařízení elektroin...'!J30</f>
        <v>0</v>
      </c>
      <c r="AH61" s="116"/>
      <c r="AI61" s="116"/>
      <c r="AJ61" s="116"/>
      <c r="AK61" s="116"/>
      <c r="AL61" s="116"/>
      <c r="AM61" s="116"/>
      <c r="AN61" s="117">
        <f>SUM(AG61,AT61)</f>
        <v>0</v>
      </c>
      <c r="AO61" s="116"/>
      <c r="AP61" s="116"/>
      <c r="AQ61" s="118" t="s">
        <v>78</v>
      </c>
      <c r="AR61" s="119"/>
      <c r="AS61" s="120">
        <v>0</v>
      </c>
      <c r="AT61" s="121">
        <f>ROUND(SUM(AV61:AW61),2)</f>
        <v>0</v>
      </c>
      <c r="AU61" s="122">
        <f>'SO 4 - Zařízení elektroin...'!P83</f>
        <v>0</v>
      </c>
      <c r="AV61" s="121">
        <f>'SO 4 - Zařízení elektroin...'!J33</f>
        <v>0</v>
      </c>
      <c r="AW61" s="121">
        <f>'SO 4 - Zařízení elektroin...'!J34</f>
        <v>0</v>
      </c>
      <c r="AX61" s="121">
        <f>'SO 4 - Zařízení elektroin...'!J35</f>
        <v>0</v>
      </c>
      <c r="AY61" s="121">
        <f>'SO 4 - Zařízení elektroin...'!J36</f>
        <v>0</v>
      </c>
      <c r="AZ61" s="121">
        <f>'SO 4 - Zařízení elektroin...'!F33</f>
        <v>0</v>
      </c>
      <c r="BA61" s="121">
        <f>'SO 4 - Zařízení elektroin...'!F34</f>
        <v>0</v>
      </c>
      <c r="BB61" s="121">
        <f>'SO 4 - Zařízení elektroin...'!F35</f>
        <v>0</v>
      </c>
      <c r="BC61" s="121">
        <f>'SO 4 - Zařízení elektroin...'!F36</f>
        <v>0</v>
      </c>
      <c r="BD61" s="123">
        <f>'SO 4 - Zařízení elektroin...'!F37</f>
        <v>0</v>
      </c>
      <c r="BE61" s="7"/>
      <c r="BT61" s="124" t="s">
        <v>79</v>
      </c>
      <c r="BV61" s="124" t="s">
        <v>73</v>
      </c>
      <c r="BW61" s="124" t="s">
        <v>100</v>
      </c>
      <c r="BX61" s="124" t="s">
        <v>5</v>
      </c>
      <c r="CL61" s="124" t="s">
        <v>19</v>
      </c>
      <c r="CM61" s="124" t="s">
        <v>81</v>
      </c>
    </row>
    <row r="62" spans="1:91" s="7" customFormat="1" ht="16.5" customHeight="1">
      <c r="A62" s="112" t="s">
        <v>75</v>
      </c>
      <c r="B62" s="113"/>
      <c r="C62" s="114"/>
      <c r="D62" s="115" t="s">
        <v>101</v>
      </c>
      <c r="E62" s="115"/>
      <c r="F62" s="115"/>
      <c r="G62" s="115"/>
      <c r="H62" s="115"/>
      <c r="I62" s="116"/>
      <c r="J62" s="115" t="s">
        <v>102</v>
      </c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7">
        <f>'SO 5 - Zařízení pro vytápění'!J30</f>
        <v>0</v>
      </c>
      <c r="AH62" s="116"/>
      <c r="AI62" s="116"/>
      <c r="AJ62" s="116"/>
      <c r="AK62" s="116"/>
      <c r="AL62" s="116"/>
      <c r="AM62" s="116"/>
      <c r="AN62" s="117">
        <f>SUM(AG62,AT62)</f>
        <v>0</v>
      </c>
      <c r="AO62" s="116"/>
      <c r="AP62" s="116"/>
      <c r="AQ62" s="118" t="s">
        <v>78</v>
      </c>
      <c r="AR62" s="119"/>
      <c r="AS62" s="135">
        <v>0</v>
      </c>
      <c r="AT62" s="136">
        <f>ROUND(SUM(AV62:AW62),2)</f>
        <v>0</v>
      </c>
      <c r="AU62" s="137">
        <f>'SO 5 - Zařízení pro vytápění'!P85</f>
        <v>0</v>
      </c>
      <c r="AV62" s="136">
        <f>'SO 5 - Zařízení pro vytápění'!J33</f>
        <v>0</v>
      </c>
      <c r="AW62" s="136">
        <f>'SO 5 - Zařízení pro vytápění'!J34</f>
        <v>0</v>
      </c>
      <c r="AX62" s="136">
        <f>'SO 5 - Zařízení pro vytápění'!J35</f>
        <v>0</v>
      </c>
      <c r="AY62" s="136">
        <f>'SO 5 - Zařízení pro vytápění'!J36</f>
        <v>0</v>
      </c>
      <c r="AZ62" s="136">
        <f>'SO 5 - Zařízení pro vytápění'!F33</f>
        <v>0</v>
      </c>
      <c r="BA62" s="136">
        <f>'SO 5 - Zařízení pro vytápění'!F34</f>
        <v>0</v>
      </c>
      <c r="BB62" s="136">
        <f>'SO 5 - Zařízení pro vytápění'!F35</f>
        <v>0</v>
      </c>
      <c r="BC62" s="136">
        <f>'SO 5 - Zařízení pro vytápění'!F36</f>
        <v>0</v>
      </c>
      <c r="BD62" s="138">
        <f>'SO 5 - Zařízení pro vytápění'!F37</f>
        <v>0</v>
      </c>
      <c r="BE62" s="7"/>
      <c r="BT62" s="124" t="s">
        <v>79</v>
      </c>
      <c r="BV62" s="124" t="s">
        <v>73</v>
      </c>
      <c r="BW62" s="124" t="s">
        <v>103</v>
      </c>
      <c r="BX62" s="124" t="s">
        <v>5</v>
      </c>
      <c r="CL62" s="124" t="s">
        <v>19</v>
      </c>
      <c r="CM62" s="124" t="s">
        <v>81</v>
      </c>
    </row>
    <row r="63" spans="1:57" s="2" customFormat="1" ht="30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5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s="2" customFormat="1" ht="6.95" customHeight="1">
      <c r="A64" s="39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45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</sheetData>
  <sheetProtection password="CC35" sheet="1" objects="1" scenarios="1" formatColumns="0" formatRows="0"/>
  <mergeCells count="70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E59:I59"/>
    <mergeCell ref="K59:AF59"/>
    <mergeCell ref="AN60:AP60"/>
    <mergeCell ref="AG60:AM60"/>
    <mergeCell ref="E60:I60"/>
    <mergeCell ref="K60:AF60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0 - Vedlejší a ostatní...'!C2" display="/"/>
    <hyperlink ref="A56" location="'SO 1 - Stavebně konstrukč...'!C2" display="/"/>
    <hyperlink ref="A57" location="'SO 2 - Zdravotně technick...'!C2" display="/"/>
    <hyperlink ref="A59" location="'SO 3.1 - Vzduchotechniky ...'!C2" display="/"/>
    <hyperlink ref="A60" location="'SO 3.2 - Vzduchotechnika ...'!C2" display="/"/>
    <hyperlink ref="A61" location="'SO 4 - Zařízení elektroin...'!C2" display="/"/>
    <hyperlink ref="A62" location="'SO 5 - Zařízení pro vytápění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80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104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zakázky'!K6</f>
        <v>Zřízení sociální zařízení a šaten v tělocvičně Biskupského gymnázia ul. Střelecká 1800, Varnsdorf</v>
      </c>
      <c r="F7" s="143"/>
      <c r="G7" s="143"/>
      <c r="H7" s="143"/>
      <c r="L7" s="21"/>
    </row>
    <row r="8" spans="1:31" s="2" customFormat="1" ht="12" customHeight="1">
      <c r="A8" s="39"/>
      <c r="B8" s="45"/>
      <c r="C8" s="39"/>
      <c r="D8" s="143" t="s">
        <v>105</v>
      </c>
      <c r="E8" s="39"/>
      <c r="F8" s="39"/>
      <c r="G8" s="39"/>
      <c r="H8" s="39"/>
      <c r="I8" s="39"/>
      <c r="J8" s="39"/>
      <c r="K8" s="39"/>
      <c r="L8" s="14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6" t="s">
        <v>106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3" t="s">
        <v>18</v>
      </c>
      <c r="E11" s="39"/>
      <c r="F11" s="134" t="s">
        <v>19</v>
      </c>
      <c r="G11" s="39"/>
      <c r="H11" s="39"/>
      <c r="I11" s="143" t="s">
        <v>20</v>
      </c>
      <c r="J11" s="134" t="s">
        <v>19</v>
      </c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3" t="s">
        <v>21</v>
      </c>
      <c r="E12" s="39"/>
      <c r="F12" s="134" t="s">
        <v>22</v>
      </c>
      <c r="G12" s="39"/>
      <c r="H12" s="39"/>
      <c r="I12" s="143" t="s">
        <v>23</v>
      </c>
      <c r="J12" s="147" t="str">
        <f>'Rekapitulace zakázky'!AN8</f>
        <v>29. 12. 2021</v>
      </c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25</v>
      </c>
      <c r="E14" s="39"/>
      <c r="F14" s="39"/>
      <c r="G14" s="39"/>
      <c r="H14" s="39"/>
      <c r="I14" s="143" t="s">
        <v>26</v>
      </c>
      <c r="J14" s="134" t="s">
        <v>19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4" t="s">
        <v>27</v>
      </c>
      <c r="F15" s="39"/>
      <c r="G15" s="39"/>
      <c r="H15" s="39"/>
      <c r="I15" s="143" t="s">
        <v>28</v>
      </c>
      <c r="J15" s="134" t="s">
        <v>19</v>
      </c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3" t="s">
        <v>29</v>
      </c>
      <c r="E17" s="39"/>
      <c r="F17" s="39"/>
      <c r="G17" s="39"/>
      <c r="H17" s="39"/>
      <c r="I17" s="143" t="s">
        <v>26</v>
      </c>
      <c r="J17" s="34" t="str">
        <f>'Rekapitulace zakázky'!AN13</f>
        <v>Vyplň údaj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zakázky'!E14</f>
        <v>Vyplň údaj</v>
      </c>
      <c r="F18" s="134"/>
      <c r="G18" s="134"/>
      <c r="H18" s="134"/>
      <c r="I18" s="143" t="s">
        <v>28</v>
      </c>
      <c r="J18" s="34" t="str">
        <f>'Rekapitulace zakázky'!AN14</f>
        <v>Vyplň údaj</v>
      </c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3" t="s">
        <v>31</v>
      </c>
      <c r="E20" s="39"/>
      <c r="F20" s="39"/>
      <c r="G20" s="39"/>
      <c r="H20" s="39"/>
      <c r="I20" s="143" t="s">
        <v>26</v>
      </c>
      <c r="J20" s="134" t="s">
        <v>19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4" t="s">
        <v>32</v>
      </c>
      <c r="F21" s="39"/>
      <c r="G21" s="39"/>
      <c r="H21" s="39"/>
      <c r="I21" s="143" t="s">
        <v>28</v>
      </c>
      <c r="J21" s="134" t="s">
        <v>19</v>
      </c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3" t="s">
        <v>34</v>
      </c>
      <c r="E23" s="39"/>
      <c r="F23" s="39"/>
      <c r="G23" s="39"/>
      <c r="H23" s="39"/>
      <c r="I23" s="143" t="s">
        <v>26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4" t="s">
        <v>32</v>
      </c>
      <c r="F24" s="39"/>
      <c r="G24" s="39"/>
      <c r="H24" s="39"/>
      <c r="I24" s="143" t="s">
        <v>28</v>
      </c>
      <c r="J24" s="134" t="s">
        <v>19</v>
      </c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3" t="s">
        <v>35</v>
      </c>
      <c r="E26" s="39"/>
      <c r="F26" s="39"/>
      <c r="G26" s="39"/>
      <c r="H26" s="39"/>
      <c r="I26" s="39"/>
      <c r="J26" s="39"/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8"/>
      <c r="B27" s="149"/>
      <c r="C27" s="148"/>
      <c r="D27" s="148"/>
      <c r="E27" s="150" t="s">
        <v>19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14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3" t="s">
        <v>37</v>
      </c>
      <c r="E30" s="39"/>
      <c r="F30" s="39"/>
      <c r="G30" s="39"/>
      <c r="H30" s="39"/>
      <c r="I30" s="39"/>
      <c r="J30" s="154">
        <f>ROUND(J84,2)</f>
        <v>0</v>
      </c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5" t="s">
        <v>39</v>
      </c>
      <c r="G32" s="39"/>
      <c r="H32" s="39"/>
      <c r="I32" s="155" t="s">
        <v>38</v>
      </c>
      <c r="J32" s="155" t="s">
        <v>40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6" t="s">
        <v>41</v>
      </c>
      <c r="E33" s="143" t="s">
        <v>42</v>
      </c>
      <c r="F33" s="157">
        <f>ROUND((SUM(BE84:BE105)),2)</f>
        <v>0</v>
      </c>
      <c r="G33" s="39"/>
      <c r="H33" s="39"/>
      <c r="I33" s="158">
        <v>0.21</v>
      </c>
      <c r="J33" s="157">
        <f>ROUND(((SUM(BE84:BE105))*I33),2)</f>
        <v>0</v>
      </c>
      <c r="K33" s="39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3" t="s">
        <v>43</v>
      </c>
      <c r="F34" s="157">
        <f>ROUND((SUM(BF84:BF105)),2)</f>
        <v>0</v>
      </c>
      <c r="G34" s="39"/>
      <c r="H34" s="39"/>
      <c r="I34" s="158">
        <v>0.15</v>
      </c>
      <c r="J34" s="157">
        <f>ROUND(((SUM(BF84:BF105))*I34),2)</f>
        <v>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3" t="s">
        <v>44</v>
      </c>
      <c r="F35" s="157">
        <f>ROUND((SUM(BG84:BG105)),2)</f>
        <v>0</v>
      </c>
      <c r="G35" s="39"/>
      <c r="H35" s="39"/>
      <c r="I35" s="158">
        <v>0.21</v>
      </c>
      <c r="J35" s="157">
        <f>0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3" t="s">
        <v>45</v>
      </c>
      <c r="F36" s="157">
        <f>ROUND((SUM(BH84:BH105)),2)</f>
        <v>0</v>
      </c>
      <c r="G36" s="39"/>
      <c r="H36" s="39"/>
      <c r="I36" s="158">
        <v>0.15</v>
      </c>
      <c r="J36" s="157">
        <f>0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46</v>
      </c>
      <c r="F37" s="157">
        <f>ROUND((SUM(BI84:BI105)),2)</f>
        <v>0</v>
      </c>
      <c r="G37" s="39"/>
      <c r="H37" s="39"/>
      <c r="I37" s="158">
        <v>0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9"/>
      <c r="D39" s="160" t="s">
        <v>47</v>
      </c>
      <c r="E39" s="161"/>
      <c r="F39" s="161"/>
      <c r="G39" s="162" t="s">
        <v>48</v>
      </c>
      <c r="H39" s="163" t="s">
        <v>49</v>
      </c>
      <c r="I39" s="161"/>
      <c r="J39" s="164">
        <f>SUM(J30:J37)</f>
        <v>0</v>
      </c>
      <c r="K39" s="165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107</v>
      </c>
      <c r="D45" s="41"/>
      <c r="E45" s="41"/>
      <c r="F45" s="41"/>
      <c r="G45" s="41"/>
      <c r="H45" s="41"/>
      <c r="I45" s="41"/>
      <c r="J45" s="41"/>
      <c r="K45" s="41"/>
      <c r="L45" s="14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0" t="str">
        <f>E7</f>
        <v>Zřízení sociální zařízení a šaten v tělocvičně Biskupského gymnázia ul. Střelecká 1800, Varnsdorf</v>
      </c>
      <c r="F48" s="33"/>
      <c r="G48" s="33"/>
      <c r="H48" s="33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105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0 - Vedlejší a ostatní náklady</v>
      </c>
      <c r="F50" s="41"/>
      <c r="G50" s="41"/>
      <c r="H50" s="41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st.p.č.k. 3037, k.ú. Varnsdorf</v>
      </c>
      <c r="G52" s="41"/>
      <c r="H52" s="41"/>
      <c r="I52" s="33" t="s">
        <v>23</v>
      </c>
      <c r="J52" s="73" t="str">
        <f>IF(J12="","",J12)</f>
        <v>29. 12. 2021</v>
      </c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Město Varnsdorf, nám. E. Beneše 470, Varnsdorf </v>
      </c>
      <c r="G54" s="41"/>
      <c r="H54" s="41"/>
      <c r="I54" s="33" t="s">
        <v>31</v>
      </c>
      <c r="J54" s="37" t="str">
        <f>E21</f>
        <v>Pavel Hruška</v>
      </c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Pavel Hruška</v>
      </c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1" t="s">
        <v>108</v>
      </c>
      <c r="D57" s="172"/>
      <c r="E57" s="172"/>
      <c r="F57" s="172"/>
      <c r="G57" s="172"/>
      <c r="H57" s="172"/>
      <c r="I57" s="172"/>
      <c r="J57" s="173" t="s">
        <v>109</v>
      </c>
      <c r="K57" s="172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4" t="s">
        <v>69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110</v>
      </c>
    </row>
    <row r="60" spans="1:31" s="9" customFormat="1" ht="24.95" customHeight="1">
      <c r="A60" s="9"/>
      <c r="B60" s="175"/>
      <c r="C60" s="176"/>
      <c r="D60" s="177" t="s">
        <v>111</v>
      </c>
      <c r="E60" s="178"/>
      <c r="F60" s="178"/>
      <c r="G60" s="178"/>
      <c r="H60" s="178"/>
      <c r="I60" s="178"/>
      <c r="J60" s="179">
        <f>J85</f>
        <v>0</v>
      </c>
      <c r="K60" s="176"/>
      <c r="L60" s="18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1"/>
      <c r="C61" s="126"/>
      <c r="D61" s="182" t="s">
        <v>112</v>
      </c>
      <c r="E61" s="183"/>
      <c r="F61" s="183"/>
      <c r="G61" s="183"/>
      <c r="H61" s="183"/>
      <c r="I61" s="183"/>
      <c r="J61" s="184">
        <f>J86</f>
        <v>0</v>
      </c>
      <c r="K61" s="126"/>
      <c r="L61" s="18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1"/>
      <c r="C62" s="126"/>
      <c r="D62" s="182" t="s">
        <v>113</v>
      </c>
      <c r="E62" s="183"/>
      <c r="F62" s="183"/>
      <c r="G62" s="183"/>
      <c r="H62" s="183"/>
      <c r="I62" s="183"/>
      <c r="J62" s="184">
        <f>J93</f>
        <v>0</v>
      </c>
      <c r="K62" s="126"/>
      <c r="L62" s="18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1"/>
      <c r="C63" s="126"/>
      <c r="D63" s="182" t="s">
        <v>114</v>
      </c>
      <c r="E63" s="183"/>
      <c r="F63" s="183"/>
      <c r="G63" s="183"/>
      <c r="H63" s="183"/>
      <c r="I63" s="183"/>
      <c r="J63" s="184">
        <f>J96</f>
        <v>0</v>
      </c>
      <c r="K63" s="126"/>
      <c r="L63" s="18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1"/>
      <c r="C64" s="126"/>
      <c r="D64" s="182" t="s">
        <v>115</v>
      </c>
      <c r="E64" s="183"/>
      <c r="F64" s="183"/>
      <c r="G64" s="183"/>
      <c r="H64" s="183"/>
      <c r="I64" s="183"/>
      <c r="J64" s="184">
        <f>J101</f>
        <v>0</v>
      </c>
      <c r="K64" s="126"/>
      <c r="L64" s="18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116</v>
      </c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70" t="str">
        <f>E7</f>
        <v>Zřízení sociální zařízení a šaten v tělocvičně Biskupského gymnázia ul. Střelecká 1800, Varnsdorf</v>
      </c>
      <c r="F74" s="33"/>
      <c r="G74" s="33"/>
      <c r="H74" s="33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105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70" t="str">
        <f>E9</f>
        <v>SO 0 - Vedlejší a ostatní náklady</v>
      </c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21</v>
      </c>
      <c r="D78" s="41"/>
      <c r="E78" s="41"/>
      <c r="F78" s="28" t="str">
        <f>F12</f>
        <v>st.p.č.k. 3037, k.ú. Varnsdorf</v>
      </c>
      <c r="G78" s="41"/>
      <c r="H78" s="41"/>
      <c r="I78" s="33" t="s">
        <v>23</v>
      </c>
      <c r="J78" s="73" t="str">
        <f>IF(J12="","",J12)</f>
        <v>29. 12. 2021</v>
      </c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25</v>
      </c>
      <c r="D80" s="41"/>
      <c r="E80" s="41"/>
      <c r="F80" s="28" t="str">
        <f>E15</f>
        <v xml:space="preserve">Město Varnsdorf, nám. E. Beneše 470, Varnsdorf </v>
      </c>
      <c r="G80" s="41"/>
      <c r="H80" s="41"/>
      <c r="I80" s="33" t="s">
        <v>31</v>
      </c>
      <c r="J80" s="37" t="str">
        <f>E21</f>
        <v>Pavel Hruška</v>
      </c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29</v>
      </c>
      <c r="D81" s="41"/>
      <c r="E81" s="41"/>
      <c r="F81" s="28" t="str">
        <f>IF(E18="","",E18)</f>
        <v>Vyplň údaj</v>
      </c>
      <c r="G81" s="41"/>
      <c r="H81" s="41"/>
      <c r="I81" s="33" t="s">
        <v>34</v>
      </c>
      <c r="J81" s="37" t="str">
        <f>E24</f>
        <v>Pavel Hruška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86"/>
      <c r="B83" s="187"/>
      <c r="C83" s="188" t="s">
        <v>117</v>
      </c>
      <c r="D83" s="189" t="s">
        <v>56</v>
      </c>
      <c r="E83" s="189" t="s">
        <v>52</v>
      </c>
      <c r="F83" s="189" t="s">
        <v>53</v>
      </c>
      <c r="G83" s="189" t="s">
        <v>118</v>
      </c>
      <c r="H83" s="189" t="s">
        <v>119</v>
      </c>
      <c r="I83" s="189" t="s">
        <v>120</v>
      </c>
      <c r="J83" s="189" t="s">
        <v>109</v>
      </c>
      <c r="K83" s="190" t="s">
        <v>121</v>
      </c>
      <c r="L83" s="191"/>
      <c r="M83" s="93" t="s">
        <v>19</v>
      </c>
      <c r="N83" s="94" t="s">
        <v>41</v>
      </c>
      <c r="O83" s="94" t="s">
        <v>122</v>
      </c>
      <c r="P83" s="94" t="s">
        <v>123</v>
      </c>
      <c r="Q83" s="94" t="s">
        <v>124</v>
      </c>
      <c r="R83" s="94" t="s">
        <v>125</v>
      </c>
      <c r="S83" s="94" t="s">
        <v>126</v>
      </c>
      <c r="T83" s="94" t="s">
        <v>127</v>
      </c>
      <c r="U83" s="95" t="s">
        <v>128</v>
      </c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</row>
    <row r="84" spans="1:63" s="2" customFormat="1" ht="22.8" customHeight="1">
      <c r="A84" s="39"/>
      <c r="B84" s="40"/>
      <c r="C84" s="100" t="s">
        <v>129</v>
      </c>
      <c r="D84" s="41"/>
      <c r="E84" s="41"/>
      <c r="F84" s="41"/>
      <c r="G84" s="41"/>
      <c r="H84" s="41"/>
      <c r="I84" s="41"/>
      <c r="J84" s="192">
        <f>BK84</f>
        <v>0</v>
      </c>
      <c r="K84" s="41"/>
      <c r="L84" s="45"/>
      <c r="M84" s="96"/>
      <c r="N84" s="193"/>
      <c r="O84" s="97"/>
      <c r="P84" s="194">
        <f>P85</f>
        <v>0</v>
      </c>
      <c r="Q84" s="97"/>
      <c r="R84" s="194">
        <f>R85</f>
        <v>0</v>
      </c>
      <c r="S84" s="97"/>
      <c r="T84" s="194">
        <f>T85</f>
        <v>0</v>
      </c>
      <c r="U84" s="98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70</v>
      </c>
      <c r="AU84" s="18" t="s">
        <v>110</v>
      </c>
      <c r="BK84" s="195">
        <f>BK85</f>
        <v>0</v>
      </c>
    </row>
    <row r="85" spans="1:63" s="12" customFormat="1" ht="25.9" customHeight="1">
      <c r="A85" s="12"/>
      <c r="B85" s="196"/>
      <c r="C85" s="197"/>
      <c r="D85" s="198" t="s">
        <v>70</v>
      </c>
      <c r="E85" s="199" t="s">
        <v>130</v>
      </c>
      <c r="F85" s="199" t="s">
        <v>131</v>
      </c>
      <c r="G85" s="197"/>
      <c r="H85" s="197"/>
      <c r="I85" s="200"/>
      <c r="J85" s="201">
        <f>BK85</f>
        <v>0</v>
      </c>
      <c r="K85" s="197"/>
      <c r="L85" s="202"/>
      <c r="M85" s="203"/>
      <c r="N85" s="204"/>
      <c r="O85" s="204"/>
      <c r="P85" s="205">
        <f>P86+P93+P96+P101</f>
        <v>0</v>
      </c>
      <c r="Q85" s="204"/>
      <c r="R85" s="205">
        <f>R86+R93+R96+R101</f>
        <v>0</v>
      </c>
      <c r="S85" s="204"/>
      <c r="T85" s="205">
        <f>T86+T93+T96+T101</f>
        <v>0</v>
      </c>
      <c r="U85" s="206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7" t="s">
        <v>132</v>
      </c>
      <c r="AT85" s="208" t="s">
        <v>70</v>
      </c>
      <c r="AU85" s="208" t="s">
        <v>71</v>
      </c>
      <c r="AY85" s="207" t="s">
        <v>133</v>
      </c>
      <c r="BK85" s="209">
        <f>BK86+BK93+BK96+BK101</f>
        <v>0</v>
      </c>
    </row>
    <row r="86" spans="1:63" s="12" customFormat="1" ht="22.8" customHeight="1">
      <c r="A86" s="12"/>
      <c r="B86" s="196"/>
      <c r="C86" s="197"/>
      <c r="D86" s="198" t="s">
        <v>70</v>
      </c>
      <c r="E86" s="210" t="s">
        <v>134</v>
      </c>
      <c r="F86" s="210" t="s">
        <v>135</v>
      </c>
      <c r="G86" s="197"/>
      <c r="H86" s="197"/>
      <c r="I86" s="200"/>
      <c r="J86" s="211">
        <f>BK86</f>
        <v>0</v>
      </c>
      <c r="K86" s="197"/>
      <c r="L86" s="202"/>
      <c r="M86" s="203"/>
      <c r="N86" s="204"/>
      <c r="O86" s="204"/>
      <c r="P86" s="205">
        <f>SUM(P87:P92)</f>
        <v>0</v>
      </c>
      <c r="Q86" s="204"/>
      <c r="R86" s="205">
        <f>SUM(R87:R92)</f>
        <v>0</v>
      </c>
      <c r="S86" s="204"/>
      <c r="T86" s="205">
        <f>SUM(T87:T92)</f>
        <v>0</v>
      </c>
      <c r="U86" s="206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7" t="s">
        <v>132</v>
      </c>
      <c r="AT86" s="208" t="s">
        <v>70</v>
      </c>
      <c r="AU86" s="208" t="s">
        <v>79</v>
      </c>
      <c r="AY86" s="207" t="s">
        <v>133</v>
      </c>
      <c r="BK86" s="209">
        <f>SUM(BK87:BK92)</f>
        <v>0</v>
      </c>
    </row>
    <row r="87" spans="1:65" s="2" customFormat="1" ht="16.5" customHeight="1">
      <c r="A87" s="39"/>
      <c r="B87" s="40"/>
      <c r="C87" s="212" t="s">
        <v>79</v>
      </c>
      <c r="D87" s="212" t="s">
        <v>136</v>
      </c>
      <c r="E87" s="213" t="s">
        <v>137</v>
      </c>
      <c r="F87" s="214" t="s">
        <v>138</v>
      </c>
      <c r="G87" s="215" t="s">
        <v>139</v>
      </c>
      <c r="H87" s="216">
        <v>1</v>
      </c>
      <c r="I87" s="217"/>
      <c r="J87" s="218">
        <f>ROUND(I87*H87,2)</f>
        <v>0</v>
      </c>
      <c r="K87" s="214" t="s">
        <v>140</v>
      </c>
      <c r="L87" s="45"/>
      <c r="M87" s="219" t="s">
        <v>19</v>
      </c>
      <c r="N87" s="220" t="s">
        <v>42</v>
      </c>
      <c r="O87" s="85"/>
      <c r="P87" s="221">
        <f>O87*H87</f>
        <v>0</v>
      </c>
      <c r="Q87" s="221">
        <v>0</v>
      </c>
      <c r="R87" s="221">
        <f>Q87*H87</f>
        <v>0</v>
      </c>
      <c r="S87" s="221">
        <v>0</v>
      </c>
      <c r="T87" s="221">
        <f>S87*H87</f>
        <v>0</v>
      </c>
      <c r="U87" s="222" t="s">
        <v>19</v>
      </c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23" t="s">
        <v>141</v>
      </c>
      <c r="AT87" s="223" t="s">
        <v>136</v>
      </c>
      <c r="AU87" s="223" t="s">
        <v>81</v>
      </c>
      <c r="AY87" s="18" t="s">
        <v>133</v>
      </c>
      <c r="BE87" s="224">
        <f>IF(N87="základní",J87,0)</f>
        <v>0</v>
      </c>
      <c r="BF87" s="224">
        <f>IF(N87="snížená",J87,0)</f>
        <v>0</v>
      </c>
      <c r="BG87" s="224">
        <f>IF(N87="zákl. přenesená",J87,0)</f>
        <v>0</v>
      </c>
      <c r="BH87" s="224">
        <f>IF(N87="sníž. přenesená",J87,0)</f>
        <v>0</v>
      </c>
      <c r="BI87" s="224">
        <f>IF(N87="nulová",J87,0)</f>
        <v>0</v>
      </c>
      <c r="BJ87" s="18" t="s">
        <v>79</v>
      </c>
      <c r="BK87" s="224">
        <f>ROUND(I87*H87,2)</f>
        <v>0</v>
      </c>
      <c r="BL87" s="18" t="s">
        <v>141</v>
      </c>
      <c r="BM87" s="223" t="s">
        <v>142</v>
      </c>
    </row>
    <row r="88" spans="1:47" s="2" customFormat="1" ht="12">
      <c r="A88" s="39"/>
      <c r="B88" s="40"/>
      <c r="C88" s="41"/>
      <c r="D88" s="225" t="s">
        <v>143</v>
      </c>
      <c r="E88" s="41"/>
      <c r="F88" s="226" t="s">
        <v>144</v>
      </c>
      <c r="G88" s="41"/>
      <c r="H88" s="41"/>
      <c r="I88" s="227"/>
      <c r="J88" s="41"/>
      <c r="K88" s="41"/>
      <c r="L88" s="45"/>
      <c r="M88" s="228"/>
      <c r="N88" s="229"/>
      <c r="O88" s="85"/>
      <c r="P88" s="85"/>
      <c r="Q88" s="85"/>
      <c r="R88" s="85"/>
      <c r="S88" s="85"/>
      <c r="T88" s="85"/>
      <c r="U88" s="86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143</v>
      </c>
      <c r="AU88" s="18" t="s">
        <v>81</v>
      </c>
    </row>
    <row r="89" spans="1:65" s="2" customFormat="1" ht="16.5" customHeight="1">
      <c r="A89" s="39"/>
      <c r="B89" s="40"/>
      <c r="C89" s="212" t="s">
        <v>81</v>
      </c>
      <c r="D89" s="212" t="s">
        <v>136</v>
      </c>
      <c r="E89" s="213" t="s">
        <v>145</v>
      </c>
      <c r="F89" s="214" t="s">
        <v>146</v>
      </c>
      <c r="G89" s="215" t="s">
        <v>139</v>
      </c>
      <c r="H89" s="216">
        <v>1</v>
      </c>
      <c r="I89" s="217"/>
      <c r="J89" s="218">
        <f>ROUND(I89*H89,2)</f>
        <v>0</v>
      </c>
      <c r="K89" s="214" t="s">
        <v>140</v>
      </c>
      <c r="L89" s="45"/>
      <c r="M89" s="219" t="s">
        <v>19</v>
      </c>
      <c r="N89" s="220" t="s">
        <v>42</v>
      </c>
      <c r="O89" s="85"/>
      <c r="P89" s="221">
        <f>O89*H89</f>
        <v>0</v>
      </c>
      <c r="Q89" s="221">
        <v>0</v>
      </c>
      <c r="R89" s="221">
        <f>Q89*H89</f>
        <v>0</v>
      </c>
      <c r="S89" s="221">
        <v>0</v>
      </c>
      <c r="T89" s="221">
        <f>S89*H89</f>
        <v>0</v>
      </c>
      <c r="U89" s="222" t="s">
        <v>19</v>
      </c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3" t="s">
        <v>141</v>
      </c>
      <c r="AT89" s="223" t="s">
        <v>136</v>
      </c>
      <c r="AU89" s="223" t="s">
        <v>81</v>
      </c>
      <c r="AY89" s="18" t="s">
        <v>133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18" t="s">
        <v>79</v>
      </c>
      <c r="BK89" s="224">
        <f>ROUND(I89*H89,2)</f>
        <v>0</v>
      </c>
      <c r="BL89" s="18" t="s">
        <v>141</v>
      </c>
      <c r="BM89" s="223" t="s">
        <v>147</v>
      </c>
    </row>
    <row r="90" spans="1:47" s="2" customFormat="1" ht="12">
      <c r="A90" s="39"/>
      <c r="B90" s="40"/>
      <c r="C90" s="41"/>
      <c r="D90" s="225" t="s">
        <v>143</v>
      </c>
      <c r="E90" s="41"/>
      <c r="F90" s="226" t="s">
        <v>148</v>
      </c>
      <c r="G90" s="41"/>
      <c r="H90" s="41"/>
      <c r="I90" s="227"/>
      <c r="J90" s="41"/>
      <c r="K90" s="41"/>
      <c r="L90" s="45"/>
      <c r="M90" s="228"/>
      <c r="N90" s="229"/>
      <c r="O90" s="85"/>
      <c r="P90" s="85"/>
      <c r="Q90" s="85"/>
      <c r="R90" s="85"/>
      <c r="S90" s="85"/>
      <c r="T90" s="85"/>
      <c r="U90" s="86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143</v>
      </c>
      <c r="AU90" s="18" t="s">
        <v>81</v>
      </c>
    </row>
    <row r="91" spans="1:65" s="2" customFormat="1" ht="16.5" customHeight="1">
      <c r="A91" s="39"/>
      <c r="B91" s="40"/>
      <c r="C91" s="212" t="s">
        <v>149</v>
      </c>
      <c r="D91" s="212" t="s">
        <v>136</v>
      </c>
      <c r="E91" s="213" t="s">
        <v>150</v>
      </c>
      <c r="F91" s="214" t="s">
        <v>151</v>
      </c>
      <c r="G91" s="215" t="s">
        <v>139</v>
      </c>
      <c r="H91" s="216">
        <v>1</v>
      </c>
      <c r="I91" s="217"/>
      <c r="J91" s="218">
        <f>ROUND(I91*H91,2)</f>
        <v>0</v>
      </c>
      <c r="K91" s="214" t="s">
        <v>140</v>
      </c>
      <c r="L91" s="45"/>
      <c r="M91" s="219" t="s">
        <v>19</v>
      </c>
      <c r="N91" s="220" t="s">
        <v>42</v>
      </c>
      <c r="O91" s="85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1">
        <f>S91*H91</f>
        <v>0</v>
      </c>
      <c r="U91" s="222" t="s">
        <v>19</v>
      </c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3" t="s">
        <v>141</v>
      </c>
      <c r="AT91" s="223" t="s">
        <v>136</v>
      </c>
      <c r="AU91" s="223" t="s">
        <v>81</v>
      </c>
      <c r="AY91" s="18" t="s">
        <v>133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8" t="s">
        <v>79</v>
      </c>
      <c r="BK91" s="224">
        <f>ROUND(I91*H91,2)</f>
        <v>0</v>
      </c>
      <c r="BL91" s="18" t="s">
        <v>141</v>
      </c>
      <c r="BM91" s="223" t="s">
        <v>152</v>
      </c>
    </row>
    <row r="92" spans="1:47" s="2" customFormat="1" ht="12">
      <c r="A92" s="39"/>
      <c r="B92" s="40"/>
      <c r="C92" s="41"/>
      <c r="D92" s="225" t="s">
        <v>143</v>
      </c>
      <c r="E92" s="41"/>
      <c r="F92" s="226" t="s">
        <v>153</v>
      </c>
      <c r="G92" s="41"/>
      <c r="H92" s="41"/>
      <c r="I92" s="227"/>
      <c r="J92" s="41"/>
      <c r="K92" s="41"/>
      <c r="L92" s="45"/>
      <c r="M92" s="228"/>
      <c r="N92" s="229"/>
      <c r="O92" s="85"/>
      <c r="P92" s="85"/>
      <c r="Q92" s="85"/>
      <c r="R92" s="85"/>
      <c r="S92" s="85"/>
      <c r="T92" s="85"/>
      <c r="U92" s="86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143</v>
      </c>
      <c r="AU92" s="18" t="s">
        <v>81</v>
      </c>
    </row>
    <row r="93" spans="1:63" s="12" customFormat="1" ht="22.8" customHeight="1">
      <c r="A93" s="12"/>
      <c r="B93" s="196"/>
      <c r="C93" s="197"/>
      <c r="D93" s="198" t="s">
        <v>70</v>
      </c>
      <c r="E93" s="210" t="s">
        <v>154</v>
      </c>
      <c r="F93" s="210" t="s">
        <v>155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SUM(P94:P95)</f>
        <v>0</v>
      </c>
      <c r="Q93" s="204"/>
      <c r="R93" s="205">
        <f>SUM(R94:R95)</f>
        <v>0</v>
      </c>
      <c r="S93" s="204"/>
      <c r="T93" s="205">
        <f>SUM(T94:T95)</f>
        <v>0</v>
      </c>
      <c r="U93" s="206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132</v>
      </c>
      <c r="AT93" s="208" t="s">
        <v>70</v>
      </c>
      <c r="AU93" s="208" t="s">
        <v>79</v>
      </c>
      <c r="AY93" s="207" t="s">
        <v>133</v>
      </c>
      <c r="BK93" s="209">
        <f>SUM(BK94:BK95)</f>
        <v>0</v>
      </c>
    </row>
    <row r="94" spans="1:65" s="2" customFormat="1" ht="16.5" customHeight="1">
      <c r="A94" s="39"/>
      <c r="B94" s="40"/>
      <c r="C94" s="212" t="s">
        <v>156</v>
      </c>
      <c r="D94" s="212" t="s">
        <v>136</v>
      </c>
      <c r="E94" s="213" t="s">
        <v>157</v>
      </c>
      <c r="F94" s="214" t="s">
        <v>155</v>
      </c>
      <c r="G94" s="215" t="s">
        <v>139</v>
      </c>
      <c r="H94" s="216">
        <v>1</v>
      </c>
      <c r="I94" s="217"/>
      <c r="J94" s="218">
        <f>ROUND(I94*H94,2)</f>
        <v>0</v>
      </c>
      <c r="K94" s="214" t="s">
        <v>140</v>
      </c>
      <c r="L94" s="45"/>
      <c r="M94" s="219" t="s">
        <v>19</v>
      </c>
      <c r="N94" s="220" t="s">
        <v>42</v>
      </c>
      <c r="O94" s="85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1">
        <f>S94*H94</f>
        <v>0</v>
      </c>
      <c r="U94" s="222" t="s">
        <v>19</v>
      </c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3" t="s">
        <v>141</v>
      </c>
      <c r="AT94" s="223" t="s">
        <v>136</v>
      </c>
      <c r="AU94" s="223" t="s">
        <v>81</v>
      </c>
      <c r="AY94" s="18" t="s">
        <v>133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8" t="s">
        <v>79</v>
      </c>
      <c r="BK94" s="224">
        <f>ROUND(I94*H94,2)</f>
        <v>0</v>
      </c>
      <c r="BL94" s="18" t="s">
        <v>141</v>
      </c>
      <c r="BM94" s="223" t="s">
        <v>158</v>
      </c>
    </row>
    <row r="95" spans="1:47" s="2" customFormat="1" ht="12">
      <c r="A95" s="39"/>
      <c r="B95" s="40"/>
      <c r="C95" s="41"/>
      <c r="D95" s="225" t="s">
        <v>143</v>
      </c>
      <c r="E95" s="41"/>
      <c r="F95" s="226" t="s">
        <v>159</v>
      </c>
      <c r="G95" s="41"/>
      <c r="H95" s="41"/>
      <c r="I95" s="227"/>
      <c r="J95" s="41"/>
      <c r="K95" s="41"/>
      <c r="L95" s="45"/>
      <c r="M95" s="228"/>
      <c r="N95" s="229"/>
      <c r="O95" s="85"/>
      <c r="P95" s="85"/>
      <c r="Q95" s="85"/>
      <c r="R95" s="85"/>
      <c r="S95" s="85"/>
      <c r="T95" s="85"/>
      <c r="U95" s="86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143</v>
      </c>
      <c r="AU95" s="18" t="s">
        <v>81</v>
      </c>
    </row>
    <row r="96" spans="1:63" s="12" customFormat="1" ht="22.8" customHeight="1">
      <c r="A96" s="12"/>
      <c r="B96" s="196"/>
      <c r="C96" s="197"/>
      <c r="D96" s="198" t="s">
        <v>70</v>
      </c>
      <c r="E96" s="210" t="s">
        <v>160</v>
      </c>
      <c r="F96" s="210" t="s">
        <v>161</v>
      </c>
      <c r="G96" s="197"/>
      <c r="H96" s="197"/>
      <c r="I96" s="200"/>
      <c r="J96" s="211">
        <f>BK96</f>
        <v>0</v>
      </c>
      <c r="K96" s="197"/>
      <c r="L96" s="202"/>
      <c r="M96" s="203"/>
      <c r="N96" s="204"/>
      <c r="O96" s="204"/>
      <c r="P96" s="205">
        <f>SUM(P97:P100)</f>
        <v>0</v>
      </c>
      <c r="Q96" s="204"/>
      <c r="R96" s="205">
        <f>SUM(R97:R100)</f>
        <v>0</v>
      </c>
      <c r="S96" s="204"/>
      <c r="T96" s="205">
        <f>SUM(T97:T100)</f>
        <v>0</v>
      </c>
      <c r="U96" s="206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7" t="s">
        <v>132</v>
      </c>
      <c r="AT96" s="208" t="s">
        <v>70</v>
      </c>
      <c r="AU96" s="208" t="s">
        <v>79</v>
      </c>
      <c r="AY96" s="207" t="s">
        <v>133</v>
      </c>
      <c r="BK96" s="209">
        <f>SUM(BK97:BK100)</f>
        <v>0</v>
      </c>
    </row>
    <row r="97" spans="1:65" s="2" customFormat="1" ht="16.5" customHeight="1">
      <c r="A97" s="39"/>
      <c r="B97" s="40"/>
      <c r="C97" s="212" t="s">
        <v>132</v>
      </c>
      <c r="D97" s="212" t="s">
        <v>136</v>
      </c>
      <c r="E97" s="213" t="s">
        <v>162</v>
      </c>
      <c r="F97" s="214" t="s">
        <v>163</v>
      </c>
      <c r="G97" s="215" t="s">
        <v>139</v>
      </c>
      <c r="H97" s="216">
        <v>1</v>
      </c>
      <c r="I97" s="217"/>
      <c r="J97" s="218">
        <f>ROUND(I97*H97,2)</f>
        <v>0</v>
      </c>
      <c r="K97" s="214" t="s">
        <v>140</v>
      </c>
      <c r="L97" s="45"/>
      <c r="M97" s="219" t="s">
        <v>19</v>
      </c>
      <c r="N97" s="220" t="s">
        <v>42</v>
      </c>
      <c r="O97" s="85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1">
        <f>S97*H97</f>
        <v>0</v>
      </c>
      <c r="U97" s="222" t="s">
        <v>19</v>
      </c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3" t="s">
        <v>141</v>
      </c>
      <c r="AT97" s="223" t="s">
        <v>136</v>
      </c>
      <c r="AU97" s="223" t="s">
        <v>81</v>
      </c>
      <c r="AY97" s="18" t="s">
        <v>133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8" t="s">
        <v>79</v>
      </c>
      <c r="BK97" s="224">
        <f>ROUND(I97*H97,2)</f>
        <v>0</v>
      </c>
      <c r="BL97" s="18" t="s">
        <v>141</v>
      </c>
      <c r="BM97" s="223" t="s">
        <v>164</v>
      </c>
    </row>
    <row r="98" spans="1:47" s="2" customFormat="1" ht="12">
      <c r="A98" s="39"/>
      <c r="B98" s="40"/>
      <c r="C98" s="41"/>
      <c r="D98" s="225" t="s">
        <v>143</v>
      </c>
      <c r="E98" s="41"/>
      <c r="F98" s="226" t="s">
        <v>165</v>
      </c>
      <c r="G98" s="41"/>
      <c r="H98" s="41"/>
      <c r="I98" s="227"/>
      <c r="J98" s="41"/>
      <c r="K98" s="41"/>
      <c r="L98" s="45"/>
      <c r="M98" s="228"/>
      <c r="N98" s="229"/>
      <c r="O98" s="85"/>
      <c r="P98" s="85"/>
      <c r="Q98" s="85"/>
      <c r="R98" s="85"/>
      <c r="S98" s="85"/>
      <c r="T98" s="85"/>
      <c r="U98" s="86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143</v>
      </c>
      <c r="AU98" s="18" t="s">
        <v>81</v>
      </c>
    </row>
    <row r="99" spans="1:65" s="2" customFormat="1" ht="16.5" customHeight="1">
      <c r="A99" s="39"/>
      <c r="B99" s="40"/>
      <c r="C99" s="212" t="s">
        <v>166</v>
      </c>
      <c r="D99" s="212" t="s">
        <v>136</v>
      </c>
      <c r="E99" s="213" t="s">
        <v>167</v>
      </c>
      <c r="F99" s="214" t="s">
        <v>168</v>
      </c>
      <c r="G99" s="215" t="s">
        <v>139</v>
      </c>
      <c r="H99" s="216">
        <v>1</v>
      </c>
      <c r="I99" s="217"/>
      <c r="J99" s="218">
        <f>ROUND(I99*H99,2)</f>
        <v>0</v>
      </c>
      <c r="K99" s="214" t="s">
        <v>140</v>
      </c>
      <c r="L99" s="45"/>
      <c r="M99" s="219" t="s">
        <v>19</v>
      </c>
      <c r="N99" s="220" t="s">
        <v>42</v>
      </c>
      <c r="O99" s="85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1">
        <f>S99*H99</f>
        <v>0</v>
      </c>
      <c r="U99" s="222" t="s">
        <v>19</v>
      </c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3" t="s">
        <v>141</v>
      </c>
      <c r="AT99" s="223" t="s">
        <v>136</v>
      </c>
      <c r="AU99" s="223" t="s">
        <v>81</v>
      </c>
      <c r="AY99" s="18" t="s">
        <v>133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8" t="s">
        <v>79</v>
      </c>
      <c r="BK99" s="224">
        <f>ROUND(I99*H99,2)</f>
        <v>0</v>
      </c>
      <c r="BL99" s="18" t="s">
        <v>141</v>
      </c>
      <c r="BM99" s="223" t="s">
        <v>169</v>
      </c>
    </row>
    <row r="100" spans="1:47" s="2" customFormat="1" ht="12">
      <c r="A100" s="39"/>
      <c r="B100" s="40"/>
      <c r="C100" s="41"/>
      <c r="D100" s="225" t="s">
        <v>143</v>
      </c>
      <c r="E100" s="41"/>
      <c r="F100" s="226" t="s">
        <v>170</v>
      </c>
      <c r="G100" s="41"/>
      <c r="H100" s="41"/>
      <c r="I100" s="227"/>
      <c r="J100" s="41"/>
      <c r="K100" s="41"/>
      <c r="L100" s="45"/>
      <c r="M100" s="228"/>
      <c r="N100" s="229"/>
      <c r="O100" s="85"/>
      <c r="P100" s="85"/>
      <c r="Q100" s="85"/>
      <c r="R100" s="85"/>
      <c r="S100" s="85"/>
      <c r="T100" s="85"/>
      <c r="U100" s="86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143</v>
      </c>
      <c r="AU100" s="18" t="s">
        <v>81</v>
      </c>
    </row>
    <row r="101" spans="1:63" s="12" customFormat="1" ht="22.8" customHeight="1">
      <c r="A101" s="12"/>
      <c r="B101" s="196"/>
      <c r="C101" s="197"/>
      <c r="D101" s="198" t="s">
        <v>70</v>
      </c>
      <c r="E101" s="210" t="s">
        <v>171</v>
      </c>
      <c r="F101" s="210" t="s">
        <v>172</v>
      </c>
      <c r="G101" s="197"/>
      <c r="H101" s="197"/>
      <c r="I101" s="200"/>
      <c r="J101" s="211">
        <f>BK101</f>
        <v>0</v>
      </c>
      <c r="K101" s="197"/>
      <c r="L101" s="202"/>
      <c r="M101" s="203"/>
      <c r="N101" s="204"/>
      <c r="O101" s="204"/>
      <c r="P101" s="205">
        <f>SUM(P102:P105)</f>
        <v>0</v>
      </c>
      <c r="Q101" s="204"/>
      <c r="R101" s="205">
        <f>SUM(R102:R105)</f>
        <v>0</v>
      </c>
      <c r="S101" s="204"/>
      <c r="T101" s="205">
        <f>SUM(T102:T105)</f>
        <v>0</v>
      </c>
      <c r="U101" s="206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7" t="s">
        <v>132</v>
      </c>
      <c r="AT101" s="208" t="s">
        <v>70</v>
      </c>
      <c r="AU101" s="208" t="s">
        <v>79</v>
      </c>
      <c r="AY101" s="207" t="s">
        <v>133</v>
      </c>
      <c r="BK101" s="209">
        <f>SUM(BK102:BK105)</f>
        <v>0</v>
      </c>
    </row>
    <row r="102" spans="1:65" s="2" customFormat="1" ht="16.5" customHeight="1">
      <c r="A102" s="39"/>
      <c r="B102" s="40"/>
      <c r="C102" s="212" t="s">
        <v>173</v>
      </c>
      <c r="D102" s="212" t="s">
        <v>136</v>
      </c>
      <c r="E102" s="213" t="s">
        <v>174</v>
      </c>
      <c r="F102" s="214" t="s">
        <v>175</v>
      </c>
      <c r="G102" s="215" t="s">
        <v>139</v>
      </c>
      <c r="H102" s="216">
        <v>1</v>
      </c>
      <c r="I102" s="217"/>
      <c r="J102" s="218">
        <f>ROUND(I102*H102,2)</f>
        <v>0</v>
      </c>
      <c r="K102" s="214" t="s">
        <v>140</v>
      </c>
      <c r="L102" s="45"/>
      <c r="M102" s="219" t="s">
        <v>19</v>
      </c>
      <c r="N102" s="220" t="s">
        <v>42</v>
      </c>
      <c r="O102" s="85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1">
        <f>S102*H102</f>
        <v>0</v>
      </c>
      <c r="U102" s="222" t="s">
        <v>19</v>
      </c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3" t="s">
        <v>141</v>
      </c>
      <c r="AT102" s="223" t="s">
        <v>136</v>
      </c>
      <c r="AU102" s="223" t="s">
        <v>81</v>
      </c>
      <c r="AY102" s="18" t="s">
        <v>133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8" t="s">
        <v>79</v>
      </c>
      <c r="BK102" s="224">
        <f>ROUND(I102*H102,2)</f>
        <v>0</v>
      </c>
      <c r="BL102" s="18" t="s">
        <v>141</v>
      </c>
      <c r="BM102" s="223" t="s">
        <v>176</v>
      </c>
    </row>
    <row r="103" spans="1:47" s="2" customFormat="1" ht="12">
      <c r="A103" s="39"/>
      <c r="B103" s="40"/>
      <c r="C103" s="41"/>
      <c r="D103" s="225" t="s">
        <v>143</v>
      </c>
      <c r="E103" s="41"/>
      <c r="F103" s="226" t="s">
        <v>177</v>
      </c>
      <c r="G103" s="41"/>
      <c r="H103" s="41"/>
      <c r="I103" s="227"/>
      <c r="J103" s="41"/>
      <c r="K103" s="41"/>
      <c r="L103" s="45"/>
      <c r="M103" s="228"/>
      <c r="N103" s="229"/>
      <c r="O103" s="85"/>
      <c r="P103" s="85"/>
      <c r="Q103" s="85"/>
      <c r="R103" s="85"/>
      <c r="S103" s="85"/>
      <c r="T103" s="85"/>
      <c r="U103" s="86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143</v>
      </c>
      <c r="AU103" s="18" t="s">
        <v>81</v>
      </c>
    </row>
    <row r="104" spans="1:65" s="2" customFormat="1" ht="16.5" customHeight="1">
      <c r="A104" s="39"/>
      <c r="B104" s="40"/>
      <c r="C104" s="212" t="s">
        <v>178</v>
      </c>
      <c r="D104" s="212" t="s">
        <v>136</v>
      </c>
      <c r="E104" s="213" t="s">
        <v>179</v>
      </c>
      <c r="F104" s="214" t="s">
        <v>180</v>
      </c>
      <c r="G104" s="215" t="s">
        <v>139</v>
      </c>
      <c r="H104" s="216">
        <v>1</v>
      </c>
      <c r="I104" s="217"/>
      <c r="J104" s="218">
        <f>ROUND(I104*H104,2)</f>
        <v>0</v>
      </c>
      <c r="K104" s="214" t="s">
        <v>140</v>
      </c>
      <c r="L104" s="45"/>
      <c r="M104" s="219" t="s">
        <v>19</v>
      </c>
      <c r="N104" s="220" t="s">
        <v>42</v>
      </c>
      <c r="O104" s="85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1">
        <f>S104*H104</f>
        <v>0</v>
      </c>
      <c r="U104" s="222" t="s">
        <v>19</v>
      </c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3" t="s">
        <v>141</v>
      </c>
      <c r="AT104" s="223" t="s">
        <v>136</v>
      </c>
      <c r="AU104" s="223" t="s">
        <v>81</v>
      </c>
      <c r="AY104" s="18" t="s">
        <v>133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8" t="s">
        <v>79</v>
      </c>
      <c r="BK104" s="224">
        <f>ROUND(I104*H104,2)</f>
        <v>0</v>
      </c>
      <c r="BL104" s="18" t="s">
        <v>141</v>
      </c>
      <c r="BM104" s="223" t="s">
        <v>181</v>
      </c>
    </row>
    <row r="105" spans="1:47" s="2" customFormat="1" ht="12">
      <c r="A105" s="39"/>
      <c r="B105" s="40"/>
      <c r="C105" s="41"/>
      <c r="D105" s="225" t="s">
        <v>143</v>
      </c>
      <c r="E105" s="41"/>
      <c r="F105" s="226" t="s">
        <v>182</v>
      </c>
      <c r="G105" s="41"/>
      <c r="H105" s="41"/>
      <c r="I105" s="227"/>
      <c r="J105" s="41"/>
      <c r="K105" s="41"/>
      <c r="L105" s="45"/>
      <c r="M105" s="230"/>
      <c r="N105" s="231"/>
      <c r="O105" s="232"/>
      <c r="P105" s="232"/>
      <c r="Q105" s="232"/>
      <c r="R105" s="232"/>
      <c r="S105" s="232"/>
      <c r="T105" s="232"/>
      <c r="U105" s="233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143</v>
      </c>
      <c r="AU105" s="18" t="s">
        <v>81</v>
      </c>
    </row>
    <row r="106" spans="1:31" s="2" customFormat="1" ht="6.95" customHeight="1">
      <c r="A106" s="39"/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45"/>
      <c r="M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</sheetData>
  <sheetProtection password="CC35" sheet="1" objects="1" scenarios="1" formatColumns="0" formatRows="0" autoFilter="0"/>
  <autoFilter ref="C83:K105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1_02/011434000"/>
    <hyperlink ref="F90" r:id="rId2" display="https://podminky.urs.cz/item/CS_URS_2021_02/011464000"/>
    <hyperlink ref="F92" r:id="rId3" display="https://podminky.urs.cz/item/CS_URS_2021_02/013254000"/>
    <hyperlink ref="F95" r:id="rId4" display="https://podminky.urs.cz/item/CS_URS_2021_02/030001000"/>
    <hyperlink ref="F98" r:id="rId5" display="https://podminky.urs.cz/item/CS_URS_2021_02/044002000"/>
    <hyperlink ref="F100" r:id="rId6" display="https://podminky.urs.cz/item/CS_URS_2021_02/045002000"/>
    <hyperlink ref="F103" r:id="rId7" display="https://podminky.urs.cz/item/CS_URS_2021_02/070001000"/>
    <hyperlink ref="F105" r:id="rId8" display="https://podminky.urs.cz/item/CS_URS_2021_02/073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84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104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zakázky'!K6</f>
        <v>Zřízení sociální zařízení a šaten v tělocvičně Biskupského gymnázia ul. Střelecká 1800, Varnsdorf</v>
      </c>
      <c r="F7" s="143"/>
      <c r="G7" s="143"/>
      <c r="H7" s="143"/>
      <c r="L7" s="21"/>
    </row>
    <row r="8" spans="1:31" s="2" customFormat="1" ht="12" customHeight="1">
      <c r="A8" s="39"/>
      <c r="B8" s="45"/>
      <c r="C8" s="39"/>
      <c r="D8" s="143" t="s">
        <v>105</v>
      </c>
      <c r="E8" s="39"/>
      <c r="F8" s="39"/>
      <c r="G8" s="39"/>
      <c r="H8" s="39"/>
      <c r="I8" s="39"/>
      <c r="J8" s="39"/>
      <c r="K8" s="39"/>
      <c r="L8" s="14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6" t="s">
        <v>183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3" t="s">
        <v>18</v>
      </c>
      <c r="E11" s="39"/>
      <c r="F11" s="134" t="s">
        <v>19</v>
      </c>
      <c r="G11" s="39"/>
      <c r="H11" s="39"/>
      <c r="I11" s="143" t="s">
        <v>20</v>
      </c>
      <c r="J11" s="134" t="s">
        <v>19</v>
      </c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3" t="s">
        <v>21</v>
      </c>
      <c r="E12" s="39"/>
      <c r="F12" s="134" t="s">
        <v>22</v>
      </c>
      <c r="G12" s="39"/>
      <c r="H12" s="39"/>
      <c r="I12" s="143" t="s">
        <v>23</v>
      </c>
      <c r="J12" s="147" t="str">
        <f>'Rekapitulace zakázky'!AN8</f>
        <v>29. 12. 2021</v>
      </c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25</v>
      </c>
      <c r="E14" s="39"/>
      <c r="F14" s="39"/>
      <c r="G14" s="39"/>
      <c r="H14" s="39"/>
      <c r="I14" s="143" t="s">
        <v>26</v>
      </c>
      <c r="J14" s="134" t="s">
        <v>19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4" t="s">
        <v>27</v>
      </c>
      <c r="F15" s="39"/>
      <c r="G15" s="39"/>
      <c r="H15" s="39"/>
      <c r="I15" s="143" t="s">
        <v>28</v>
      </c>
      <c r="J15" s="134" t="s">
        <v>19</v>
      </c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3" t="s">
        <v>29</v>
      </c>
      <c r="E17" s="39"/>
      <c r="F17" s="39"/>
      <c r="G17" s="39"/>
      <c r="H17" s="39"/>
      <c r="I17" s="143" t="s">
        <v>26</v>
      </c>
      <c r="J17" s="34" t="str">
        <f>'Rekapitulace zakázky'!AN13</f>
        <v>Vyplň údaj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zakázky'!E14</f>
        <v>Vyplň údaj</v>
      </c>
      <c r="F18" s="134"/>
      <c r="G18" s="134"/>
      <c r="H18" s="134"/>
      <c r="I18" s="143" t="s">
        <v>28</v>
      </c>
      <c r="J18" s="34" t="str">
        <f>'Rekapitulace zakázky'!AN14</f>
        <v>Vyplň údaj</v>
      </c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3" t="s">
        <v>31</v>
      </c>
      <c r="E20" s="39"/>
      <c r="F20" s="39"/>
      <c r="G20" s="39"/>
      <c r="H20" s="39"/>
      <c r="I20" s="143" t="s">
        <v>26</v>
      </c>
      <c r="J20" s="134" t="s">
        <v>19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4" t="s">
        <v>32</v>
      </c>
      <c r="F21" s="39"/>
      <c r="G21" s="39"/>
      <c r="H21" s="39"/>
      <c r="I21" s="143" t="s">
        <v>28</v>
      </c>
      <c r="J21" s="134" t="s">
        <v>19</v>
      </c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3" t="s">
        <v>34</v>
      </c>
      <c r="E23" s="39"/>
      <c r="F23" s="39"/>
      <c r="G23" s="39"/>
      <c r="H23" s="39"/>
      <c r="I23" s="143" t="s">
        <v>26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4" t="s">
        <v>32</v>
      </c>
      <c r="F24" s="39"/>
      <c r="G24" s="39"/>
      <c r="H24" s="39"/>
      <c r="I24" s="143" t="s">
        <v>28</v>
      </c>
      <c r="J24" s="134" t="s">
        <v>19</v>
      </c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3" t="s">
        <v>35</v>
      </c>
      <c r="E26" s="39"/>
      <c r="F26" s="39"/>
      <c r="G26" s="39"/>
      <c r="H26" s="39"/>
      <c r="I26" s="39"/>
      <c r="J26" s="39"/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8"/>
      <c r="B27" s="149"/>
      <c r="C27" s="148"/>
      <c r="D27" s="148"/>
      <c r="E27" s="150" t="s">
        <v>19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14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3" t="s">
        <v>37</v>
      </c>
      <c r="E30" s="39"/>
      <c r="F30" s="39"/>
      <c r="G30" s="39"/>
      <c r="H30" s="39"/>
      <c r="I30" s="39"/>
      <c r="J30" s="154">
        <f>ROUND(J98,2)</f>
        <v>0</v>
      </c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5" t="s">
        <v>39</v>
      </c>
      <c r="G32" s="39"/>
      <c r="H32" s="39"/>
      <c r="I32" s="155" t="s">
        <v>38</v>
      </c>
      <c r="J32" s="155" t="s">
        <v>40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6" t="s">
        <v>41</v>
      </c>
      <c r="E33" s="143" t="s">
        <v>42</v>
      </c>
      <c r="F33" s="157">
        <f>ROUND((SUM(BE98:BE762)),2)</f>
        <v>0</v>
      </c>
      <c r="G33" s="39"/>
      <c r="H33" s="39"/>
      <c r="I33" s="158">
        <v>0.21</v>
      </c>
      <c r="J33" s="157">
        <f>ROUND(((SUM(BE98:BE762))*I33),2)</f>
        <v>0</v>
      </c>
      <c r="K33" s="39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3" t="s">
        <v>43</v>
      </c>
      <c r="F34" s="157">
        <f>ROUND((SUM(BF98:BF762)),2)</f>
        <v>0</v>
      </c>
      <c r="G34" s="39"/>
      <c r="H34" s="39"/>
      <c r="I34" s="158">
        <v>0.15</v>
      </c>
      <c r="J34" s="157">
        <f>ROUND(((SUM(BF98:BF762))*I34),2)</f>
        <v>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3" t="s">
        <v>44</v>
      </c>
      <c r="F35" s="157">
        <f>ROUND((SUM(BG98:BG762)),2)</f>
        <v>0</v>
      </c>
      <c r="G35" s="39"/>
      <c r="H35" s="39"/>
      <c r="I35" s="158">
        <v>0.21</v>
      </c>
      <c r="J35" s="157">
        <f>0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3" t="s">
        <v>45</v>
      </c>
      <c r="F36" s="157">
        <f>ROUND((SUM(BH98:BH762)),2)</f>
        <v>0</v>
      </c>
      <c r="G36" s="39"/>
      <c r="H36" s="39"/>
      <c r="I36" s="158">
        <v>0.15</v>
      </c>
      <c r="J36" s="157">
        <f>0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46</v>
      </c>
      <c r="F37" s="157">
        <f>ROUND((SUM(BI98:BI762)),2)</f>
        <v>0</v>
      </c>
      <c r="G37" s="39"/>
      <c r="H37" s="39"/>
      <c r="I37" s="158">
        <v>0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9"/>
      <c r="D39" s="160" t="s">
        <v>47</v>
      </c>
      <c r="E39" s="161"/>
      <c r="F39" s="161"/>
      <c r="G39" s="162" t="s">
        <v>48</v>
      </c>
      <c r="H39" s="163" t="s">
        <v>49</v>
      </c>
      <c r="I39" s="161"/>
      <c r="J39" s="164">
        <f>SUM(J30:J37)</f>
        <v>0</v>
      </c>
      <c r="K39" s="165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107</v>
      </c>
      <c r="D45" s="41"/>
      <c r="E45" s="41"/>
      <c r="F45" s="41"/>
      <c r="G45" s="41"/>
      <c r="H45" s="41"/>
      <c r="I45" s="41"/>
      <c r="J45" s="41"/>
      <c r="K45" s="41"/>
      <c r="L45" s="14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0" t="str">
        <f>E7</f>
        <v>Zřízení sociální zařízení a šaten v tělocvičně Biskupského gymnázia ul. Střelecká 1800, Varnsdorf</v>
      </c>
      <c r="F48" s="33"/>
      <c r="G48" s="33"/>
      <c r="H48" s="33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105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1 - Stavebně konstrukční řešení</v>
      </c>
      <c r="F50" s="41"/>
      <c r="G50" s="41"/>
      <c r="H50" s="41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st.p.č.k. 3037, k.ú. Varnsdorf</v>
      </c>
      <c r="G52" s="41"/>
      <c r="H52" s="41"/>
      <c r="I52" s="33" t="s">
        <v>23</v>
      </c>
      <c r="J52" s="73" t="str">
        <f>IF(J12="","",J12)</f>
        <v>29. 12. 2021</v>
      </c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Město Varnsdorf, nám. E. Beneše 470, Varnsdorf </v>
      </c>
      <c r="G54" s="41"/>
      <c r="H54" s="41"/>
      <c r="I54" s="33" t="s">
        <v>31</v>
      </c>
      <c r="J54" s="37" t="str">
        <f>E21</f>
        <v>Pavel Hruška</v>
      </c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Pavel Hruška</v>
      </c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1" t="s">
        <v>108</v>
      </c>
      <c r="D57" s="172"/>
      <c r="E57" s="172"/>
      <c r="F57" s="172"/>
      <c r="G57" s="172"/>
      <c r="H57" s="172"/>
      <c r="I57" s="172"/>
      <c r="J57" s="173" t="s">
        <v>109</v>
      </c>
      <c r="K57" s="172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4" t="s">
        <v>69</v>
      </c>
      <c r="D59" s="41"/>
      <c r="E59" s="41"/>
      <c r="F59" s="41"/>
      <c r="G59" s="41"/>
      <c r="H59" s="41"/>
      <c r="I59" s="41"/>
      <c r="J59" s="103">
        <f>J98</f>
        <v>0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110</v>
      </c>
    </row>
    <row r="60" spans="1:31" s="9" customFormat="1" ht="24.95" customHeight="1">
      <c r="A60" s="9"/>
      <c r="B60" s="175"/>
      <c r="C60" s="176"/>
      <c r="D60" s="177" t="s">
        <v>184</v>
      </c>
      <c r="E60" s="178"/>
      <c r="F60" s="178"/>
      <c r="G60" s="178"/>
      <c r="H60" s="178"/>
      <c r="I60" s="178"/>
      <c r="J60" s="179">
        <f>J99</f>
        <v>0</v>
      </c>
      <c r="K60" s="176"/>
      <c r="L60" s="18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1"/>
      <c r="C61" s="126"/>
      <c r="D61" s="182" t="s">
        <v>185</v>
      </c>
      <c r="E61" s="183"/>
      <c r="F61" s="183"/>
      <c r="G61" s="183"/>
      <c r="H61" s="183"/>
      <c r="I61" s="183"/>
      <c r="J61" s="184">
        <f>J100</f>
        <v>0</v>
      </c>
      <c r="K61" s="126"/>
      <c r="L61" s="18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1"/>
      <c r="C62" s="126"/>
      <c r="D62" s="182" t="s">
        <v>186</v>
      </c>
      <c r="E62" s="183"/>
      <c r="F62" s="183"/>
      <c r="G62" s="183"/>
      <c r="H62" s="183"/>
      <c r="I62" s="183"/>
      <c r="J62" s="184">
        <f>J146</f>
        <v>0</v>
      </c>
      <c r="K62" s="126"/>
      <c r="L62" s="18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1"/>
      <c r="C63" s="126"/>
      <c r="D63" s="182" t="s">
        <v>187</v>
      </c>
      <c r="E63" s="183"/>
      <c r="F63" s="183"/>
      <c r="G63" s="183"/>
      <c r="H63" s="183"/>
      <c r="I63" s="183"/>
      <c r="J63" s="184">
        <f>J179</f>
        <v>0</v>
      </c>
      <c r="K63" s="126"/>
      <c r="L63" s="18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1"/>
      <c r="C64" s="126"/>
      <c r="D64" s="182" t="s">
        <v>188</v>
      </c>
      <c r="E64" s="183"/>
      <c r="F64" s="183"/>
      <c r="G64" s="183"/>
      <c r="H64" s="183"/>
      <c r="I64" s="183"/>
      <c r="J64" s="184">
        <f>J282</f>
        <v>0</v>
      </c>
      <c r="K64" s="126"/>
      <c r="L64" s="18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1"/>
      <c r="C65" s="126"/>
      <c r="D65" s="182" t="s">
        <v>189</v>
      </c>
      <c r="E65" s="183"/>
      <c r="F65" s="183"/>
      <c r="G65" s="183"/>
      <c r="H65" s="183"/>
      <c r="I65" s="183"/>
      <c r="J65" s="184">
        <f>J330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190</v>
      </c>
      <c r="E66" s="183"/>
      <c r="F66" s="183"/>
      <c r="G66" s="183"/>
      <c r="H66" s="183"/>
      <c r="I66" s="183"/>
      <c r="J66" s="184">
        <f>J353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75"/>
      <c r="C67" s="176"/>
      <c r="D67" s="177" t="s">
        <v>191</v>
      </c>
      <c r="E67" s="178"/>
      <c r="F67" s="178"/>
      <c r="G67" s="178"/>
      <c r="H67" s="178"/>
      <c r="I67" s="178"/>
      <c r="J67" s="179">
        <f>J356</f>
        <v>0</v>
      </c>
      <c r="K67" s="176"/>
      <c r="L67" s="18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81"/>
      <c r="C68" s="126"/>
      <c r="D68" s="182" t="s">
        <v>192</v>
      </c>
      <c r="E68" s="183"/>
      <c r="F68" s="183"/>
      <c r="G68" s="183"/>
      <c r="H68" s="183"/>
      <c r="I68" s="183"/>
      <c r="J68" s="184">
        <f>J357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193</v>
      </c>
      <c r="E69" s="183"/>
      <c r="F69" s="183"/>
      <c r="G69" s="183"/>
      <c r="H69" s="183"/>
      <c r="I69" s="183"/>
      <c r="J69" s="184">
        <f>J370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1"/>
      <c r="C70" s="126"/>
      <c r="D70" s="182" t="s">
        <v>194</v>
      </c>
      <c r="E70" s="183"/>
      <c r="F70" s="183"/>
      <c r="G70" s="183"/>
      <c r="H70" s="183"/>
      <c r="I70" s="183"/>
      <c r="J70" s="184">
        <f>J374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195</v>
      </c>
      <c r="E71" s="183"/>
      <c r="F71" s="183"/>
      <c r="G71" s="183"/>
      <c r="H71" s="183"/>
      <c r="I71" s="183"/>
      <c r="J71" s="184">
        <f>J431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1"/>
      <c r="C72" s="126"/>
      <c r="D72" s="182" t="s">
        <v>196</v>
      </c>
      <c r="E72" s="183"/>
      <c r="F72" s="183"/>
      <c r="G72" s="183"/>
      <c r="H72" s="183"/>
      <c r="I72" s="183"/>
      <c r="J72" s="184">
        <f>J441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1"/>
      <c r="C73" s="126"/>
      <c r="D73" s="182" t="s">
        <v>197</v>
      </c>
      <c r="E73" s="183"/>
      <c r="F73" s="183"/>
      <c r="G73" s="183"/>
      <c r="H73" s="183"/>
      <c r="I73" s="183"/>
      <c r="J73" s="184">
        <f>J491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1"/>
      <c r="C74" s="126"/>
      <c r="D74" s="182" t="s">
        <v>198</v>
      </c>
      <c r="E74" s="183"/>
      <c r="F74" s="183"/>
      <c r="G74" s="183"/>
      <c r="H74" s="183"/>
      <c r="I74" s="183"/>
      <c r="J74" s="184">
        <f>J511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1"/>
      <c r="C75" s="126"/>
      <c r="D75" s="182" t="s">
        <v>199</v>
      </c>
      <c r="E75" s="183"/>
      <c r="F75" s="183"/>
      <c r="G75" s="183"/>
      <c r="H75" s="183"/>
      <c r="I75" s="183"/>
      <c r="J75" s="184">
        <f>J609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1"/>
      <c r="C76" s="126"/>
      <c r="D76" s="182" t="s">
        <v>200</v>
      </c>
      <c r="E76" s="183"/>
      <c r="F76" s="183"/>
      <c r="G76" s="183"/>
      <c r="H76" s="183"/>
      <c r="I76" s="183"/>
      <c r="J76" s="184">
        <f>J627</f>
        <v>0</v>
      </c>
      <c r="K76" s="126"/>
      <c r="L76" s="18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1"/>
      <c r="C77" s="126"/>
      <c r="D77" s="182" t="s">
        <v>201</v>
      </c>
      <c r="E77" s="183"/>
      <c r="F77" s="183"/>
      <c r="G77" s="183"/>
      <c r="H77" s="183"/>
      <c r="I77" s="183"/>
      <c r="J77" s="184">
        <f>J701</f>
        <v>0</v>
      </c>
      <c r="K77" s="126"/>
      <c r="L77" s="18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1"/>
      <c r="C78" s="126"/>
      <c r="D78" s="182" t="s">
        <v>202</v>
      </c>
      <c r="E78" s="183"/>
      <c r="F78" s="183"/>
      <c r="G78" s="183"/>
      <c r="H78" s="183"/>
      <c r="I78" s="183"/>
      <c r="J78" s="184">
        <f>J740</f>
        <v>0</v>
      </c>
      <c r="K78" s="126"/>
      <c r="L78" s="185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60"/>
      <c r="C80" s="61"/>
      <c r="D80" s="61"/>
      <c r="E80" s="61"/>
      <c r="F80" s="61"/>
      <c r="G80" s="61"/>
      <c r="H80" s="61"/>
      <c r="I80" s="61"/>
      <c r="J80" s="61"/>
      <c r="K80" s="6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4" spans="1:31" s="2" customFormat="1" ht="6.95" customHeight="1">
      <c r="A84" s="39"/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4.95" customHeight="1">
      <c r="A85" s="39"/>
      <c r="B85" s="40"/>
      <c r="C85" s="24" t="s">
        <v>116</v>
      </c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16</v>
      </c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6.5" customHeight="1">
      <c r="A88" s="39"/>
      <c r="B88" s="40"/>
      <c r="C88" s="41"/>
      <c r="D88" s="41"/>
      <c r="E88" s="170" t="str">
        <f>E7</f>
        <v>Zřízení sociální zařízení a šaten v tělocvičně Biskupského gymnázia ul. Střelecká 1800, Varnsdorf</v>
      </c>
      <c r="F88" s="33"/>
      <c r="G88" s="33"/>
      <c r="H88" s="33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105</v>
      </c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6.5" customHeight="1">
      <c r="A90" s="39"/>
      <c r="B90" s="40"/>
      <c r="C90" s="41"/>
      <c r="D90" s="41"/>
      <c r="E90" s="70" t="str">
        <f>E9</f>
        <v>SO 1 - Stavebně konstrukční řešení</v>
      </c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6.95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2" customHeight="1">
      <c r="A92" s="39"/>
      <c r="B92" s="40"/>
      <c r="C92" s="33" t="s">
        <v>21</v>
      </c>
      <c r="D92" s="41"/>
      <c r="E92" s="41"/>
      <c r="F92" s="28" t="str">
        <f>F12</f>
        <v>st.p.č.k. 3037, k.ú. Varnsdorf</v>
      </c>
      <c r="G92" s="41"/>
      <c r="H92" s="41"/>
      <c r="I92" s="33" t="s">
        <v>23</v>
      </c>
      <c r="J92" s="73" t="str">
        <f>IF(J12="","",J12)</f>
        <v>29. 12. 2021</v>
      </c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6.95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25</v>
      </c>
      <c r="D94" s="41"/>
      <c r="E94" s="41"/>
      <c r="F94" s="28" t="str">
        <f>E15</f>
        <v xml:space="preserve">Město Varnsdorf, nám. E. Beneše 470, Varnsdorf </v>
      </c>
      <c r="G94" s="41"/>
      <c r="H94" s="41"/>
      <c r="I94" s="33" t="s">
        <v>31</v>
      </c>
      <c r="J94" s="37" t="str">
        <f>E21</f>
        <v>Pavel Hruška</v>
      </c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5.15" customHeight="1">
      <c r="A95" s="39"/>
      <c r="B95" s="40"/>
      <c r="C95" s="33" t="s">
        <v>29</v>
      </c>
      <c r="D95" s="41"/>
      <c r="E95" s="41"/>
      <c r="F95" s="28" t="str">
        <f>IF(E18="","",E18)</f>
        <v>Vyplň údaj</v>
      </c>
      <c r="G95" s="41"/>
      <c r="H95" s="41"/>
      <c r="I95" s="33" t="s">
        <v>34</v>
      </c>
      <c r="J95" s="37" t="str">
        <f>E24</f>
        <v>Pavel Hruška</v>
      </c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0.3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11" customFormat="1" ht="29.25" customHeight="1">
      <c r="A97" s="186"/>
      <c r="B97" s="187"/>
      <c r="C97" s="188" t="s">
        <v>117</v>
      </c>
      <c r="D97" s="189" t="s">
        <v>56</v>
      </c>
      <c r="E97" s="189" t="s">
        <v>52</v>
      </c>
      <c r="F97" s="189" t="s">
        <v>53</v>
      </c>
      <c r="G97" s="189" t="s">
        <v>118</v>
      </c>
      <c r="H97" s="189" t="s">
        <v>119</v>
      </c>
      <c r="I97" s="189" t="s">
        <v>120</v>
      </c>
      <c r="J97" s="189" t="s">
        <v>109</v>
      </c>
      <c r="K97" s="190" t="s">
        <v>121</v>
      </c>
      <c r="L97" s="191"/>
      <c r="M97" s="93" t="s">
        <v>19</v>
      </c>
      <c r="N97" s="94" t="s">
        <v>41</v>
      </c>
      <c r="O97" s="94" t="s">
        <v>122</v>
      </c>
      <c r="P97" s="94" t="s">
        <v>123</v>
      </c>
      <c r="Q97" s="94" t="s">
        <v>124</v>
      </c>
      <c r="R97" s="94" t="s">
        <v>125</v>
      </c>
      <c r="S97" s="94" t="s">
        <v>126</v>
      </c>
      <c r="T97" s="94" t="s">
        <v>127</v>
      </c>
      <c r="U97" s="95" t="s">
        <v>128</v>
      </c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</row>
    <row r="98" spans="1:63" s="2" customFormat="1" ht="22.8" customHeight="1">
      <c r="A98" s="39"/>
      <c r="B98" s="40"/>
      <c r="C98" s="100" t="s">
        <v>129</v>
      </c>
      <c r="D98" s="41"/>
      <c r="E98" s="41"/>
      <c r="F98" s="41"/>
      <c r="G98" s="41"/>
      <c r="H98" s="41"/>
      <c r="I98" s="41"/>
      <c r="J98" s="192">
        <f>BK98</f>
        <v>0</v>
      </c>
      <c r="K98" s="41"/>
      <c r="L98" s="45"/>
      <c r="M98" s="96"/>
      <c r="N98" s="193"/>
      <c r="O98" s="97"/>
      <c r="P98" s="194">
        <f>P99+P356</f>
        <v>0</v>
      </c>
      <c r="Q98" s="97"/>
      <c r="R98" s="194">
        <f>R99+R356</f>
        <v>57.47638657</v>
      </c>
      <c r="S98" s="97"/>
      <c r="T98" s="194">
        <f>T99+T356</f>
        <v>24.31639093</v>
      </c>
      <c r="U98" s="98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70</v>
      </c>
      <c r="AU98" s="18" t="s">
        <v>110</v>
      </c>
      <c r="BK98" s="195">
        <f>BK99+BK356</f>
        <v>0</v>
      </c>
    </row>
    <row r="99" spans="1:63" s="12" customFormat="1" ht="25.9" customHeight="1">
      <c r="A99" s="12"/>
      <c r="B99" s="196"/>
      <c r="C99" s="197"/>
      <c r="D99" s="198" t="s">
        <v>70</v>
      </c>
      <c r="E99" s="199" t="s">
        <v>203</v>
      </c>
      <c r="F99" s="199" t="s">
        <v>204</v>
      </c>
      <c r="G99" s="197"/>
      <c r="H99" s="197"/>
      <c r="I99" s="200"/>
      <c r="J99" s="201">
        <f>BK99</f>
        <v>0</v>
      </c>
      <c r="K99" s="197"/>
      <c r="L99" s="202"/>
      <c r="M99" s="203"/>
      <c r="N99" s="204"/>
      <c r="O99" s="204"/>
      <c r="P99" s="205">
        <f>P100+P146+P179+P282+P330+P353</f>
        <v>0</v>
      </c>
      <c r="Q99" s="204"/>
      <c r="R99" s="205">
        <f>R100+R146+R179+R282+R330+R353</f>
        <v>44.40856026</v>
      </c>
      <c r="S99" s="204"/>
      <c r="T99" s="205">
        <f>T100+T146+T179+T282+T330+T353</f>
        <v>18.848521</v>
      </c>
      <c r="U99" s="206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7" t="s">
        <v>79</v>
      </c>
      <c r="AT99" s="208" t="s">
        <v>70</v>
      </c>
      <c r="AU99" s="208" t="s">
        <v>71</v>
      </c>
      <c r="AY99" s="207" t="s">
        <v>133</v>
      </c>
      <c r="BK99" s="209">
        <f>BK100+BK146+BK179+BK282+BK330+BK353</f>
        <v>0</v>
      </c>
    </row>
    <row r="100" spans="1:63" s="12" customFormat="1" ht="22.8" customHeight="1">
      <c r="A100" s="12"/>
      <c r="B100" s="196"/>
      <c r="C100" s="197"/>
      <c r="D100" s="198" t="s">
        <v>70</v>
      </c>
      <c r="E100" s="210" t="s">
        <v>149</v>
      </c>
      <c r="F100" s="210" t="s">
        <v>205</v>
      </c>
      <c r="G100" s="197"/>
      <c r="H100" s="197"/>
      <c r="I100" s="200"/>
      <c r="J100" s="211">
        <f>BK100</f>
        <v>0</v>
      </c>
      <c r="K100" s="197"/>
      <c r="L100" s="202"/>
      <c r="M100" s="203"/>
      <c r="N100" s="204"/>
      <c r="O100" s="204"/>
      <c r="P100" s="205">
        <f>SUM(P101:P145)</f>
        <v>0</v>
      </c>
      <c r="Q100" s="204"/>
      <c r="R100" s="205">
        <f>SUM(R101:R145)</f>
        <v>12.535598750000002</v>
      </c>
      <c r="S100" s="204"/>
      <c r="T100" s="205">
        <f>SUM(T101:T145)</f>
        <v>0</v>
      </c>
      <c r="U100" s="206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7" t="s">
        <v>79</v>
      </c>
      <c r="AT100" s="208" t="s">
        <v>70</v>
      </c>
      <c r="AU100" s="208" t="s">
        <v>79</v>
      </c>
      <c r="AY100" s="207" t="s">
        <v>133</v>
      </c>
      <c r="BK100" s="209">
        <f>SUM(BK101:BK145)</f>
        <v>0</v>
      </c>
    </row>
    <row r="101" spans="1:65" s="2" customFormat="1" ht="24.15" customHeight="1">
      <c r="A101" s="39"/>
      <c r="B101" s="40"/>
      <c r="C101" s="212" t="s">
        <v>79</v>
      </c>
      <c r="D101" s="212" t="s">
        <v>136</v>
      </c>
      <c r="E101" s="213" t="s">
        <v>206</v>
      </c>
      <c r="F101" s="214" t="s">
        <v>207</v>
      </c>
      <c r="G101" s="215" t="s">
        <v>208</v>
      </c>
      <c r="H101" s="216">
        <v>8</v>
      </c>
      <c r="I101" s="217"/>
      <c r="J101" s="218">
        <f>ROUND(I101*H101,2)</f>
        <v>0</v>
      </c>
      <c r="K101" s="214" t="s">
        <v>140</v>
      </c>
      <c r="L101" s="45"/>
      <c r="M101" s="219" t="s">
        <v>19</v>
      </c>
      <c r="N101" s="220" t="s">
        <v>42</v>
      </c>
      <c r="O101" s="85"/>
      <c r="P101" s="221">
        <f>O101*H101</f>
        <v>0</v>
      </c>
      <c r="Q101" s="221">
        <v>0.02228</v>
      </c>
      <c r="R101" s="221">
        <f>Q101*H101</f>
        <v>0.17824</v>
      </c>
      <c r="S101" s="221">
        <v>0</v>
      </c>
      <c r="T101" s="221">
        <f>S101*H101</f>
        <v>0</v>
      </c>
      <c r="U101" s="222" t="s">
        <v>19</v>
      </c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3" t="s">
        <v>156</v>
      </c>
      <c r="AT101" s="223" t="s">
        <v>136</v>
      </c>
      <c r="AU101" s="223" t="s">
        <v>81</v>
      </c>
      <c r="AY101" s="18" t="s">
        <v>133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8" t="s">
        <v>79</v>
      </c>
      <c r="BK101" s="224">
        <f>ROUND(I101*H101,2)</f>
        <v>0</v>
      </c>
      <c r="BL101" s="18" t="s">
        <v>156</v>
      </c>
      <c r="BM101" s="223" t="s">
        <v>209</v>
      </c>
    </row>
    <row r="102" spans="1:47" s="2" customFormat="1" ht="12">
      <c r="A102" s="39"/>
      <c r="B102" s="40"/>
      <c r="C102" s="41"/>
      <c r="D102" s="225" t="s">
        <v>143</v>
      </c>
      <c r="E102" s="41"/>
      <c r="F102" s="226" t="s">
        <v>210</v>
      </c>
      <c r="G102" s="41"/>
      <c r="H102" s="41"/>
      <c r="I102" s="227"/>
      <c r="J102" s="41"/>
      <c r="K102" s="41"/>
      <c r="L102" s="45"/>
      <c r="M102" s="228"/>
      <c r="N102" s="229"/>
      <c r="O102" s="85"/>
      <c r="P102" s="85"/>
      <c r="Q102" s="85"/>
      <c r="R102" s="85"/>
      <c r="S102" s="85"/>
      <c r="T102" s="85"/>
      <c r="U102" s="86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143</v>
      </c>
      <c r="AU102" s="18" t="s">
        <v>81</v>
      </c>
    </row>
    <row r="103" spans="1:51" s="13" customFormat="1" ht="12">
      <c r="A103" s="13"/>
      <c r="B103" s="234"/>
      <c r="C103" s="235"/>
      <c r="D103" s="236" t="s">
        <v>211</v>
      </c>
      <c r="E103" s="237" t="s">
        <v>19</v>
      </c>
      <c r="F103" s="238" t="s">
        <v>212</v>
      </c>
      <c r="G103" s="235"/>
      <c r="H103" s="239">
        <v>8</v>
      </c>
      <c r="I103" s="240"/>
      <c r="J103" s="235"/>
      <c r="K103" s="235"/>
      <c r="L103" s="241"/>
      <c r="M103" s="242"/>
      <c r="N103" s="243"/>
      <c r="O103" s="243"/>
      <c r="P103" s="243"/>
      <c r="Q103" s="243"/>
      <c r="R103" s="243"/>
      <c r="S103" s="243"/>
      <c r="T103" s="243"/>
      <c r="U103" s="244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5" t="s">
        <v>211</v>
      </c>
      <c r="AU103" s="245" t="s">
        <v>81</v>
      </c>
      <c r="AV103" s="13" t="s">
        <v>81</v>
      </c>
      <c r="AW103" s="13" t="s">
        <v>33</v>
      </c>
      <c r="AX103" s="13" t="s">
        <v>79</v>
      </c>
      <c r="AY103" s="245" t="s">
        <v>133</v>
      </c>
    </row>
    <row r="104" spans="1:65" s="2" customFormat="1" ht="24.15" customHeight="1">
      <c r="A104" s="39"/>
      <c r="B104" s="40"/>
      <c r="C104" s="212" t="s">
        <v>81</v>
      </c>
      <c r="D104" s="212" t="s">
        <v>136</v>
      </c>
      <c r="E104" s="213" t="s">
        <v>213</v>
      </c>
      <c r="F104" s="214" t="s">
        <v>214</v>
      </c>
      <c r="G104" s="215" t="s">
        <v>208</v>
      </c>
      <c r="H104" s="216">
        <v>3</v>
      </c>
      <c r="I104" s="217"/>
      <c r="J104" s="218">
        <f>ROUND(I104*H104,2)</f>
        <v>0</v>
      </c>
      <c r="K104" s="214" t="s">
        <v>140</v>
      </c>
      <c r="L104" s="45"/>
      <c r="M104" s="219" t="s">
        <v>19</v>
      </c>
      <c r="N104" s="220" t="s">
        <v>42</v>
      </c>
      <c r="O104" s="85"/>
      <c r="P104" s="221">
        <f>O104*H104</f>
        <v>0</v>
      </c>
      <c r="Q104" s="221">
        <v>0.03563</v>
      </c>
      <c r="R104" s="221">
        <f>Q104*H104</f>
        <v>0.10689000000000001</v>
      </c>
      <c r="S104" s="221">
        <v>0</v>
      </c>
      <c r="T104" s="221">
        <f>S104*H104</f>
        <v>0</v>
      </c>
      <c r="U104" s="222" t="s">
        <v>19</v>
      </c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3" t="s">
        <v>156</v>
      </c>
      <c r="AT104" s="223" t="s">
        <v>136</v>
      </c>
      <c r="AU104" s="223" t="s">
        <v>81</v>
      </c>
      <c r="AY104" s="18" t="s">
        <v>133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8" t="s">
        <v>79</v>
      </c>
      <c r="BK104" s="224">
        <f>ROUND(I104*H104,2)</f>
        <v>0</v>
      </c>
      <c r="BL104" s="18" t="s">
        <v>156</v>
      </c>
      <c r="BM104" s="223" t="s">
        <v>215</v>
      </c>
    </row>
    <row r="105" spans="1:47" s="2" customFormat="1" ht="12">
      <c r="A105" s="39"/>
      <c r="B105" s="40"/>
      <c r="C105" s="41"/>
      <c r="D105" s="225" t="s">
        <v>143</v>
      </c>
      <c r="E105" s="41"/>
      <c r="F105" s="226" t="s">
        <v>216</v>
      </c>
      <c r="G105" s="41"/>
      <c r="H105" s="41"/>
      <c r="I105" s="227"/>
      <c r="J105" s="41"/>
      <c r="K105" s="41"/>
      <c r="L105" s="45"/>
      <c r="M105" s="228"/>
      <c r="N105" s="229"/>
      <c r="O105" s="85"/>
      <c r="P105" s="85"/>
      <c r="Q105" s="85"/>
      <c r="R105" s="85"/>
      <c r="S105" s="85"/>
      <c r="T105" s="85"/>
      <c r="U105" s="86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143</v>
      </c>
      <c r="AU105" s="18" t="s">
        <v>81</v>
      </c>
    </row>
    <row r="106" spans="1:65" s="2" customFormat="1" ht="24.15" customHeight="1">
      <c r="A106" s="39"/>
      <c r="B106" s="40"/>
      <c r="C106" s="212" t="s">
        <v>149</v>
      </c>
      <c r="D106" s="212" t="s">
        <v>136</v>
      </c>
      <c r="E106" s="213" t="s">
        <v>217</v>
      </c>
      <c r="F106" s="214" t="s">
        <v>218</v>
      </c>
      <c r="G106" s="215" t="s">
        <v>219</v>
      </c>
      <c r="H106" s="216">
        <v>6.048</v>
      </c>
      <c r="I106" s="217"/>
      <c r="J106" s="218">
        <f>ROUND(I106*H106,2)</f>
        <v>0</v>
      </c>
      <c r="K106" s="214" t="s">
        <v>19</v>
      </c>
      <c r="L106" s="45"/>
      <c r="M106" s="219" t="s">
        <v>19</v>
      </c>
      <c r="N106" s="220" t="s">
        <v>42</v>
      </c>
      <c r="O106" s="85"/>
      <c r="P106" s="221">
        <f>O106*H106</f>
        <v>0</v>
      </c>
      <c r="Q106" s="221">
        <v>0.5</v>
      </c>
      <c r="R106" s="221">
        <f>Q106*H106</f>
        <v>3.024</v>
      </c>
      <c r="S106" s="221">
        <v>0</v>
      </c>
      <c r="T106" s="221">
        <f>S106*H106</f>
        <v>0</v>
      </c>
      <c r="U106" s="222" t="s">
        <v>19</v>
      </c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3" t="s">
        <v>156</v>
      </c>
      <c r="AT106" s="223" t="s">
        <v>136</v>
      </c>
      <c r="AU106" s="223" t="s">
        <v>81</v>
      </c>
      <c r="AY106" s="18" t="s">
        <v>133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8" t="s">
        <v>79</v>
      </c>
      <c r="BK106" s="224">
        <f>ROUND(I106*H106,2)</f>
        <v>0</v>
      </c>
      <c r="BL106" s="18" t="s">
        <v>156</v>
      </c>
      <c r="BM106" s="223" t="s">
        <v>220</v>
      </c>
    </row>
    <row r="107" spans="1:51" s="13" customFormat="1" ht="12">
      <c r="A107" s="13"/>
      <c r="B107" s="234"/>
      <c r="C107" s="235"/>
      <c r="D107" s="236" t="s">
        <v>211</v>
      </c>
      <c r="E107" s="237" t="s">
        <v>19</v>
      </c>
      <c r="F107" s="238" t="s">
        <v>221</v>
      </c>
      <c r="G107" s="235"/>
      <c r="H107" s="239">
        <v>2.52</v>
      </c>
      <c r="I107" s="240"/>
      <c r="J107" s="235"/>
      <c r="K107" s="235"/>
      <c r="L107" s="241"/>
      <c r="M107" s="242"/>
      <c r="N107" s="243"/>
      <c r="O107" s="243"/>
      <c r="P107" s="243"/>
      <c r="Q107" s="243"/>
      <c r="R107" s="243"/>
      <c r="S107" s="243"/>
      <c r="T107" s="243"/>
      <c r="U107" s="244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5" t="s">
        <v>211</v>
      </c>
      <c r="AU107" s="245" t="s">
        <v>81</v>
      </c>
      <c r="AV107" s="13" t="s">
        <v>81</v>
      </c>
      <c r="AW107" s="13" t="s">
        <v>33</v>
      </c>
      <c r="AX107" s="13" t="s">
        <v>71</v>
      </c>
      <c r="AY107" s="245" t="s">
        <v>133</v>
      </c>
    </row>
    <row r="108" spans="1:51" s="13" customFormat="1" ht="12">
      <c r="A108" s="13"/>
      <c r="B108" s="234"/>
      <c r="C108" s="235"/>
      <c r="D108" s="236" t="s">
        <v>211</v>
      </c>
      <c r="E108" s="237" t="s">
        <v>19</v>
      </c>
      <c r="F108" s="238" t="s">
        <v>222</v>
      </c>
      <c r="G108" s="235"/>
      <c r="H108" s="239">
        <v>1.96</v>
      </c>
      <c r="I108" s="240"/>
      <c r="J108" s="235"/>
      <c r="K108" s="235"/>
      <c r="L108" s="241"/>
      <c r="M108" s="242"/>
      <c r="N108" s="243"/>
      <c r="O108" s="243"/>
      <c r="P108" s="243"/>
      <c r="Q108" s="243"/>
      <c r="R108" s="243"/>
      <c r="S108" s="243"/>
      <c r="T108" s="243"/>
      <c r="U108" s="244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5" t="s">
        <v>211</v>
      </c>
      <c r="AU108" s="245" t="s">
        <v>81</v>
      </c>
      <c r="AV108" s="13" t="s">
        <v>81</v>
      </c>
      <c r="AW108" s="13" t="s">
        <v>33</v>
      </c>
      <c r="AX108" s="13" t="s">
        <v>71</v>
      </c>
      <c r="AY108" s="245" t="s">
        <v>133</v>
      </c>
    </row>
    <row r="109" spans="1:51" s="13" customFormat="1" ht="12">
      <c r="A109" s="13"/>
      <c r="B109" s="234"/>
      <c r="C109" s="235"/>
      <c r="D109" s="236" t="s">
        <v>211</v>
      </c>
      <c r="E109" s="237" t="s">
        <v>19</v>
      </c>
      <c r="F109" s="238" t="s">
        <v>223</v>
      </c>
      <c r="G109" s="235"/>
      <c r="H109" s="239">
        <v>1.568</v>
      </c>
      <c r="I109" s="240"/>
      <c r="J109" s="235"/>
      <c r="K109" s="235"/>
      <c r="L109" s="241"/>
      <c r="M109" s="242"/>
      <c r="N109" s="243"/>
      <c r="O109" s="243"/>
      <c r="P109" s="243"/>
      <c r="Q109" s="243"/>
      <c r="R109" s="243"/>
      <c r="S109" s="243"/>
      <c r="T109" s="243"/>
      <c r="U109" s="244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5" t="s">
        <v>211</v>
      </c>
      <c r="AU109" s="245" t="s">
        <v>81</v>
      </c>
      <c r="AV109" s="13" t="s">
        <v>81</v>
      </c>
      <c r="AW109" s="13" t="s">
        <v>33</v>
      </c>
      <c r="AX109" s="13" t="s">
        <v>71</v>
      </c>
      <c r="AY109" s="245" t="s">
        <v>133</v>
      </c>
    </row>
    <row r="110" spans="1:51" s="14" customFormat="1" ht="12">
      <c r="A110" s="14"/>
      <c r="B110" s="246"/>
      <c r="C110" s="247"/>
      <c r="D110" s="236" t="s">
        <v>211</v>
      </c>
      <c r="E110" s="248" t="s">
        <v>19</v>
      </c>
      <c r="F110" s="249" t="s">
        <v>224</v>
      </c>
      <c r="G110" s="247"/>
      <c r="H110" s="250">
        <v>6.048</v>
      </c>
      <c r="I110" s="251"/>
      <c r="J110" s="247"/>
      <c r="K110" s="247"/>
      <c r="L110" s="252"/>
      <c r="M110" s="253"/>
      <c r="N110" s="254"/>
      <c r="O110" s="254"/>
      <c r="P110" s="254"/>
      <c r="Q110" s="254"/>
      <c r="R110" s="254"/>
      <c r="S110" s="254"/>
      <c r="T110" s="254"/>
      <c r="U110" s="255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6" t="s">
        <v>211</v>
      </c>
      <c r="AU110" s="256" t="s">
        <v>81</v>
      </c>
      <c r="AV110" s="14" t="s">
        <v>156</v>
      </c>
      <c r="AW110" s="14" t="s">
        <v>33</v>
      </c>
      <c r="AX110" s="14" t="s">
        <v>79</v>
      </c>
      <c r="AY110" s="256" t="s">
        <v>133</v>
      </c>
    </row>
    <row r="111" spans="1:65" s="2" customFormat="1" ht="24.15" customHeight="1">
      <c r="A111" s="39"/>
      <c r="B111" s="40"/>
      <c r="C111" s="212" t="s">
        <v>156</v>
      </c>
      <c r="D111" s="212" t="s">
        <v>136</v>
      </c>
      <c r="E111" s="213" t="s">
        <v>225</v>
      </c>
      <c r="F111" s="214" t="s">
        <v>226</v>
      </c>
      <c r="G111" s="215" t="s">
        <v>227</v>
      </c>
      <c r="H111" s="216">
        <v>77.781</v>
      </c>
      <c r="I111" s="217"/>
      <c r="J111" s="218">
        <f>ROUND(I111*H111,2)</f>
        <v>0</v>
      </c>
      <c r="K111" s="214" t="s">
        <v>140</v>
      </c>
      <c r="L111" s="45"/>
      <c r="M111" s="219" t="s">
        <v>19</v>
      </c>
      <c r="N111" s="220" t="s">
        <v>42</v>
      </c>
      <c r="O111" s="85"/>
      <c r="P111" s="221">
        <f>O111*H111</f>
        <v>0</v>
      </c>
      <c r="Q111" s="221">
        <v>0.05897</v>
      </c>
      <c r="R111" s="221">
        <f>Q111*H111</f>
        <v>4.586745570000001</v>
      </c>
      <c r="S111" s="221">
        <v>0</v>
      </c>
      <c r="T111" s="221">
        <f>S111*H111</f>
        <v>0</v>
      </c>
      <c r="U111" s="222" t="s">
        <v>19</v>
      </c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3" t="s">
        <v>156</v>
      </c>
      <c r="AT111" s="223" t="s">
        <v>136</v>
      </c>
      <c r="AU111" s="223" t="s">
        <v>81</v>
      </c>
      <c r="AY111" s="18" t="s">
        <v>133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8" t="s">
        <v>79</v>
      </c>
      <c r="BK111" s="224">
        <f>ROUND(I111*H111,2)</f>
        <v>0</v>
      </c>
      <c r="BL111" s="18" t="s">
        <v>156</v>
      </c>
      <c r="BM111" s="223" t="s">
        <v>228</v>
      </c>
    </row>
    <row r="112" spans="1:47" s="2" customFormat="1" ht="12">
      <c r="A112" s="39"/>
      <c r="B112" s="40"/>
      <c r="C112" s="41"/>
      <c r="D112" s="225" t="s">
        <v>143</v>
      </c>
      <c r="E112" s="41"/>
      <c r="F112" s="226" t="s">
        <v>229</v>
      </c>
      <c r="G112" s="41"/>
      <c r="H112" s="41"/>
      <c r="I112" s="227"/>
      <c r="J112" s="41"/>
      <c r="K112" s="41"/>
      <c r="L112" s="45"/>
      <c r="M112" s="228"/>
      <c r="N112" s="229"/>
      <c r="O112" s="85"/>
      <c r="P112" s="85"/>
      <c r="Q112" s="85"/>
      <c r="R112" s="85"/>
      <c r="S112" s="85"/>
      <c r="T112" s="85"/>
      <c r="U112" s="86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143</v>
      </c>
      <c r="AU112" s="18" t="s">
        <v>81</v>
      </c>
    </row>
    <row r="113" spans="1:51" s="13" customFormat="1" ht="12">
      <c r="A113" s="13"/>
      <c r="B113" s="234"/>
      <c r="C113" s="235"/>
      <c r="D113" s="236" t="s">
        <v>211</v>
      </c>
      <c r="E113" s="237" t="s">
        <v>19</v>
      </c>
      <c r="F113" s="238" t="s">
        <v>230</v>
      </c>
      <c r="G113" s="235"/>
      <c r="H113" s="239">
        <v>2.92</v>
      </c>
      <c r="I113" s="240"/>
      <c r="J113" s="235"/>
      <c r="K113" s="235"/>
      <c r="L113" s="241"/>
      <c r="M113" s="242"/>
      <c r="N113" s="243"/>
      <c r="O113" s="243"/>
      <c r="P113" s="243"/>
      <c r="Q113" s="243"/>
      <c r="R113" s="243"/>
      <c r="S113" s="243"/>
      <c r="T113" s="243"/>
      <c r="U113" s="244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5" t="s">
        <v>211</v>
      </c>
      <c r="AU113" s="245" t="s">
        <v>81</v>
      </c>
      <c r="AV113" s="13" t="s">
        <v>81</v>
      </c>
      <c r="AW113" s="13" t="s">
        <v>33</v>
      </c>
      <c r="AX113" s="13" t="s">
        <v>71</v>
      </c>
      <c r="AY113" s="245" t="s">
        <v>133</v>
      </c>
    </row>
    <row r="114" spans="1:51" s="13" customFormat="1" ht="12">
      <c r="A114" s="13"/>
      <c r="B114" s="234"/>
      <c r="C114" s="235"/>
      <c r="D114" s="236" t="s">
        <v>211</v>
      </c>
      <c r="E114" s="237" t="s">
        <v>19</v>
      </c>
      <c r="F114" s="238" t="s">
        <v>231</v>
      </c>
      <c r="G114" s="235"/>
      <c r="H114" s="239">
        <v>2.43</v>
      </c>
      <c r="I114" s="240"/>
      <c r="J114" s="235"/>
      <c r="K114" s="235"/>
      <c r="L114" s="241"/>
      <c r="M114" s="242"/>
      <c r="N114" s="243"/>
      <c r="O114" s="243"/>
      <c r="P114" s="243"/>
      <c r="Q114" s="243"/>
      <c r="R114" s="243"/>
      <c r="S114" s="243"/>
      <c r="T114" s="243"/>
      <c r="U114" s="244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5" t="s">
        <v>211</v>
      </c>
      <c r="AU114" s="245" t="s">
        <v>81</v>
      </c>
      <c r="AV114" s="13" t="s">
        <v>81</v>
      </c>
      <c r="AW114" s="13" t="s">
        <v>33</v>
      </c>
      <c r="AX114" s="13" t="s">
        <v>71</v>
      </c>
      <c r="AY114" s="245" t="s">
        <v>133</v>
      </c>
    </row>
    <row r="115" spans="1:51" s="13" customFormat="1" ht="12">
      <c r="A115" s="13"/>
      <c r="B115" s="234"/>
      <c r="C115" s="235"/>
      <c r="D115" s="236" t="s">
        <v>211</v>
      </c>
      <c r="E115" s="237" t="s">
        <v>19</v>
      </c>
      <c r="F115" s="238" t="s">
        <v>232</v>
      </c>
      <c r="G115" s="235"/>
      <c r="H115" s="239">
        <v>2.33</v>
      </c>
      <c r="I115" s="240"/>
      <c r="J115" s="235"/>
      <c r="K115" s="235"/>
      <c r="L115" s="241"/>
      <c r="M115" s="242"/>
      <c r="N115" s="243"/>
      <c r="O115" s="243"/>
      <c r="P115" s="243"/>
      <c r="Q115" s="243"/>
      <c r="R115" s="243"/>
      <c r="S115" s="243"/>
      <c r="T115" s="243"/>
      <c r="U115" s="244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5" t="s">
        <v>211</v>
      </c>
      <c r="AU115" s="245" t="s">
        <v>81</v>
      </c>
      <c r="AV115" s="13" t="s">
        <v>81</v>
      </c>
      <c r="AW115" s="13" t="s">
        <v>33</v>
      </c>
      <c r="AX115" s="13" t="s">
        <v>71</v>
      </c>
      <c r="AY115" s="245" t="s">
        <v>133</v>
      </c>
    </row>
    <row r="116" spans="1:51" s="13" customFormat="1" ht="12">
      <c r="A116" s="13"/>
      <c r="B116" s="234"/>
      <c r="C116" s="235"/>
      <c r="D116" s="236" t="s">
        <v>211</v>
      </c>
      <c r="E116" s="237" t="s">
        <v>19</v>
      </c>
      <c r="F116" s="238" t="s">
        <v>233</v>
      </c>
      <c r="G116" s="235"/>
      <c r="H116" s="239">
        <v>3.713</v>
      </c>
      <c r="I116" s="240"/>
      <c r="J116" s="235"/>
      <c r="K116" s="235"/>
      <c r="L116" s="241"/>
      <c r="M116" s="242"/>
      <c r="N116" s="243"/>
      <c r="O116" s="243"/>
      <c r="P116" s="243"/>
      <c r="Q116" s="243"/>
      <c r="R116" s="243"/>
      <c r="S116" s="243"/>
      <c r="T116" s="243"/>
      <c r="U116" s="244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5" t="s">
        <v>211</v>
      </c>
      <c r="AU116" s="245" t="s">
        <v>81</v>
      </c>
      <c r="AV116" s="13" t="s">
        <v>81</v>
      </c>
      <c r="AW116" s="13" t="s">
        <v>33</v>
      </c>
      <c r="AX116" s="13" t="s">
        <v>71</v>
      </c>
      <c r="AY116" s="245" t="s">
        <v>133</v>
      </c>
    </row>
    <row r="117" spans="1:51" s="13" customFormat="1" ht="12">
      <c r="A117" s="13"/>
      <c r="B117" s="234"/>
      <c r="C117" s="235"/>
      <c r="D117" s="236" t="s">
        <v>211</v>
      </c>
      <c r="E117" s="237" t="s">
        <v>19</v>
      </c>
      <c r="F117" s="238" t="s">
        <v>234</v>
      </c>
      <c r="G117" s="235"/>
      <c r="H117" s="239">
        <v>12.15</v>
      </c>
      <c r="I117" s="240"/>
      <c r="J117" s="235"/>
      <c r="K117" s="235"/>
      <c r="L117" s="241"/>
      <c r="M117" s="242"/>
      <c r="N117" s="243"/>
      <c r="O117" s="243"/>
      <c r="P117" s="243"/>
      <c r="Q117" s="243"/>
      <c r="R117" s="243"/>
      <c r="S117" s="243"/>
      <c r="T117" s="243"/>
      <c r="U117" s="244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5" t="s">
        <v>211</v>
      </c>
      <c r="AU117" s="245" t="s">
        <v>81</v>
      </c>
      <c r="AV117" s="13" t="s">
        <v>81</v>
      </c>
      <c r="AW117" s="13" t="s">
        <v>33</v>
      </c>
      <c r="AX117" s="13" t="s">
        <v>71</v>
      </c>
      <c r="AY117" s="245" t="s">
        <v>133</v>
      </c>
    </row>
    <row r="118" spans="1:51" s="15" customFormat="1" ht="12">
      <c r="A118" s="15"/>
      <c r="B118" s="257"/>
      <c r="C118" s="258"/>
      <c r="D118" s="236" t="s">
        <v>211</v>
      </c>
      <c r="E118" s="259" t="s">
        <v>19</v>
      </c>
      <c r="F118" s="260" t="s">
        <v>235</v>
      </c>
      <c r="G118" s="258"/>
      <c r="H118" s="261">
        <v>23.543</v>
      </c>
      <c r="I118" s="262"/>
      <c r="J118" s="258"/>
      <c r="K118" s="258"/>
      <c r="L118" s="263"/>
      <c r="M118" s="264"/>
      <c r="N118" s="265"/>
      <c r="O118" s="265"/>
      <c r="P118" s="265"/>
      <c r="Q118" s="265"/>
      <c r="R118" s="265"/>
      <c r="S118" s="265"/>
      <c r="T118" s="265"/>
      <c r="U118" s="266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67" t="s">
        <v>211</v>
      </c>
      <c r="AU118" s="267" t="s">
        <v>81</v>
      </c>
      <c r="AV118" s="15" t="s">
        <v>149</v>
      </c>
      <c r="AW118" s="15" t="s">
        <v>33</v>
      </c>
      <c r="AX118" s="15" t="s">
        <v>71</v>
      </c>
      <c r="AY118" s="267" t="s">
        <v>133</v>
      </c>
    </row>
    <row r="119" spans="1:51" s="13" customFormat="1" ht="12">
      <c r="A119" s="13"/>
      <c r="B119" s="234"/>
      <c r="C119" s="235"/>
      <c r="D119" s="236" t="s">
        <v>211</v>
      </c>
      <c r="E119" s="237" t="s">
        <v>19</v>
      </c>
      <c r="F119" s="238" t="s">
        <v>236</v>
      </c>
      <c r="G119" s="235"/>
      <c r="H119" s="239">
        <v>32.125</v>
      </c>
      <c r="I119" s="240"/>
      <c r="J119" s="235"/>
      <c r="K119" s="235"/>
      <c r="L119" s="241"/>
      <c r="M119" s="242"/>
      <c r="N119" s="243"/>
      <c r="O119" s="243"/>
      <c r="P119" s="243"/>
      <c r="Q119" s="243"/>
      <c r="R119" s="243"/>
      <c r="S119" s="243"/>
      <c r="T119" s="243"/>
      <c r="U119" s="244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5" t="s">
        <v>211</v>
      </c>
      <c r="AU119" s="245" t="s">
        <v>81</v>
      </c>
      <c r="AV119" s="13" t="s">
        <v>81</v>
      </c>
      <c r="AW119" s="13" t="s">
        <v>33</v>
      </c>
      <c r="AX119" s="13" t="s">
        <v>71</v>
      </c>
      <c r="AY119" s="245" t="s">
        <v>133</v>
      </c>
    </row>
    <row r="120" spans="1:51" s="13" customFormat="1" ht="12">
      <c r="A120" s="13"/>
      <c r="B120" s="234"/>
      <c r="C120" s="235"/>
      <c r="D120" s="236" t="s">
        <v>211</v>
      </c>
      <c r="E120" s="237" t="s">
        <v>19</v>
      </c>
      <c r="F120" s="238" t="s">
        <v>237</v>
      </c>
      <c r="G120" s="235"/>
      <c r="H120" s="239">
        <v>16.623</v>
      </c>
      <c r="I120" s="240"/>
      <c r="J120" s="235"/>
      <c r="K120" s="235"/>
      <c r="L120" s="241"/>
      <c r="M120" s="242"/>
      <c r="N120" s="243"/>
      <c r="O120" s="243"/>
      <c r="P120" s="243"/>
      <c r="Q120" s="243"/>
      <c r="R120" s="243"/>
      <c r="S120" s="243"/>
      <c r="T120" s="243"/>
      <c r="U120" s="244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5" t="s">
        <v>211</v>
      </c>
      <c r="AU120" s="245" t="s">
        <v>81</v>
      </c>
      <c r="AV120" s="13" t="s">
        <v>81</v>
      </c>
      <c r="AW120" s="13" t="s">
        <v>33</v>
      </c>
      <c r="AX120" s="13" t="s">
        <v>71</v>
      </c>
      <c r="AY120" s="245" t="s">
        <v>133</v>
      </c>
    </row>
    <row r="121" spans="1:51" s="13" customFormat="1" ht="12">
      <c r="A121" s="13"/>
      <c r="B121" s="234"/>
      <c r="C121" s="235"/>
      <c r="D121" s="236" t="s">
        <v>211</v>
      </c>
      <c r="E121" s="237" t="s">
        <v>19</v>
      </c>
      <c r="F121" s="238" t="s">
        <v>238</v>
      </c>
      <c r="G121" s="235"/>
      <c r="H121" s="239">
        <v>5.49</v>
      </c>
      <c r="I121" s="240"/>
      <c r="J121" s="235"/>
      <c r="K121" s="235"/>
      <c r="L121" s="241"/>
      <c r="M121" s="242"/>
      <c r="N121" s="243"/>
      <c r="O121" s="243"/>
      <c r="P121" s="243"/>
      <c r="Q121" s="243"/>
      <c r="R121" s="243"/>
      <c r="S121" s="243"/>
      <c r="T121" s="243"/>
      <c r="U121" s="244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5" t="s">
        <v>211</v>
      </c>
      <c r="AU121" s="245" t="s">
        <v>81</v>
      </c>
      <c r="AV121" s="13" t="s">
        <v>81</v>
      </c>
      <c r="AW121" s="13" t="s">
        <v>33</v>
      </c>
      <c r="AX121" s="13" t="s">
        <v>71</v>
      </c>
      <c r="AY121" s="245" t="s">
        <v>133</v>
      </c>
    </row>
    <row r="122" spans="1:51" s="15" customFormat="1" ht="12">
      <c r="A122" s="15"/>
      <c r="B122" s="257"/>
      <c r="C122" s="258"/>
      <c r="D122" s="236" t="s">
        <v>211</v>
      </c>
      <c r="E122" s="259" t="s">
        <v>19</v>
      </c>
      <c r="F122" s="260" t="s">
        <v>239</v>
      </c>
      <c r="G122" s="258"/>
      <c r="H122" s="261">
        <v>54.23800000000001</v>
      </c>
      <c r="I122" s="262"/>
      <c r="J122" s="258"/>
      <c r="K122" s="258"/>
      <c r="L122" s="263"/>
      <c r="M122" s="264"/>
      <c r="N122" s="265"/>
      <c r="O122" s="265"/>
      <c r="P122" s="265"/>
      <c r="Q122" s="265"/>
      <c r="R122" s="265"/>
      <c r="S122" s="265"/>
      <c r="T122" s="265"/>
      <c r="U122" s="266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67" t="s">
        <v>211</v>
      </c>
      <c r="AU122" s="267" t="s">
        <v>81</v>
      </c>
      <c r="AV122" s="15" t="s">
        <v>149</v>
      </c>
      <c r="AW122" s="15" t="s">
        <v>33</v>
      </c>
      <c r="AX122" s="15" t="s">
        <v>71</v>
      </c>
      <c r="AY122" s="267" t="s">
        <v>133</v>
      </c>
    </row>
    <row r="123" spans="1:51" s="14" customFormat="1" ht="12">
      <c r="A123" s="14"/>
      <c r="B123" s="246"/>
      <c r="C123" s="247"/>
      <c r="D123" s="236" t="s">
        <v>211</v>
      </c>
      <c r="E123" s="248" t="s">
        <v>19</v>
      </c>
      <c r="F123" s="249" t="s">
        <v>224</v>
      </c>
      <c r="G123" s="247"/>
      <c r="H123" s="250">
        <v>77.78099999999999</v>
      </c>
      <c r="I123" s="251"/>
      <c r="J123" s="247"/>
      <c r="K123" s="247"/>
      <c r="L123" s="252"/>
      <c r="M123" s="253"/>
      <c r="N123" s="254"/>
      <c r="O123" s="254"/>
      <c r="P123" s="254"/>
      <c r="Q123" s="254"/>
      <c r="R123" s="254"/>
      <c r="S123" s="254"/>
      <c r="T123" s="254"/>
      <c r="U123" s="255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6" t="s">
        <v>211</v>
      </c>
      <c r="AU123" s="256" t="s">
        <v>81</v>
      </c>
      <c r="AV123" s="14" t="s">
        <v>156</v>
      </c>
      <c r="AW123" s="14" t="s">
        <v>33</v>
      </c>
      <c r="AX123" s="14" t="s">
        <v>79</v>
      </c>
      <c r="AY123" s="256" t="s">
        <v>133</v>
      </c>
    </row>
    <row r="124" spans="1:65" s="2" customFormat="1" ht="24.15" customHeight="1">
      <c r="A124" s="39"/>
      <c r="B124" s="40"/>
      <c r="C124" s="212" t="s">
        <v>132</v>
      </c>
      <c r="D124" s="212" t="s">
        <v>136</v>
      </c>
      <c r="E124" s="213" t="s">
        <v>240</v>
      </c>
      <c r="F124" s="214" t="s">
        <v>241</v>
      </c>
      <c r="G124" s="215" t="s">
        <v>227</v>
      </c>
      <c r="H124" s="216">
        <v>55.638</v>
      </c>
      <c r="I124" s="217"/>
      <c r="J124" s="218">
        <f>ROUND(I124*H124,2)</f>
        <v>0</v>
      </c>
      <c r="K124" s="214" t="s">
        <v>140</v>
      </c>
      <c r="L124" s="45"/>
      <c r="M124" s="219" t="s">
        <v>19</v>
      </c>
      <c r="N124" s="220" t="s">
        <v>42</v>
      </c>
      <c r="O124" s="85"/>
      <c r="P124" s="221">
        <f>O124*H124</f>
        <v>0</v>
      </c>
      <c r="Q124" s="221">
        <v>0.07571</v>
      </c>
      <c r="R124" s="221">
        <f>Q124*H124</f>
        <v>4.2123529799999995</v>
      </c>
      <c r="S124" s="221">
        <v>0</v>
      </c>
      <c r="T124" s="221">
        <f>S124*H124</f>
        <v>0</v>
      </c>
      <c r="U124" s="222" t="s">
        <v>19</v>
      </c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3" t="s">
        <v>156</v>
      </c>
      <c r="AT124" s="223" t="s">
        <v>136</v>
      </c>
      <c r="AU124" s="223" t="s">
        <v>81</v>
      </c>
      <c r="AY124" s="18" t="s">
        <v>133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8" t="s">
        <v>79</v>
      </c>
      <c r="BK124" s="224">
        <f>ROUND(I124*H124,2)</f>
        <v>0</v>
      </c>
      <c r="BL124" s="18" t="s">
        <v>156</v>
      </c>
      <c r="BM124" s="223" t="s">
        <v>242</v>
      </c>
    </row>
    <row r="125" spans="1:47" s="2" customFormat="1" ht="12">
      <c r="A125" s="39"/>
      <c r="B125" s="40"/>
      <c r="C125" s="41"/>
      <c r="D125" s="225" t="s">
        <v>143</v>
      </c>
      <c r="E125" s="41"/>
      <c r="F125" s="226" t="s">
        <v>243</v>
      </c>
      <c r="G125" s="41"/>
      <c r="H125" s="41"/>
      <c r="I125" s="227"/>
      <c r="J125" s="41"/>
      <c r="K125" s="41"/>
      <c r="L125" s="45"/>
      <c r="M125" s="228"/>
      <c r="N125" s="229"/>
      <c r="O125" s="85"/>
      <c r="P125" s="85"/>
      <c r="Q125" s="85"/>
      <c r="R125" s="85"/>
      <c r="S125" s="85"/>
      <c r="T125" s="85"/>
      <c r="U125" s="86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143</v>
      </c>
      <c r="AU125" s="18" t="s">
        <v>81</v>
      </c>
    </row>
    <row r="126" spans="1:51" s="13" customFormat="1" ht="12">
      <c r="A126" s="13"/>
      <c r="B126" s="234"/>
      <c r="C126" s="235"/>
      <c r="D126" s="236" t="s">
        <v>211</v>
      </c>
      <c r="E126" s="237" t="s">
        <v>19</v>
      </c>
      <c r="F126" s="238" t="s">
        <v>244</v>
      </c>
      <c r="G126" s="235"/>
      <c r="H126" s="239">
        <v>9.895</v>
      </c>
      <c r="I126" s="240"/>
      <c r="J126" s="235"/>
      <c r="K126" s="235"/>
      <c r="L126" s="241"/>
      <c r="M126" s="242"/>
      <c r="N126" s="243"/>
      <c r="O126" s="243"/>
      <c r="P126" s="243"/>
      <c r="Q126" s="243"/>
      <c r="R126" s="243"/>
      <c r="S126" s="243"/>
      <c r="T126" s="243"/>
      <c r="U126" s="244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5" t="s">
        <v>211</v>
      </c>
      <c r="AU126" s="245" t="s">
        <v>81</v>
      </c>
      <c r="AV126" s="13" t="s">
        <v>81</v>
      </c>
      <c r="AW126" s="13" t="s">
        <v>33</v>
      </c>
      <c r="AX126" s="13" t="s">
        <v>71</v>
      </c>
      <c r="AY126" s="245" t="s">
        <v>133</v>
      </c>
    </row>
    <row r="127" spans="1:51" s="13" customFormat="1" ht="12">
      <c r="A127" s="13"/>
      <c r="B127" s="234"/>
      <c r="C127" s="235"/>
      <c r="D127" s="236" t="s">
        <v>211</v>
      </c>
      <c r="E127" s="237" t="s">
        <v>19</v>
      </c>
      <c r="F127" s="238" t="s">
        <v>245</v>
      </c>
      <c r="G127" s="235"/>
      <c r="H127" s="239">
        <v>8.64</v>
      </c>
      <c r="I127" s="240"/>
      <c r="J127" s="235"/>
      <c r="K127" s="235"/>
      <c r="L127" s="241"/>
      <c r="M127" s="242"/>
      <c r="N127" s="243"/>
      <c r="O127" s="243"/>
      <c r="P127" s="243"/>
      <c r="Q127" s="243"/>
      <c r="R127" s="243"/>
      <c r="S127" s="243"/>
      <c r="T127" s="243"/>
      <c r="U127" s="244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5" t="s">
        <v>211</v>
      </c>
      <c r="AU127" s="245" t="s">
        <v>81</v>
      </c>
      <c r="AV127" s="13" t="s">
        <v>81</v>
      </c>
      <c r="AW127" s="13" t="s">
        <v>33</v>
      </c>
      <c r="AX127" s="13" t="s">
        <v>71</v>
      </c>
      <c r="AY127" s="245" t="s">
        <v>133</v>
      </c>
    </row>
    <row r="128" spans="1:51" s="13" customFormat="1" ht="12">
      <c r="A128" s="13"/>
      <c r="B128" s="234"/>
      <c r="C128" s="235"/>
      <c r="D128" s="236" t="s">
        <v>211</v>
      </c>
      <c r="E128" s="237" t="s">
        <v>19</v>
      </c>
      <c r="F128" s="238" t="s">
        <v>246</v>
      </c>
      <c r="G128" s="235"/>
      <c r="H128" s="239">
        <v>5.13</v>
      </c>
      <c r="I128" s="240"/>
      <c r="J128" s="235"/>
      <c r="K128" s="235"/>
      <c r="L128" s="241"/>
      <c r="M128" s="242"/>
      <c r="N128" s="243"/>
      <c r="O128" s="243"/>
      <c r="P128" s="243"/>
      <c r="Q128" s="243"/>
      <c r="R128" s="243"/>
      <c r="S128" s="243"/>
      <c r="T128" s="243"/>
      <c r="U128" s="244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5" t="s">
        <v>211</v>
      </c>
      <c r="AU128" s="245" t="s">
        <v>81</v>
      </c>
      <c r="AV128" s="13" t="s">
        <v>81</v>
      </c>
      <c r="AW128" s="13" t="s">
        <v>33</v>
      </c>
      <c r="AX128" s="13" t="s">
        <v>71</v>
      </c>
      <c r="AY128" s="245" t="s">
        <v>133</v>
      </c>
    </row>
    <row r="129" spans="1:51" s="13" customFormat="1" ht="12">
      <c r="A129" s="13"/>
      <c r="B129" s="234"/>
      <c r="C129" s="235"/>
      <c r="D129" s="236" t="s">
        <v>211</v>
      </c>
      <c r="E129" s="237" t="s">
        <v>19</v>
      </c>
      <c r="F129" s="238" t="s">
        <v>247</v>
      </c>
      <c r="G129" s="235"/>
      <c r="H129" s="239">
        <v>4.05</v>
      </c>
      <c r="I129" s="240"/>
      <c r="J129" s="235"/>
      <c r="K129" s="235"/>
      <c r="L129" s="241"/>
      <c r="M129" s="242"/>
      <c r="N129" s="243"/>
      <c r="O129" s="243"/>
      <c r="P129" s="243"/>
      <c r="Q129" s="243"/>
      <c r="R129" s="243"/>
      <c r="S129" s="243"/>
      <c r="T129" s="243"/>
      <c r="U129" s="244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211</v>
      </c>
      <c r="AU129" s="245" t="s">
        <v>81</v>
      </c>
      <c r="AV129" s="13" t="s">
        <v>81</v>
      </c>
      <c r="AW129" s="13" t="s">
        <v>33</v>
      </c>
      <c r="AX129" s="13" t="s">
        <v>71</v>
      </c>
      <c r="AY129" s="245" t="s">
        <v>133</v>
      </c>
    </row>
    <row r="130" spans="1:51" s="13" customFormat="1" ht="12">
      <c r="A130" s="13"/>
      <c r="B130" s="234"/>
      <c r="C130" s="235"/>
      <c r="D130" s="236" t="s">
        <v>211</v>
      </c>
      <c r="E130" s="237" t="s">
        <v>19</v>
      </c>
      <c r="F130" s="238" t="s">
        <v>231</v>
      </c>
      <c r="G130" s="235"/>
      <c r="H130" s="239">
        <v>2.43</v>
      </c>
      <c r="I130" s="240"/>
      <c r="J130" s="235"/>
      <c r="K130" s="235"/>
      <c r="L130" s="241"/>
      <c r="M130" s="242"/>
      <c r="N130" s="243"/>
      <c r="O130" s="243"/>
      <c r="P130" s="243"/>
      <c r="Q130" s="243"/>
      <c r="R130" s="243"/>
      <c r="S130" s="243"/>
      <c r="T130" s="243"/>
      <c r="U130" s="244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211</v>
      </c>
      <c r="AU130" s="245" t="s">
        <v>81</v>
      </c>
      <c r="AV130" s="13" t="s">
        <v>81</v>
      </c>
      <c r="AW130" s="13" t="s">
        <v>33</v>
      </c>
      <c r="AX130" s="13" t="s">
        <v>71</v>
      </c>
      <c r="AY130" s="245" t="s">
        <v>133</v>
      </c>
    </row>
    <row r="131" spans="1:51" s="13" customFormat="1" ht="12">
      <c r="A131" s="13"/>
      <c r="B131" s="234"/>
      <c r="C131" s="235"/>
      <c r="D131" s="236" t="s">
        <v>211</v>
      </c>
      <c r="E131" s="237" t="s">
        <v>19</v>
      </c>
      <c r="F131" s="238" t="s">
        <v>248</v>
      </c>
      <c r="G131" s="235"/>
      <c r="H131" s="239">
        <v>10.345</v>
      </c>
      <c r="I131" s="240"/>
      <c r="J131" s="235"/>
      <c r="K131" s="235"/>
      <c r="L131" s="241"/>
      <c r="M131" s="242"/>
      <c r="N131" s="243"/>
      <c r="O131" s="243"/>
      <c r="P131" s="243"/>
      <c r="Q131" s="243"/>
      <c r="R131" s="243"/>
      <c r="S131" s="243"/>
      <c r="T131" s="243"/>
      <c r="U131" s="244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211</v>
      </c>
      <c r="AU131" s="245" t="s">
        <v>81</v>
      </c>
      <c r="AV131" s="13" t="s">
        <v>81</v>
      </c>
      <c r="AW131" s="13" t="s">
        <v>33</v>
      </c>
      <c r="AX131" s="13" t="s">
        <v>71</v>
      </c>
      <c r="AY131" s="245" t="s">
        <v>133</v>
      </c>
    </row>
    <row r="132" spans="1:51" s="13" customFormat="1" ht="12">
      <c r="A132" s="13"/>
      <c r="B132" s="234"/>
      <c r="C132" s="235"/>
      <c r="D132" s="236" t="s">
        <v>211</v>
      </c>
      <c r="E132" s="237" t="s">
        <v>19</v>
      </c>
      <c r="F132" s="238" t="s">
        <v>249</v>
      </c>
      <c r="G132" s="235"/>
      <c r="H132" s="239">
        <v>4.32</v>
      </c>
      <c r="I132" s="240"/>
      <c r="J132" s="235"/>
      <c r="K132" s="235"/>
      <c r="L132" s="241"/>
      <c r="M132" s="242"/>
      <c r="N132" s="243"/>
      <c r="O132" s="243"/>
      <c r="P132" s="243"/>
      <c r="Q132" s="243"/>
      <c r="R132" s="243"/>
      <c r="S132" s="243"/>
      <c r="T132" s="243"/>
      <c r="U132" s="244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211</v>
      </c>
      <c r="AU132" s="245" t="s">
        <v>81</v>
      </c>
      <c r="AV132" s="13" t="s">
        <v>81</v>
      </c>
      <c r="AW132" s="13" t="s">
        <v>33</v>
      </c>
      <c r="AX132" s="13" t="s">
        <v>71</v>
      </c>
      <c r="AY132" s="245" t="s">
        <v>133</v>
      </c>
    </row>
    <row r="133" spans="1:51" s="15" customFormat="1" ht="12">
      <c r="A133" s="15"/>
      <c r="B133" s="257"/>
      <c r="C133" s="258"/>
      <c r="D133" s="236" t="s">
        <v>211</v>
      </c>
      <c r="E133" s="259" t="s">
        <v>19</v>
      </c>
      <c r="F133" s="260" t="s">
        <v>235</v>
      </c>
      <c r="G133" s="258"/>
      <c r="H133" s="261">
        <v>44.81</v>
      </c>
      <c r="I133" s="262"/>
      <c r="J133" s="258"/>
      <c r="K133" s="258"/>
      <c r="L133" s="263"/>
      <c r="M133" s="264"/>
      <c r="N133" s="265"/>
      <c r="O133" s="265"/>
      <c r="P133" s="265"/>
      <c r="Q133" s="265"/>
      <c r="R133" s="265"/>
      <c r="S133" s="265"/>
      <c r="T133" s="265"/>
      <c r="U133" s="266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7" t="s">
        <v>211</v>
      </c>
      <c r="AU133" s="267" t="s">
        <v>81</v>
      </c>
      <c r="AV133" s="15" t="s">
        <v>149</v>
      </c>
      <c r="AW133" s="15" t="s">
        <v>33</v>
      </c>
      <c r="AX133" s="15" t="s">
        <v>71</v>
      </c>
      <c r="AY133" s="267" t="s">
        <v>133</v>
      </c>
    </row>
    <row r="134" spans="1:51" s="13" customFormat="1" ht="12">
      <c r="A134" s="13"/>
      <c r="B134" s="234"/>
      <c r="C134" s="235"/>
      <c r="D134" s="236" t="s">
        <v>211</v>
      </c>
      <c r="E134" s="237" t="s">
        <v>19</v>
      </c>
      <c r="F134" s="238" t="s">
        <v>250</v>
      </c>
      <c r="G134" s="235"/>
      <c r="H134" s="239">
        <v>10.828</v>
      </c>
      <c r="I134" s="240"/>
      <c r="J134" s="235"/>
      <c r="K134" s="235"/>
      <c r="L134" s="241"/>
      <c r="M134" s="242"/>
      <c r="N134" s="243"/>
      <c r="O134" s="243"/>
      <c r="P134" s="243"/>
      <c r="Q134" s="243"/>
      <c r="R134" s="243"/>
      <c r="S134" s="243"/>
      <c r="T134" s="243"/>
      <c r="U134" s="244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5" t="s">
        <v>211</v>
      </c>
      <c r="AU134" s="245" t="s">
        <v>81</v>
      </c>
      <c r="AV134" s="13" t="s">
        <v>81</v>
      </c>
      <c r="AW134" s="13" t="s">
        <v>33</v>
      </c>
      <c r="AX134" s="13" t="s">
        <v>71</v>
      </c>
      <c r="AY134" s="245" t="s">
        <v>133</v>
      </c>
    </row>
    <row r="135" spans="1:51" s="15" customFormat="1" ht="12">
      <c r="A135" s="15"/>
      <c r="B135" s="257"/>
      <c r="C135" s="258"/>
      <c r="D135" s="236" t="s">
        <v>211</v>
      </c>
      <c r="E135" s="259" t="s">
        <v>19</v>
      </c>
      <c r="F135" s="260" t="s">
        <v>239</v>
      </c>
      <c r="G135" s="258"/>
      <c r="H135" s="261">
        <v>10.828</v>
      </c>
      <c r="I135" s="262"/>
      <c r="J135" s="258"/>
      <c r="K135" s="258"/>
      <c r="L135" s="263"/>
      <c r="M135" s="264"/>
      <c r="N135" s="265"/>
      <c r="O135" s="265"/>
      <c r="P135" s="265"/>
      <c r="Q135" s="265"/>
      <c r="R135" s="265"/>
      <c r="S135" s="265"/>
      <c r="T135" s="265"/>
      <c r="U135" s="266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7" t="s">
        <v>211</v>
      </c>
      <c r="AU135" s="267" t="s">
        <v>81</v>
      </c>
      <c r="AV135" s="15" t="s">
        <v>149</v>
      </c>
      <c r="AW135" s="15" t="s">
        <v>33</v>
      </c>
      <c r="AX135" s="15" t="s">
        <v>71</v>
      </c>
      <c r="AY135" s="267" t="s">
        <v>133</v>
      </c>
    </row>
    <row r="136" spans="1:51" s="14" customFormat="1" ht="12">
      <c r="A136" s="14"/>
      <c r="B136" s="246"/>
      <c r="C136" s="247"/>
      <c r="D136" s="236" t="s">
        <v>211</v>
      </c>
      <c r="E136" s="248" t="s">
        <v>19</v>
      </c>
      <c r="F136" s="249" t="s">
        <v>224</v>
      </c>
      <c r="G136" s="247"/>
      <c r="H136" s="250">
        <v>55.638000000000005</v>
      </c>
      <c r="I136" s="251"/>
      <c r="J136" s="247"/>
      <c r="K136" s="247"/>
      <c r="L136" s="252"/>
      <c r="M136" s="253"/>
      <c r="N136" s="254"/>
      <c r="O136" s="254"/>
      <c r="P136" s="254"/>
      <c r="Q136" s="254"/>
      <c r="R136" s="254"/>
      <c r="S136" s="254"/>
      <c r="T136" s="254"/>
      <c r="U136" s="255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6" t="s">
        <v>211</v>
      </c>
      <c r="AU136" s="256" t="s">
        <v>81</v>
      </c>
      <c r="AV136" s="14" t="s">
        <v>156</v>
      </c>
      <c r="AW136" s="14" t="s">
        <v>33</v>
      </c>
      <c r="AX136" s="14" t="s">
        <v>79</v>
      </c>
      <c r="AY136" s="256" t="s">
        <v>133</v>
      </c>
    </row>
    <row r="137" spans="1:65" s="2" customFormat="1" ht="16.5" customHeight="1">
      <c r="A137" s="39"/>
      <c r="B137" s="40"/>
      <c r="C137" s="212" t="s">
        <v>166</v>
      </c>
      <c r="D137" s="212" t="s">
        <v>136</v>
      </c>
      <c r="E137" s="213" t="s">
        <v>251</v>
      </c>
      <c r="F137" s="214" t="s">
        <v>252</v>
      </c>
      <c r="G137" s="215" t="s">
        <v>253</v>
      </c>
      <c r="H137" s="216">
        <v>26.05</v>
      </c>
      <c r="I137" s="217"/>
      <c r="J137" s="218">
        <f>ROUND(I137*H137,2)</f>
        <v>0</v>
      </c>
      <c r="K137" s="214" t="s">
        <v>140</v>
      </c>
      <c r="L137" s="45"/>
      <c r="M137" s="219" t="s">
        <v>19</v>
      </c>
      <c r="N137" s="220" t="s">
        <v>42</v>
      </c>
      <c r="O137" s="85"/>
      <c r="P137" s="221">
        <f>O137*H137</f>
        <v>0</v>
      </c>
      <c r="Q137" s="221">
        <v>0.00013</v>
      </c>
      <c r="R137" s="221">
        <f>Q137*H137</f>
        <v>0.0033864999999999998</v>
      </c>
      <c r="S137" s="221">
        <v>0</v>
      </c>
      <c r="T137" s="221">
        <f>S137*H137</f>
        <v>0</v>
      </c>
      <c r="U137" s="222" t="s">
        <v>19</v>
      </c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3" t="s">
        <v>156</v>
      </c>
      <c r="AT137" s="223" t="s">
        <v>136</v>
      </c>
      <c r="AU137" s="223" t="s">
        <v>81</v>
      </c>
      <c r="AY137" s="18" t="s">
        <v>133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8" t="s">
        <v>79</v>
      </c>
      <c r="BK137" s="224">
        <f>ROUND(I137*H137,2)</f>
        <v>0</v>
      </c>
      <c r="BL137" s="18" t="s">
        <v>156</v>
      </c>
      <c r="BM137" s="223" t="s">
        <v>254</v>
      </c>
    </row>
    <row r="138" spans="1:47" s="2" customFormat="1" ht="12">
      <c r="A138" s="39"/>
      <c r="B138" s="40"/>
      <c r="C138" s="41"/>
      <c r="D138" s="225" t="s">
        <v>143</v>
      </c>
      <c r="E138" s="41"/>
      <c r="F138" s="226" t="s">
        <v>255</v>
      </c>
      <c r="G138" s="41"/>
      <c r="H138" s="41"/>
      <c r="I138" s="227"/>
      <c r="J138" s="41"/>
      <c r="K138" s="41"/>
      <c r="L138" s="45"/>
      <c r="M138" s="228"/>
      <c r="N138" s="229"/>
      <c r="O138" s="85"/>
      <c r="P138" s="85"/>
      <c r="Q138" s="85"/>
      <c r="R138" s="85"/>
      <c r="S138" s="85"/>
      <c r="T138" s="85"/>
      <c r="U138" s="86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143</v>
      </c>
      <c r="AU138" s="18" t="s">
        <v>81</v>
      </c>
    </row>
    <row r="139" spans="1:51" s="13" customFormat="1" ht="12">
      <c r="A139" s="13"/>
      <c r="B139" s="234"/>
      <c r="C139" s="235"/>
      <c r="D139" s="236" t="s">
        <v>211</v>
      </c>
      <c r="E139" s="237" t="s">
        <v>19</v>
      </c>
      <c r="F139" s="238" t="s">
        <v>256</v>
      </c>
      <c r="G139" s="235"/>
      <c r="H139" s="239">
        <v>26.05</v>
      </c>
      <c r="I139" s="240"/>
      <c r="J139" s="235"/>
      <c r="K139" s="235"/>
      <c r="L139" s="241"/>
      <c r="M139" s="242"/>
      <c r="N139" s="243"/>
      <c r="O139" s="243"/>
      <c r="P139" s="243"/>
      <c r="Q139" s="243"/>
      <c r="R139" s="243"/>
      <c r="S139" s="243"/>
      <c r="T139" s="243"/>
      <c r="U139" s="244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211</v>
      </c>
      <c r="AU139" s="245" t="s">
        <v>81</v>
      </c>
      <c r="AV139" s="13" t="s">
        <v>81</v>
      </c>
      <c r="AW139" s="13" t="s">
        <v>33</v>
      </c>
      <c r="AX139" s="13" t="s">
        <v>79</v>
      </c>
      <c r="AY139" s="245" t="s">
        <v>133</v>
      </c>
    </row>
    <row r="140" spans="1:65" s="2" customFormat="1" ht="21.75" customHeight="1">
      <c r="A140" s="39"/>
      <c r="B140" s="40"/>
      <c r="C140" s="212" t="s">
        <v>173</v>
      </c>
      <c r="D140" s="212" t="s">
        <v>136</v>
      </c>
      <c r="E140" s="213" t="s">
        <v>257</v>
      </c>
      <c r="F140" s="214" t="s">
        <v>258</v>
      </c>
      <c r="G140" s="215" t="s">
        <v>227</v>
      </c>
      <c r="H140" s="216">
        <v>0.765</v>
      </c>
      <c r="I140" s="217"/>
      <c r="J140" s="218">
        <f>ROUND(I140*H140,2)</f>
        <v>0</v>
      </c>
      <c r="K140" s="214" t="s">
        <v>140</v>
      </c>
      <c r="L140" s="45"/>
      <c r="M140" s="219" t="s">
        <v>19</v>
      </c>
      <c r="N140" s="220" t="s">
        <v>42</v>
      </c>
      <c r="O140" s="85"/>
      <c r="P140" s="221">
        <f>O140*H140</f>
        <v>0</v>
      </c>
      <c r="Q140" s="221">
        <v>0.17818</v>
      </c>
      <c r="R140" s="221">
        <f>Q140*H140</f>
        <v>0.1363077</v>
      </c>
      <c r="S140" s="221">
        <v>0</v>
      </c>
      <c r="T140" s="221">
        <f>S140*H140</f>
        <v>0</v>
      </c>
      <c r="U140" s="222" t="s">
        <v>19</v>
      </c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3" t="s">
        <v>156</v>
      </c>
      <c r="AT140" s="223" t="s">
        <v>136</v>
      </c>
      <c r="AU140" s="223" t="s">
        <v>81</v>
      </c>
      <c r="AY140" s="18" t="s">
        <v>133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8" t="s">
        <v>79</v>
      </c>
      <c r="BK140" s="224">
        <f>ROUND(I140*H140,2)</f>
        <v>0</v>
      </c>
      <c r="BL140" s="18" t="s">
        <v>156</v>
      </c>
      <c r="BM140" s="223" t="s">
        <v>259</v>
      </c>
    </row>
    <row r="141" spans="1:47" s="2" customFormat="1" ht="12">
      <c r="A141" s="39"/>
      <c r="B141" s="40"/>
      <c r="C141" s="41"/>
      <c r="D141" s="225" t="s">
        <v>143</v>
      </c>
      <c r="E141" s="41"/>
      <c r="F141" s="226" t="s">
        <v>260</v>
      </c>
      <c r="G141" s="41"/>
      <c r="H141" s="41"/>
      <c r="I141" s="227"/>
      <c r="J141" s="41"/>
      <c r="K141" s="41"/>
      <c r="L141" s="45"/>
      <c r="M141" s="228"/>
      <c r="N141" s="229"/>
      <c r="O141" s="85"/>
      <c r="P141" s="85"/>
      <c r="Q141" s="85"/>
      <c r="R141" s="85"/>
      <c r="S141" s="85"/>
      <c r="T141" s="85"/>
      <c r="U141" s="86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143</v>
      </c>
      <c r="AU141" s="18" t="s">
        <v>81</v>
      </c>
    </row>
    <row r="142" spans="1:51" s="13" customFormat="1" ht="12">
      <c r="A142" s="13"/>
      <c r="B142" s="234"/>
      <c r="C142" s="235"/>
      <c r="D142" s="236" t="s">
        <v>211</v>
      </c>
      <c r="E142" s="237" t="s">
        <v>19</v>
      </c>
      <c r="F142" s="238" t="s">
        <v>261</v>
      </c>
      <c r="G142" s="235"/>
      <c r="H142" s="239">
        <v>0.765</v>
      </c>
      <c r="I142" s="240"/>
      <c r="J142" s="235"/>
      <c r="K142" s="235"/>
      <c r="L142" s="241"/>
      <c r="M142" s="242"/>
      <c r="N142" s="243"/>
      <c r="O142" s="243"/>
      <c r="P142" s="243"/>
      <c r="Q142" s="243"/>
      <c r="R142" s="243"/>
      <c r="S142" s="243"/>
      <c r="T142" s="243"/>
      <c r="U142" s="244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211</v>
      </c>
      <c r="AU142" s="245" t="s">
        <v>81</v>
      </c>
      <c r="AV142" s="13" t="s">
        <v>81</v>
      </c>
      <c r="AW142" s="13" t="s">
        <v>33</v>
      </c>
      <c r="AX142" s="13" t="s">
        <v>79</v>
      </c>
      <c r="AY142" s="245" t="s">
        <v>133</v>
      </c>
    </row>
    <row r="143" spans="1:65" s="2" customFormat="1" ht="24.15" customHeight="1">
      <c r="A143" s="39"/>
      <c r="B143" s="40"/>
      <c r="C143" s="212" t="s">
        <v>178</v>
      </c>
      <c r="D143" s="212" t="s">
        <v>136</v>
      </c>
      <c r="E143" s="213" t="s">
        <v>262</v>
      </c>
      <c r="F143" s="214" t="s">
        <v>263</v>
      </c>
      <c r="G143" s="215" t="s">
        <v>227</v>
      </c>
      <c r="H143" s="216">
        <v>3.6</v>
      </c>
      <c r="I143" s="217"/>
      <c r="J143" s="218">
        <f>ROUND(I143*H143,2)</f>
        <v>0</v>
      </c>
      <c r="K143" s="214" t="s">
        <v>140</v>
      </c>
      <c r="L143" s="45"/>
      <c r="M143" s="219" t="s">
        <v>19</v>
      </c>
      <c r="N143" s="220" t="s">
        <v>42</v>
      </c>
      <c r="O143" s="85"/>
      <c r="P143" s="221">
        <f>O143*H143</f>
        <v>0</v>
      </c>
      <c r="Q143" s="221">
        <v>0.07991</v>
      </c>
      <c r="R143" s="221">
        <f>Q143*H143</f>
        <v>0.287676</v>
      </c>
      <c r="S143" s="221">
        <v>0</v>
      </c>
      <c r="T143" s="221">
        <f>S143*H143</f>
        <v>0</v>
      </c>
      <c r="U143" s="222" t="s">
        <v>19</v>
      </c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3" t="s">
        <v>156</v>
      </c>
      <c r="AT143" s="223" t="s">
        <v>136</v>
      </c>
      <c r="AU143" s="223" t="s">
        <v>81</v>
      </c>
      <c r="AY143" s="18" t="s">
        <v>133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8" t="s">
        <v>79</v>
      </c>
      <c r="BK143" s="224">
        <f>ROUND(I143*H143,2)</f>
        <v>0</v>
      </c>
      <c r="BL143" s="18" t="s">
        <v>156</v>
      </c>
      <c r="BM143" s="223" t="s">
        <v>264</v>
      </c>
    </row>
    <row r="144" spans="1:47" s="2" customFormat="1" ht="12">
      <c r="A144" s="39"/>
      <c r="B144" s="40"/>
      <c r="C144" s="41"/>
      <c r="D144" s="225" t="s">
        <v>143</v>
      </c>
      <c r="E144" s="41"/>
      <c r="F144" s="226" t="s">
        <v>265</v>
      </c>
      <c r="G144" s="41"/>
      <c r="H144" s="41"/>
      <c r="I144" s="227"/>
      <c r="J144" s="41"/>
      <c r="K144" s="41"/>
      <c r="L144" s="45"/>
      <c r="M144" s="228"/>
      <c r="N144" s="229"/>
      <c r="O144" s="85"/>
      <c r="P144" s="85"/>
      <c r="Q144" s="85"/>
      <c r="R144" s="85"/>
      <c r="S144" s="85"/>
      <c r="T144" s="85"/>
      <c r="U144" s="86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143</v>
      </c>
      <c r="AU144" s="18" t="s">
        <v>81</v>
      </c>
    </row>
    <row r="145" spans="1:51" s="13" customFormat="1" ht="12">
      <c r="A145" s="13"/>
      <c r="B145" s="234"/>
      <c r="C145" s="235"/>
      <c r="D145" s="236" t="s">
        <v>211</v>
      </c>
      <c r="E145" s="237" t="s">
        <v>19</v>
      </c>
      <c r="F145" s="238" t="s">
        <v>266</v>
      </c>
      <c r="G145" s="235"/>
      <c r="H145" s="239">
        <v>3.6</v>
      </c>
      <c r="I145" s="240"/>
      <c r="J145" s="235"/>
      <c r="K145" s="235"/>
      <c r="L145" s="241"/>
      <c r="M145" s="242"/>
      <c r="N145" s="243"/>
      <c r="O145" s="243"/>
      <c r="P145" s="243"/>
      <c r="Q145" s="243"/>
      <c r="R145" s="243"/>
      <c r="S145" s="243"/>
      <c r="T145" s="243"/>
      <c r="U145" s="244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211</v>
      </c>
      <c r="AU145" s="245" t="s">
        <v>81</v>
      </c>
      <c r="AV145" s="13" t="s">
        <v>81</v>
      </c>
      <c r="AW145" s="13" t="s">
        <v>33</v>
      </c>
      <c r="AX145" s="13" t="s">
        <v>79</v>
      </c>
      <c r="AY145" s="245" t="s">
        <v>133</v>
      </c>
    </row>
    <row r="146" spans="1:63" s="12" customFormat="1" ht="22.8" customHeight="1">
      <c r="A146" s="12"/>
      <c r="B146" s="196"/>
      <c r="C146" s="197"/>
      <c r="D146" s="198" t="s">
        <v>70</v>
      </c>
      <c r="E146" s="210" t="s">
        <v>156</v>
      </c>
      <c r="F146" s="210" t="s">
        <v>267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SUM(P147:P178)</f>
        <v>0</v>
      </c>
      <c r="Q146" s="204"/>
      <c r="R146" s="205">
        <f>SUM(R147:R178)</f>
        <v>9.685344599999999</v>
      </c>
      <c r="S146" s="204"/>
      <c r="T146" s="205">
        <f>SUM(T147:T178)</f>
        <v>0</v>
      </c>
      <c r="U146" s="206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79</v>
      </c>
      <c r="AT146" s="208" t="s">
        <v>70</v>
      </c>
      <c r="AU146" s="208" t="s">
        <v>79</v>
      </c>
      <c r="AY146" s="207" t="s">
        <v>133</v>
      </c>
      <c r="BK146" s="209">
        <f>SUM(BK147:BK178)</f>
        <v>0</v>
      </c>
    </row>
    <row r="147" spans="1:65" s="2" customFormat="1" ht="24.15" customHeight="1">
      <c r="A147" s="39"/>
      <c r="B147" s="40"/>
      <c r="C147" s="212" t="s">
        <v>268</v>
      </c>
      <c r="D147" s="212" t="s">
        <v>136</v>
      </c>
      <c r="E147" s="213" t="s">
        <v>269</v>
      </c>
      <c r="F147" s="214" t="s">
        <v>270</v>
      </c>
      <c r="G147" s="215" t="s">
        <v>208</v>
      </c>
      <c r="H147" s="216">
        <v>20</v>
      </c>
      <c r="I147" s="217"/>
      <c r="J147" s="218">
        <f>ROUND(I147*H147,2)</f>
        <v>0</v>
      </c>
      <c r="K147" s="214" t="s">
        <v>140</v>
      </c>
      <c r="L147" s="45"/>
      <c r="M147" s="219" t="s">
        <v>19</v>
      </c>
      <c r="N147" s="220" t="s">
        <v>42</v>
      </c>
      <c r="O147" s="85"/>
      <c r="P147" s="221">
        <f>O147*H147</f>
        <v>0</v>
      </c>
      <c r="Q147" s="221">
        <v>0.059</v>
      </c>
      <c r="R147" s="221">
        <f>Q147*H147</f>
        <v>1.18</v>
      </c>
      <c r="S147" s="221">
        <v>0</v>
      </c>
      <c r="T147" s="221">
        <f>S147*H147</f>
        <v>0</v>
      </c>
      <c r="U147" s="222" t="s">
        <v>19</v>
      </c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3" t="s">
        <v>156</v>
      </c>
      <c r="AT147" s="223" t="s">
        <v>136</v>
      </c>
      <c r="AU147" s="223" t="s">
        <v>81</v>
      </c>
      <c r="AY147" s="18" t="s">
        <v>133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8" t="s">
        <v>79</v>
      </c>
      <c r="BK147" s="224">
        <f>ROUND(I147*H147,2)</f>
        <v>0</v>
      </c>
      <c r="BL147" s="18" t="s">
        <v>156</v>
      </c>
      <c r="BM147" s="223" t="s">
        <v>271</v>
      </c>
    </row>
    <row r="148" spans="1:47" s="2" customFormat="1" ht="12">
      <c r="A148" s="39"/>
      <c r="B148" s="40"/>
      <c r="C148" s="41"/>
      <c r="D148" s="225" t="s">
        <v>143</v>
      </c>
      <c r="E148" s="41"/>
      <c r="F148" s="226" t="s">
        <v>272</v>
      </c>
      <c r="G148" s="41"/>
      <c r="H148" s="41"/>
      <c r="I148" s="227"/>
      <c r="J148" s="41"/>
      <c r="K148" s="41"/>
      <c r="L148" s="45"/>
      <c r="M148" s="228"/>
      <c r="N148" s="229"/>
      <c r="O148" s="85"/>
      <c r="P148" s="85"/>
      <c r="Q148" s="85"/>
      <c r="R148" s="85"/>
      <c r="S148" s="85"/>
      <c r="T148" s="85"/>
      <c r="U148" s="86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143</v>
      </c>
      <c r="AU148" s="18" t="s">
        <v>81</v>
      </c>
    </row>
    <row r="149" spans="1:65" s="2" customFormat="1" ht="24.15" customHeight="1">
      <c r="A149" s="39"/>
      <c r="B149" s="40"/>
      <c r="C149" s="212" t="s">
        <v>273</v>
      </c>
      <c r="D149" s="212" t="s">
        <v>136</v>
      </c>
      <c r="E149" s="213" t="s">
        <v>274</v>
      </c>
      <c r="F149" s="214" t="s">
        <v>275</v>
      </c>
      <c r="G149" s="215" t="s">
        <v>276</v>
      </c>
      <c r="H149" s="216">
        <v>0.068</v>
      </c>
      <c r="I149" s="217"/>
      <c r="J149" s="218">
        <f>ROUND(I149*H149,2)</f>
        <v>0</v>
      </c>
      <c r="K149" s="214" t="s">
        <v>140</v>
      </c>
      <c r="L149" s="45"/>
      <c r="M149" s="219" t="s">
        <v>19</v>
      </c>
      <c r="N149" s="220" t="s">
        <v>42</v>
      </c>
      <c r="O149" s="85"/>
      <c r="P149" s="221">
        <f>O149*H149</f>
        <v>0</v>
      </c>
      <c r="Q149" s="221">
        <v>0.01954</v>
      </c>
      <c r="R149" s="221">
        <f>Q149*H149</f>
        <v>0.00132872</v>
      </c>
      <c r="S149" s="221">
        <v>0</v>
      </c>
      <c r="T149" s="221">
        <f>S149*H149</f>
        <v>0</v>
      </c>
      <c r="U149" s="222" t="s">
        <v>19</v>
      </c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3" t="s">
        <v>156</v>
      </c>
      <c r="AT149" s="223" t="s">
        <v>136</v>
      </c>
      <c r="AU149" s="223" t="s">
        <v>81</v>
      </c>
      <c r="AY149" s="18" t="s">
        <v>133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8" t="s">
        <v>79</v>
      </c>
      <c r="BK149" s="224">
        <f>ROUND(I149*H149,2)</f>
        <v>0</v>
      </c>
      <c r="BL149" s="18" t="s">
        <v>156</v>
      </c>
      <c r="BM149" s="223" t="s">
        <v>277</v>
      </c>
    </row>
    <row r="150" spans="1:47" s="2" customFormat="1" ht="12">
      <c r="A150" s="39"/>
      <c r="B150" s="40"/>
      <c r="C150" s="41"/>
      <c r="D150" s="225" t="s">
        <v>143</v>
      </c>
      <c r="E150" s="41"/>
      <c r="F150" s="226" t="s">
        <v>278</v>
      </c>
      <c r="G150" s="41"/>
      <c r="H150" s="41"/>
      <c r="I150" s="227"/>
      <c r="J150" s="41"/>
      <c r="K150" s="41"/>
      <c r="L150" s="45"/>
      <c r="M150" s="228"/>
      <c r="N150" s="229"/>
      <c r="O150" s="85"/>
      <c r="P150" s="85"/>
      <c r="Q150" s="85"/>
      <c r="R150" s="85"/>
      <c r="S150" s="85"/>
      <c r="T150" s="85"/>
      <c r="U150" s="86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143</v>
      </c>
      <c r="AU150" s="18" t="s">
        <v>81</v>
      </c>
    </row>
    <row r="151" spans="1:51" s="13" customFormat="1" ht="12">
      <c r="A151" s="13"/>
      <c r="B151" s="234"/>
      <c r="C151" s="235"/>
      <c r="D151" s="236" t="s">
        <v>211</v>
      </c>
      <c r="E151" s="237" t="s">
        <v>19</v>
      </c>
      <c r="F151" s="238" t="s">
        <v>279</v>
      </c>
      <c r="G151" s="235"/>
      <c r="H151" s="239">
        <v>0.068</v>
      </c>
      <c r="I151" s="240"/>
      <c r="J151" s="235"/>
      <c r="K151" s="235"/>
      <c r="L151" s="241"/>
      <c r="M151" s="242"/>
      <c r="N151" s="243"/>
      <c r="O151" s="243"/>
      <c r="P151" s="243"/>
      <c r="Q151" s="243"/>
      <c r="R151" s="243"/>
      <c r="S151" s="243"/>
      <c r="T151" s="243"/>
      <c r="U151" s="244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211</v>
      </c>
      <c r="AU151" s="245" t="s">
        <v>81</v>
      </c>
      <c r="AV151" s="13" t="s">
        <v>81</v>
      </c>
      <c r="AW151" s="13" t="s">
        <v>33</v>
      </c>
      <c r="AX151" s="13" t="s">
        <v>79</v>
      </c>
      <c r="AY151" s="245" t="s">
        <v>133</v>
      </c>
    </row>
    <row r="152" spans="1:65" s="2" customFormat="1" ht="16.5" customHeight="1">
      <c r="A152" s="39"/>
      <c r="B152" s="40"/>
      <c r="C152" s="268" t="s">
        <v>280</v>
      </c>
      <c r="D152" s="268" t="s">
        <v>281</v>
      </c>
      <c r="E152" s="269" t="s">
        <v>282</v>
      </c>
      <c r="F152" s="270" t="s">
        <v>283</v>
      </c>
      <c r="G152" s="271" t="s">
        <v>276</v>
      </c>
      <c r="H152" s="272">
        <v>0.073</v>
      </c>
      <c r="I152" s="273"/>
      <c r="J152" s="274">
        <f>ROUND(I152*H152,2)</f>
        <v>0</v>
      </c>
      <c r="K152" s="270" t="s">
        <v>140</v>
      </c>
      <c r="L152" s="275"/>
      <c r="M152" s="276" t="s">
        <v>19</v>
      </c>
      <c r="N152" s="277" t="s">
        <v>42</v>
      </c>
      <c r="O152" s="85"/>
      <c r="P152" s="221">
        <f>O152*H152</f>
        <v>0</v>
      </c>
      <c r="Q152" s="221">
        <v>1</v>
      </c>
      <c r="R152" s="221">
        <f>Q152*H152</f>
        <v>0.073</v>
      </c>
      <c r="S152" s="221">
        <v>0</v>
      </c>
      <c r="T152" s="221">
        <f>S152*H152</f>
        <v>0</v>
      </c>
      <c r="U152" s="222" t="s">
        <v>19</v>
      </c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3" t="s">
        <v>178</v>
      </c>
      <c r="AT152" s="223" t="s">
        <v>281</v>
      </c>
      <c r="AU152" s="223" t="s">
        <v>81</v>
      </c>
      <c r="AY152" s="18" t="s">
        <v>133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8" t="s">
        <v>79</v>
      </c>
      <c r="BK152" s="224">
        <f>ROUND(I152*H152,2)</f>
        <v>0</v>
      </c>
      <c r="BL152" s="18" t="s">
        <v>156</v>
      </c>
      <c r="BM152" s="223" t="s">
        <v>284</v>
      </c>
    </row>
    <row r="153" spans="1:47" s="2" customFormat="1" ht="12">
      <c r="A153" s="39"/>
      <c r="B153" s="40"/>
      <c r="C153" s="41"/>
      <c r="D153" s="236" t="s">
        <v>285</v>
      </c>
      <c r="E153" s="41"/>
      <c r="F153" s="278" t="s">
        <v>286</v>
      </c>
      <c r="G153" s="41"/>
      <c r="H153" s="41"/>
      <c r="I153" s="227"/>
      <c r="J153" s="41"/>
      <c r="K153" s="41"/>
      <c r="L153" s="45"/>
      <c r="M153" s="228"/>
      <c r="N153" s="229"/>
      <c r="O153" s="85"/>
      <c r="P153" s="85"/>
      <c r="Q153" s="85"/>
      <c r="R153" s="85"/>
      <c r="S153" s="85"/>
      <c r="T153" s="85"/>
      <c r="U153" s="86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285</v>
      </c>
      <c r="AU153" s="18" t="s">
        <v>81</v>
      </c>
    </row>
    <row r="154" spans="1:51" s="13" customFormat="1" ht="12">
      <c r="A154" s="13"/>
      <c r="B154" s="234"/>
      <c r="C154" s="235"/>
      <c r="D154" s="236" t="s">
        <v>211</v>
      </c>
      <c r="E154" s="235"/>
      <c r="F154" s="238" t="s">
        <v>287</v>
      </c>
      <c r="G154" s="235"/>
      <c r="H154" s="239">
        <v>0.073</v>
      </c>
      <c r="I154" s="240"/>
      <c r="J154" s="235"/>
      <c r="K154" s="235"/>
      <c r="L154" s="241"/>
      <c r="M154" s="242"/>
      <c r="N154" s="243"/>
      <c r="O154" s="243"/>
      <c r="P154" s="243"/>
      <c r="Q154" s="243"/>
      <c r="R154" s="243"/>
      <c r="S154" s="243"/>
      <c r="T154" s="243"/>
      <c r="U154" s="244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5" t="s">
        <v>211</v>
      </c>
      <c r="AU154" s="245" t="s">
        <v>81</v>
      </c>
      <c r="AV154" s="13" t="s">
        <v>81</v>
      </c>
      <c r="AW154" s="13" t="s">
        <v>4</v>
      </c>
      <c r="AX154" s="13" t="s">
        <v>79</v>
      </c>
      <c r="AY154" s="245" t="s">
        <v>133</v>
      </c>
    </row>
    <row r="155" spans="1:65" s="2" customFormat="1" ht="24.15" customHeight="1">
      <c r="A155" s="39"/>
      <c r="B155" s="40"/>
      <c r="C155" s="212" t="s">
        <v>288</v>
      </c>
      <c r="D155" s="212" t="s">
        <v>136</v>
      </c>
      <c r="E155" s="213" t="s">
        <v>289</v>
      </c>
      <c r="F155" s="214" t="s">
        <v>290</v>
      </c>
      <c r="G155" s="215" t="s">
        <v>276</v>
      </c>
      <c r="H155" s="216">
        <v>2.003</v>
      </c>
      <c r="I155" s="217"/>
      <c r="J155" s="218">
        <f>ROUND(I155*H155,2)</f>
        <v>0</v>
      </c>
      <c r="K155" s="214" t="s">
        <v>140</v>
      </c>
      <c r="L155" s="45"/>
      <c r="M155" s="219" t="s">
        <v>19</v>
      </c>
      <c r="N155" s="220" t="s">
        <v>42</v>
      </c>
      <c r="O155" s="85"/>
      <c r="P155" s="221">
        <f>O155*H155</f>
        <v>0</v>
      </c>
      <c r="Q155" s="221">
        <v>0.01709</v>
      </c>
      <c r="R155" s="221">
        <f>Q155*H155</f>
        <v>0.03423127</v>
      </c>
      <c r="S155" s="221">
        <v>0</v>
      </c>
      <c r="T155" s="221">
        <f>S155*H155</f>
        <v>0</v>
      </c>
      <c r="U155" s="222" t="s">
        <v>19</v>
      </c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3" t="s">
        <v>156</v>
      </c>
      <c r="AT155" s="223" t="s">
        <v>136</v>
      </c>
      <c r="AU155" s="223" t="s">
        <v>81</v>
      </c>
      <c r="AY155" s="18" t="s">
        <v>133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8" t="s">
        <v>79</v>
      </c>
      <c r="BK155" s="224">
        <f>ROUND(I155*H155,2)</f>
        <v>0</v>
      </c>
      <c r="BL155" s="18" t="s">
        <v>156</v>
      </c>
      <c r="BM155" s="223" t="s">
        <v>291</v>
      </c>
    </row>
    <row r="156" spans="1:47" s="2" customFormat="1" ht="12">
      <c r="A156" s="39"/>
      <c r="B156" s="40"/>
      <c r="C156" s="41"/>
      <c r="D156" s="225" t="s">
        <v>143</v>
      </c>
      <c r="E156" s="41"/>
      <c r="F156" s="226" t="s">
        <v>292</v>
      </c>
      <c r="G156" s="41"/>
      <c r="H156" s="41"/>
      <c r="I156" s="227"/>
      <c r="J156" s="41"/>
      <c r="K156" s="41"/>
      <c r="L156" s="45"/>
      <c r="M156" s="228"/>
      <c r="N156" s="229"/>
      <c r="O156" s="85"/>
      <c r="P156" s="85"/>
      <c r="Q156" s="85"/>
      <c r="R156" s="85"/>
      <c r="S156" s="85"/>
      <c r="T156" s="85"/>
      <c r="U156" s="86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143</v>
      </c>
      <c r="AU156" s="18" t="s">
        <v>81</v>
      </c>
    </row>
    <row r="157" spans="1:51" s="13" customFormat="1" ht="12">
      <c r="A157" s="13"/>
      <c r="B157" s="234"/>
      <c r="C157" s="235"/>
      <c r="D157" s="236" t="s">
        <v>211</v>
      </c>
      <c r="E157" s="237" t="s">
        <v>19</v>
      </c>
      <c r="F157" s="238" t="s">
        <v>293</v>
      </c>
      <c r="G157" s="235"/>
      <c r="H157" s="239">
        <v>2.003</v>
      </c>
      <c r="I157" s="240"/>
      <c r="J157" s="235"/>
      <c r="K157" s="235"/>
      <c r="L157" s="241"/>
      <c r="M157" s="242"/>
      <c r="N157" s="243"/>
      <c r="O157" s="243"/>
      <c r="P157" s="243"/>
      <c r="Q157" s="243"/>
      <c r="R157" s="243"/>
      <c r="S157" s="243"/>
      <c r="T157" s="243"/>
      <c r="U157" s="244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5" t="s">
        <v>211</v>
      </c>
      <c r="AU157" s="245" t="s">
        <v>81</v>
      </c>
      <c r="AV157" s="13" t="s">
        <v>81</v>
      </c>
      <c r="AW157" s="13" t="s">
        <v>33</v>
      </c>
      <c r="AX157" s="13" t="s">
        <v>79</v>
      </c>
      <c r="AY157" s="245" t="s">
        <v>133</v>
      </c>
    </row>
    <row r="158" spans="1:65" s="2" customFormat="1" ht="16.5" customHeight="1">
      <c r="A158" s="39"/>
      <c r="B158" s="40"/>
      <c r="C158" s="268" t="s">
        <v>294</v>
      </c>
      <c r="D158" s="268" t="s">
        <v>281</v>
      </c>
      <c r="E158" s="269" t="s">
        <v>295</v>
      </c>
      <c r="F158" s="270" t="s">
        <v>296</v>
      </c>
      <c r="G158" s="271" t="s">
        <v>276</v>
      </c>
      <c r="H158" s="272">
        <v>2.163</v>
      </c>
      <c r="I158" s="273"/>
      <c r="J158" s="274">
        <f>ROUND(I158*H158,2)</f>
        <v>0</v>
      </c>
      <c r="K158" s="270" t="s">
        <v>140</v>
      </c>
      <c r="L158" s="275"/>
      <c r="M158" s="276" t="s">
        <v>19</v>
      </c>
      <c r="N158" s="277" t="s">
        <v>42</v>
      </c>
      <c r="O158" s="85"/>
      <c r="P158" s="221">
        <f>O158*H158</f>
        <v>0</v>
      </c>
      <c r="Q158" s="221">
        <v>1</v>
      </c>
      <c r="R158" s="221">
        <f>Q158*H158</f>
        <v>2.163</v>
      </c>
      <c r="S158" s="221">
        <v>0</v>
      </c>
      <c r="T158" s="221">
        <f>S158*H158</f>
        <v>0</v>
      </c>
      <c r="U158" s="222" t="s">
        <v>19</v>
      </c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3" t="s">
        <v>178</v>
      </c>
      <c r="AT158" s="223" t="s">
        <v>281</v>
      </c>
      <c r="AU158" s="223" t="s">
        <v>81</v>
      </c>
      <c r="AY158" s="18" t="s">
        <v>133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8" t="s">
        <v>79</v>
      </c>
      <c r="BK158" s="224">
        <f>ROUND(I158*H158,2)</f>
        <v>0</v>
      </c>
      <c r="BL158" s="18" t="s">
        <v>156</v>
      </c>
      <c r="BM158" s="223" t="s">
        <v>297</v>
      </c>
    </row>
    <row r="159" spans="1:47" s="2" customFormat="1" ht="12">
      <c r="A159" s="39"/>
      <c r="B159" s="40"/>
      <c r="C159" s="41"/>
      <c r="D159" s="236" t="s">
        <v>285</v>
      </c>
      <c r="E159" s="41"/>
      <c r="F159" s="278" t="s">
        <v>298</v>
      </c>
      <c r="G159" s="41"/>
      <c r="H159" s="41"/>
      <c r="I159" s="227"/>
      <c r="J159" s="41"/>
      <c r="K159" s="41"/>
      <c r="L159" s="45"/>
      <c r="M159" s="228"/>
      <c r="N159" s="229"/>
      <c r="O159" s="85"/>
      <c r="P159" s="85"/>
      <c r="Q159" s="85"/>
      <c r="R159" s="85"/>
      <c r="S159" s="85"/>
      <c r="T159" s="85"/>
      <c r="U159" s="86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285</v>
      </c>
      <c r="AU159" s="18" t="s">
        <v>81</v>
      </c>
    </row>
    <row r="160" spans="1:51" s="13" customFormat="1" ht="12">
      <c r="A160" s="13"/>
      <c r="B160" s="234"/>
      <c r="C160" s="235"/>
      <c r="D160" s="236" t="s">
        <v>211</v>
      </c>
      <c r="E160" s="235"/>
      <c r="F160" s="238" t="s">
        <v>299</v>
      </c>
      <c r="G160" s="235"/>
      <c r="H160" s="239">
        <v>2.163</v>
      </c>
      <c r="I160" s="240"/>
      <c r="J160" s="235"/>
      <c r="K160" s="235"/>
      <c r="L160" s="241"/>
      <c r="M160" s="242"/>
      <c r="N160" s="243"/>
      <c r="O160" s="243"/>
      <c r="P160" s="243"/>
      <c r="Q160" s="243"/>
      <c r="R160" s="243"/>
      <c r="S160" s="243"/>
      <c r="T160" s="243"/>
      <c r="U160" s="244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5" t="s">
        <v>211</v>
      </c>
      <c r="AU160" s="245" t="s">
        <v>81</v>
      </c>
      <c r="AV160" s="13" t="s">
        <v>81</v>
      </c>
      <c r="AW160" s="13" t="s">
        <v>4</v>
      </c>
      <c r="AX160" s="13" t="s">
        <v>79</v>
      </c>
      <c r="AY160" s="245" t="s">
        <v>133</v>
      </c>
    </row>
    <row r="161" spans="1:65" s="2" customFormat="1" ht="16.5" customHeight="1">
      <c r="A161" s="39"/>
      <c r="B161" s="40"/>
      <c r="C161" s="268" t="s">
        <v>300</v>
      </c>
      <c r="D161" s="268" t="s">
        <v>281</v>
      </c>
      <c r="E161" s="269" t="s">
        <v>301</v>
      </c>
      <c r="F161" s="270" t="s">
        <v>302</v>
      </c>
      <c r="G161" s="271" t="s">
        <v>303</v>
      </c>
      <c r="H161" s="272">
        <v>1</v>
      </c>
      <c r="I161" s="273"/>
      <c r="J161" s="274">
        <f>ROUND(I161*H161,2)</f>
        <v>0</v>
      </c>
      <c r="K161" s="270" t="s">
        <v>19</v>
      </c>
      <c r="L161" s="275"/>
      <c r="M161" s="276" t="s">
        <v>19</v>
      </c>
      <c r="N161" s="277" t="s">
        <v>42</v>
      </c>
      <c r="O161" s="85"/>
      <c r="P161" s="221">
        <f>O161*H161</f>
        <v>0</v>
      </c>
      <c r="Q161" s="221">
        <v>1</v>
      </c>
      <c r="R161" s="221">
        <f>Q161*H161</f>
        <v>1</v>
      </c>
      <c r="S161" s="221">
        <v>0</v>
      </c>
      <c r="T161" s="221">
        <f>S161*H161</f>
        <v>0</v>
      </c>
      <c r="U161" s="222" t="s">
        <v>19</v>
      </c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3" t="s">
        <v>178</v>
      </c>
      <c r="AT161" s="223" t="s">
        <v>281</v>
      </c>
      <c r="AU161" s="223" t="s">
        <v>81</v>
      </c>
      <c r="AY161" s="18" t="s">
        <v>133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8" t="s">
        <v>79</v>
      </c>
      <c r="BK161" s="224">
        <f>ROUND(I161*H161,2)</f>
        <v>0</v>
      </c>
      <c r="BL161" s="18" t="s">
        <v>156</v>
      </c>
      <c r="BM161" s="223" t="s">
        <v>304</v>
      </c>
    </row>
    <row r="162" spans="1:65" s="2" customFormat="1" ht="24.15" customHeight="1">
      <c r="A162" s="39"/>
      <c r="B162" s="40"/>
      <c r="C162" s="212" t="s">
        <v>8</v>
      </c>
      <c r="D162" s="212" t="s">
        <v>136</v>
      </c>
      <c r="E162" s="213" t="s">
        <v>305</v>
      </c>
      <c r="F162" s="214" t="s">
        <v>306</v>
      </c>
      <c r="G162" s="215" t="s">
        <v>219</v>
      </c>
      <c r="H162" s="216">
        <v>2.03</v>
      </c>
      <c r="I162" s="217"/>
      <c r="J162" s="218">
        <f>ROUND(I162*H162,2)</f>
        <v>0</v>
      </c>
      <c r="K162" s="214" t="s">
        <v>140</v>
      </c>
      <c r="L162" s="45"/>
      <c r="M162" s="219" t="s">
        <v>19</v>
      </c>
      <c r="N162" s="220" t="s">
        <v>42</v>
      </c>
      <c r="O162" s="85"/>
      <c r="P162" s="221">
        <f>O162*H162</f>
        <v>0</v>
      </c>
      <c r="Q162" s="221">
        <v>2.45337</v>
      </c>
      <c r="R162" s="221">
        <f>Q162*H162</f>
        <v>4.9803410999999995</v>
      </c>
      <c r="S162" s="221">
        <v>0</v>
      </c>
      <c r="T162" s="221">
        <f>S162*H162</f>
        <v>0</v>
      </c>
      <c r="U162" s="222" t="s">
        <v>19</v>
      </c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3" t="s">
        <v>156</v>
      </c>
      <c r="AT162" s="223" t="s">
        <v>136</v>
      </c>
      <c r="AU162" s="223" t="s">
        <v>81</v>
      </c>
      <c r="AY162" s="18" t="s">
        <v>133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8" t="s">
        <v>79</v>
      </c>
      <c r="BK162" s="224">
        <f>ROUND(I162*H162,2)</f>
        <v>0</v>
      </c>
      <c r="BL162" s="18" t="s">
        <v>156</v>
      </c>
      <c r="BM162" s="223" t="s">
        <v>307</v>
      </c>
    </row>
    <row r="163" spans="1:47" s="2" customFormat="1" ht="12">
      <c r="A163" s="39"/>
      <c r="B163" s="40"/>
      <c r="C163" s="41"/>
      <c r="D163" s="225" t="s">
        <v>143</v>
      </c>
      <c r="E163" s="41"/>
      <c r="F163" s="226" t="s">
        <v>308</v>
      </c>
      <c r="G163" s="41"/>
      <c r="H163" s="41"/>
      <c r="I163" s="227"/>
      <c r="J163" s="41"/>
      <c r="K163" s="41"/>
      <c r="L163" s="45"/>
      <c r="M163" s="228"/>
      <c r="N163" s="229"/>
      <c r="O163" s="85"/>
      <c r="P163" s="85"/>
      <c r="Q163" s="85"/>
      <c r="R163" s="85"/>
      <c r="S163" s="85"/>
      <c r="T163" s="85"/>
      <c r="U163" s="86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143</v>
      </c>
      <c r="AU163" s="18" t="s">
        <v>81</v>
      </c>
    </row>
    <row r="164" spans="1:51" s="13" customFormat="1" ht="12">
      <c r="A164" s="13"/>
      <c r="B164" s="234"/>
      <c r="C164" s="235"/>
      <c r="D164" s="236" t="s">
        <v>211</v>
      </c>
      <c r="E164" s="237" t="s">
        <v>19</v>
      </c>
      <c r="F164" s="238" t="s">
        <v>309</v>
      </c>
      <c r="G164" s="235"/>
      <c r="H164" s="239">
        <v>2.03</v>
      </c>
      <c r="I164" s="240"/>
      <c r="J164" s="235"/>
      <c r="K164" s="235"/>
      <c r="L164" s="241"/>
      <c r="M164" s="242"/>
      <c r="N164" s="243"/>
      <c r="O164" s="243"/>
      <c r="P164" s="243"/>
      <c r="Q164" s="243"/>
      <c r="R164" s="243"/>
      <c r="S164" s="243"/>
      <c r="T164" s="243"/>
      <c r="U164" s="244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5" t="s">
        <v>211</v>
      </c>
      <c r="AU164" s="245" t="s">
        <v>81</v>
      </c>
      <c r="AV164" s="13" t="s">
        <v>81</v>
      </c>
      <c r="AW164" s="13" t="s">
        <v>33</v>
      </c>
      <c r="AX164" s="13" t="s">
        <v>79</v>
      </c>
      <c r="AY164" s="245" t="s">
        <v>133</v>
      </c>
    </row>
    <row r="165" spans="1:65" s="2" customFormat="1" ht="24.15" customHeight="1">
      <c r="A165" s="39"/>
      <c r="B165" s="40"/>
      <c r="C165" s="212" t="s">
        <v>310</v>
      </c>
      <c r="D165" s="212" t="s">
        <v>136</v>
      </c>
      <c r="E165" s="213" t="s">
        <v>311</v>
      </c>
      <c r="F165" s="214" t="s">
        <v>312</v>
      </c>
      <c r="G165" s="215" t="s">
        <v>276</v>
      </c>
      <c r="H165" s="216">
        <v>0.113</v>
      </c>
      <c r="I165" s="217"/>
      <c r="J165" s="218">
        <f>ROUND(I165*H165,2)</f>
        <v>0</v>
      </c>
      <c r="K165" s="214" t="s">
        <v>140</v>
      </c>
      <c r="L165" s="45"/>
      <c r="M165" s="219" t="s">
        <v>19</v>
      </c>
      <c r="N165" s="220" t="s">
        <v>42</v>
      </c>
      <c r="O165" s="85"/>
      <c r="P165" s="221">
        <f>O165*H165</f>
        <v>0</v>
      </c>
      <c r="Q165" s="221">
        <v>1.04927</v>
      </c>
      <c r="R165" s="221">
        <f>Q165*H165</f>
        <v>0.11856751</v>
      </c>
      <c r="S165" s="221">
        <v>0</v>
      </c>
      <c r="T165" s="221">
        <f>S165*H165</f>
        <v>0</v>
      </c>
      <c r="U165" s="222" t="s">
        <v>19</v>
      </c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3" t="s">
        <v>156</v>
      </c>
      <c r="AT165" s="223" t="s">
        <v>136</v>
      </c>
      <c r="AU165" s="223" t="s">
        <v>81</v>
      </c>
      <c r="AY165" s="18" t="s">
        <v>133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8" t="s">
        <v>79</v>
      </c>
      <c r="BK165" s="224">
        <f>ROUND(I165*H165,2)</f>
        <v>0</v>
      </c>
      <c r="BL165" s="18" t="s">
        <v>156</v>
      </c>
      <c r="BM165" s="223" t="s">
        <v>313</v>
      </c>
    </row>
    <row r="166" spans="1:47" s="2" customFormat="1" ht="12">
      <c r="A166" s="39"/>
      <c r="B166" s="40"/>
      <c r="C166" s="41"/>
      <c r="D166" s="225" t="s">
        <v>143</v>
      </c>
      <c r="E166" s="41"/>
      <c r="F166" s="226" t="s">
        <v>314</v>
      </c>
      <c r="G166" s="41"/>
      <c r="H166" s="41"/>
      <c r="I166" s="227"/>
      <c r="J166" s="41"/>
      <c r="K166" s="41"/>
      <c r="L166" s="45"/>
      <c r="M166" s="228"/>
      <c r="N166" s="229"/>
      <c r="O166" s="85"/>
      <c r="P166" s="85"/>
      <c r="Q166" s="85"/>
      <c r="R166" s="85"/>
      <c r="S166" s="85"/>
      <c r="T166" s="85"/>
      <c r="U166" s="86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143</v>
      </c>
      <c r="AU166" s="18" t="s">
        <v>81</v>
      </c>
    </row>
    <row r="167" spans="1:51" s="13" customFormat="1" ht="12">
      <c r="A167" s="13"/>
      <c r="B167" s="234"/>
      <c r="C167" s="235"/>
      <c r="D167" s="236" t="s">
        <v>211</v>
      </c>
      <c r="E167" s="237" t="s">
        <v>19</v>
      </c>
      <c r="F167" s="238" t="s">
        <v>315</v>
      </c>
      <c r="G167" s="235"/>
      <c r="H167" s="239">
        <v>0.105</v>
      </c>
      <c r="I167" s="240"/>
      <c r="J167" s="235"/>
      <c r="K167" s="235"/>
      <c r="L167" s="241"/>
      <c r="M167" s="242"/>
      <c r="N167" s="243"/>
      <c r="O167" s="243"/>
      <c r="P167" s="243"/>
      <c r="Q167" s="243"/>
      <c r="R167" s="243"/>
      <c r="S167" s="243"/>
      <c r="T167" s="243"/>
      <c r="U167" s="244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5" t="s">
        <v>211</v>
      </c>
      <c r="AU167" s="245" t="s">
        <v>81</v>
      </c>
      <c r="AV167" s="13" t="s">
        <v>81</v>
      </c>
      <c r="AW167" s="13" t="s">
        <v>33</v>
      </c>
      <c r="AX167" s="13" t="s">
        <v>79</v>
      </c>
      <c r="AY167" s="245" t="s">
        <v>133</v>
      </c>
    </row>
    <row r="168" spans="1:51" s="13" customFormat="1" ht="12">
      <c r="A168" s="13"/>
      <c r="B168" s="234"/>
      <c r="C168" s="235"/>
      <c r="D168" s="236" t="s">
        <v>211</v>
      </c>
      <c r="E168" s="235"/>
      <c r="F168" s="238" t="s">
        <v>316</v>
      </c>
      <c r="G168" s="235"/>
      <c r="H168" s="239">
        <v>0.113</v>
      </c>
      <c r="I168" s="240"/>
      <c r="J168" s="235"/>
      <c r="K168" s="235"/>
      <c r="L168" s="241"/>
      <c r="M168" s="242"/>
      <c r="N168" s="243"/>
      <c r="O168" s="243"/>
      <c r="P168" s="243"/>
      <c r="Q168" s="243"/>
      <c r="R168" s="243"/>
      <c r="S168" s="243"/>
      <c r="T168" s="243"/>
      <c r="U168" s="244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5" t="s">
        <v>211</v>
      </c>
      <c r="AU168" s="245" t="s">
        <v>81</v>
      </c>
      <c r="AV168" s="13" t="s">
        <v>81</v>
      </c>
      <c r="AW168" s="13" t="s">
        <v>4</v>
      </c>
      <c r="AX168" s="13" t="s">
        <v>79</v>
      </c>
      <c r="AY168" s="245" t="s">
        <v>133</v>
      </c>
    </row>
    <row r="169" spans="1:65" s="2" customFormat="1" ht="16.5" customHeight="1">
      <c r="A169" s="39"/>
      <c r="B169" s="40"/>
      <c r="C169" s="212" t="s">
        <v>317</v>
      </c>
      <c r="D169" s="212" t="s">
        <v>136</v>
      </c>
      <c r="E169" s="213" t="s">
        <v>318</v>
      </c>
      <c r="F169" s="214" t="s">
        <v>319</v>
      </c>
      <c r="G169" s="215" t="s">
        <v>227</v>
      </c>
      <c r="H169" s="216">
        <v>7</v>
      </c>
      <c r="I169" s="217"/>
      <c r="J169" s="218">
        <f>ROUND(I169*H169,2)</f>
        <v>0</v>
      </c>
      <c r="K169" s="214" t="s">
        <v>140</v>
      </c>
      <c r="L169" s="45"/>
      <c r="M169" s="219" t="s">
        <v>19</v>
      </c>
      <c r="N169" s="220" t="s">
        <v>42</v>
      </c>
      <c r="O169" s="85"/>
      <c r="P169" s="221">
        <f>O169*H169</f>
        <v>0</v>
      </c>
      <c r="Q169" s="221">
        <v>0.00874</v>
      </c>
      <c r="R169" s="221">
        <f>Q169*H169</f>
        <v>0.06118</v>
      </c>
      <c r="S169" s="221">
        <v>0</v>
      </c>
      <c r="T169" s="221">
        <f>S169*H169</f>
        <v>0</v>
      </c>
      <c r="U169" s="222" t="s">
        <v>19</v>
      </c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3" t="s">
        <v>156</v>
      </c>
      <c r="AT169" s="223" t="s">
        <v>136</v>
      </c>
      <c r="AU169" s="223" t="s">
        <v>81</v>
      </c>
      <c r="AY169" s="18" t="s">
        <v>133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8" t="s">
        <v>79</v>
      </c>
      <c r="BK169" s="224">
        <f>ROUND(I169*H169,2)</f>
        <v>0</v>
      </c>
      <c r="BL169" s="18" t="s">
        <v>156</v>
      </c>
      <c r="BM169" s="223" t="s">
        <v>320</v>
      </c>
    </row>
    <row r="170" spans="1:47" s="2" customFormat="1" ht="12">
      <c r="A170" s="39"/>
      <c r="B170" s="40"/>
      <c r="C170" s="41"/>
      <c r="D170" s="225" t="s">
        <v>143</v>
      </c>
      <c r="E170" s="41"/>
      <c r="F170" s="226" t="s">
        <v>321</v>
      </c>
      <c r="G170" s="41"/>
      <c r="H170" s="41"/>
      <c r="I170" s="227"/>
      <c r="J170" s="41"/>
      <c r="K170" s="41"/>
      <c r="L170" s="45"/>
      <c r="M170" s="228"/>
      <c r="N170" s="229"/>
      <c r="O170" s="85"/>
      <c r="P170" s="85"/>
      <c r="Q170" s="85"/>
      <c r="R170" s="85"/>
      <c r="S170" s="85"/>
      <c r="T170" s="85"/>
      <c r="U170" s="86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143</v>
      </c>
      <c r="AU170" s="18" t="s">
        <v>81</v>
      </c>
    </row>
    <row r="171" spans="1:51" s="13" customFormat="1" ht="12">
      <c r="A171" s="13"/>
      <c r="B171" s="234"/>
      <c r="C171" s="235"/>
      <c r="D171" s="236" t="s">
        <v>211</v>
      </c>
      <c r="E171" s="237" t="s">
        <v>19</v>
      </c>
      <c r="F171" s="238" t="s">
        <v>322</v>
      </c>
      <c r="G171" s="235"/>
      <c r="H171" s="239">
        <v>7</v>
      </c>
      <c r="I171" s="240"/>
      <c r="J171" s="235"/>
      <c r="K171" s="235"/>
      <c r="L171" s="241"/>
      <c r="M171" s="242"/>
      <c r="N171" s="243"/>
      <c r="O171" s="243"/>
      <c r="P171" s="243"/>
      <c r="Q171" s="243"/>
      <c r="R171" s="243"/>
      <c r="S171" s="243"/>
      <c r="T171" s="243"/>
      <c r="U171" s="244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5" t="s">
        <v>211</v>
      </c>
      <c r="AU171" s="245" t="s">
        <v>81</v>
      </c>
      <c r="AV171" s="13" t="s">
        <v>81</v>
      </c>
      <c r="AW171" s="13" t="s">
        <v>33</v>
      </c>
      <c r="AX171" s="13" t="s">
        <v>79</v>
      </c>
      <c r="AY171" s="245" t="s">
        <v>133</v>
      </c>
    </row>
    <row r="172" spans="1:65" s="2" customFormat="1" ht="16.5" customHeight="1">
      <c r="A172" s="39"/>
      <c r="B172" s="40"/>
      <c r="C172" s="212" t="s">
        <v>323</v>
      </c>
      <c r="D172" s="212" t="s">
        <v>136</v>
      </c>
      <c r="E172" s="213" t="s">
        <v>324</v>
      </c>
      <c r="F172" s="214" t="s">
        <v>325</v>
      </c>
      <c r="G172" s="215" t="s">
        <v>227</v>
      </c>
      <c r="H172" s="216">
        <v>7</v>
      </c>
      <c r="I172" s="217"/>
      <c r="J172" s="218">
        <f>ROUND(I172*H172,2)</f>
        <v>0</v>
      </c>
      <c r="K172" s="214" t="s">
        <v>140</v>
      </c>
      <c r="L172" s="45"/>
      <c r="M172" s="219" t="s">
        <v>19</v>
      </c>
      <c r="N172" s="220" t="s">
        <v>42</v>
      </c>
      <c r="O172" s="85"/>
      <c r="P172" s="221">
        <f>O172*H172</f>
        <v>0</v>
      </c>
      <c r="Q172" s="221">
        <v>0</v>
      </c>
      <c r="R172" s="221">
        <f>Q172*H172</f>
        <v>0</v>
      </c>
      <c r="S172" s="221">
        <v>0</v>
      </c>
      <c r="T172" s="221">
        <f>S172*H172</f>
        <v>0</v>
      </c>
      <c r="U172" s="222" t="s">
        <v>19</v>
      </c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3" t="s">
        <v>156</v>
      </c>
      <c r="AT172" s="223" t="s">
        <v>136</v>
      </c>
      <c r="AU172" s="223" t="s">
        <v>81</v>
      </c>
      <c r="AY172" s="18" t="s">
        <v>133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8" t="s">
        <v>79</v>
      </c>
      <c r="BK172" s="224">
        <f>ROUND(I172*H172,2)</f>
        <v>0</v>
      </c>
      <c r="BL172" s="18" t="s">
        <v>156</v>
      </c>
      <c r="BM172" s="223" t="s">
        <v>326</v>
      </c>
    </row>
    <row r="173" spans="1:47" s="2" customFormat="1" ht="12">
      <c r="A173" s="39"/>
      <c r="B173" s="40"/>
      <c r="C173" s="41"/>
      <c r="D173" s="225" t="s">
        <v>143</v>
      </c>
      <c r="E173" s="41"/>
      <c r="F173" s="226" t="s">
        <v>327</v>
      </c>
      <c r="G173" s="41"/>
      <c r="H173" s="41"/>
      <c r="I173" s="227"/>
      <c r="J173" s="41"/>
      <c r="K173" s="41"/>
      <c r="L173" s="45"/>
      <c r="M173" s="228"/>
      <c r="N173" s="229"/>
      <c r="O173" s="85"/>
      <c r="P173" s="85"/>
      <c r="Q173" s="85"/>
      <c r="R173" s="85"/>
      <c r="S173" s="85"/>
      <c r="T173" s="85"/>
      <c r="U173" s="86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143</v>
      </c>
      <c r="AU173" s="18" t="s">
        <v>81</v>
      </c>
    </row>
    <row r="174" spans="1:65" s="2" customFormat="1" ht="21.75" customHeight="1">
      <c r="A174" s="39"/>
      <c r="B174" s="40"/>
      <c r="C174" s="212" t="s">
        <v>328</v>
      </c>
      <c r="D174" s="212" t="s">
        <v>136</v>
      </c>
      <c r="E174" s="213" t="s">
        <v>329</v>
      </c>
      <c r="F174" s="214" t="s">
        <v>330</v>
      </c>
      <c r="G174" s="215" t="s">
        <v>227</v>
      </c>
      <c r="H174" s="216">
        <v>11.2</v>
      </c>
      <c r="I174" s="217"/>
      <c r="J174" s="218">
        <f>ROUND(I174*H174,2)</f>
        <v>0</v>
      </c>
      <c r="K174" s="214" t="s">
        <v>140</v>
      </c>
      <c r="L174" s="45"/>
      <c r="M174" s="219" t="s">
        <v>19</v>
      </c>
      <c r="N174" s="220" t="s">
        <v>42</v>
      </c>
      <c r="O174" s="85"/>
      <c r="P174" s="221">
        <f>O174*H174</f>
        <v>0</v>
      </c>
      <c r="Q174" s="221">
        <v>0.00658</v>
      </c>
      <c r="R174" s="221">
        <f>Q174*H174</f>
        <v>0.073696</v>
      </c>
      <c r="S174" s="221">
        <v>0</v>
      </c>
      <c r="T174" s="221">
        <f>S174*H174</f>
        <v>0</v>
      </c>
      <c r="U174" s="222" t="s">
        <v>19</v>
      </c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3" t="s">
        <v>156</v>
      </c>
      <c r="AT174" s="223" t="s">
        <v>136</v>
      </c>
      <c r="AU174" s="223" t="s">
        <v>81</v>
      </c>
      <c r="AY174" s="18" t="s">
        <v>133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8" t="s">
        <v>79</v>
      </c>
      <c r="BK174" s="224">
        <f>ROUND(I174*H174,2)</f>
        <v>0</v>
      </c>
      <c r="BL174" s="18" t="s">
        <v>156</v>
      </c>
      <c r="BM174" s="223" t="s">
        <v>331</v>
      </c>
    </row>
    <row r="175" spans="1:47" s="2" customFormat="1" ht="12">
      <c r="A175" s="39"/>
      <c r="B175" s="40"/>
      <c r="C175" s="41"/>
      <c r="D175" s="225" t="s">
        <v>143</v>
      </c>
      <c r="E175" s="41"/>
      <c r="F175" s="226" t="s">
        <v>332</v>
      </c>
      <c r="G175" s="41"/>
      <c r="H175" s="41"/>
      <c r="I175" s="227"/>
      <c r="J175" s="41"/>
      <c r="K175" s="41"/>
      <c r="L175" s="45"/>
      <c r="M175" s="228"/>
      <c r="N175" s="229"/>
      <c r="O175" s="85"/>
      <c r="P175" s="85"/>
      <c r="Q175" s="85"/>
      <c r="R175" s="85"/>
      <c r="S175" s="85"/>
      <c r="T175" s="85"/>
      <c r="U175" s="86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143</v>
      </c>
      <c r="AU175" s="18" t="s">
        <v>81</v>
      </c>
    </row>
    <row r="176" spans="1:51" s="13" customFormat="1" ht="12">
      <c r="A176" s="13"/>
      <c r="B176" s="234"/>
      <c r="C176" s="235"/>
      <c r="D176" s="236" t="s">
        <v>211</v>
      </c>
      <c r="E176" s="237" t="s">
        <v>19</v>
      </c>
      <c r="F176" s="238" t="s">
        <v>333</v>
      </c>
      <c r="G176" s="235"/>
      <c r="H176" s="239">
        <v>11.2</v>
      </c>
      <c r="I176" s="240"/>
      <c r="J176" s="235"/>
      <c r="K176" s="235"/>
      <c r="L176" s="241"/>
      <c r="M176" s="242"/>
      <c r="N176" s="243"/>
      <c r="O176" s="243"/>
      <c r="P176" s="243"/>
      <c r="Q176" s="243"/>
      <c r="R176" s="243"/>
      <c r="S176" s="243"/>
      <c r="T176" s="243"/>
      <c r="U176" s="244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5" t="s">
        <v>211</v>
      </c>
      <c r="AU176" s="245" t="s">
        <v>81</v>
      </c>
      <c r="AV176" s="13" t="s">
        <v>81</v>
      </c>
      <c r="AW176" s="13" t="s">
        <v>33</v>
      </c>
      <c r="AX176" s="13" t="s">
        <v>79</v>
      </c>
      <c r="AY176" s="245" t="s">
        <v>133</v>
      </c>
    </row>
    <row r="177" spans="1:65" s="2" customFormat="1" ht="21.75" customHeight="1">
      <c r="A177" s="39"/>
      <c r="B177" s="40"/>
      <c r="C177" s="212" t="s">
        <v>334</v>
      </c>
      <c r="D177" s="212" t="s">
        <v>136</v>
      </c>
      <c r="E177" s="213" t="s">
        <v>335</v>
      </c>
      <c r="F177" s="214" t="s">
        <v>336</v>
      </c>
      <c r="G177" s="215" t="s">
        <v>227</v>
      </c>
      <c r="H177" s="216">
        <v>11.2</v>
      </c>
      <c r="I177" s="217"/>
      <c r="J177" s="218">
        <f>ROUND(I177*H177,2)</f>
        <v>0</v>
      </c>
      <c r="K177" s="214" t="s">
        <v>140</v>
      </c>
      <c r="L177" s="45"/>
      <c r="M177" s="219" t="s">
        <v>19</v>
      </c>
      <c r="N177" s="220" t="s">
        <v>42</v>
      </c>
      <c r="O177" s="85"/>
      <c r="P177" s="221">
        <f>O177*H177</f>
        <v>0</v>
      </c>
      <c r="Q177" s="221">
        <v>0</v>
      </c>
      <c r="R177" s="221">
        <f>Q177*H177</f>
        <v>0</v>
      </c>
      <c r="S177" s="221">
        <v>0</v>
      </c>
      <c r="T177" s="221">
        <f>S177*H177</f>
        <v>0</v>
      </c>
      <c r="U177" s="222" t="s">
        <v>19</v>
      </c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3" t="s">
        <v>156</v>
      </c>
      <c r="AT177" s="223" t="s">
        <v>136</v>
      </c>
      <c r="AU177" s="223" t="s">
        <v>81</v>
      </c>
      <c r="AY177" s="18" t="s">
        <v>133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8" t="s">
        <v>79</v>
      </c>
      <c r="BK177" s="224">
        <f>ROUND(I177*H177,2)</f>
        <v>0</v>
      </c>
      <c r="BL177" s="18" t="s">
        <v>156</v>
      </c>
      <c r="BM177" s="223" t="s">
        <v>337</v>
      </c>
    </row>
    <row r="178" spans="1:47" s="2" customFormat="1" ht="12">
      <c r="A178" s="39"/>
      <c r="B178" s="40"/>
      <c r="C178" s="41"/>
      <c r="D178" s="225" t="s">
        <v>143</v>
      </c>
      <c r="E178" s="41"/>
      <c r="F178" s="226" t="s">
        <v>338</v>
      </c>
      <c r="G178" s="41"/>
      <c r="H178" s="41"/>
      <c r="I178" s="227"/>
      <c r="J178" s="41"/>
      <c r="K178" s="41"/>
      <c r="L178" s="45"/>
      <c r="M178" s="228"/>
      <c r="N178" s="229"/>
      <c r="O178" s="85"/>
      <c r="P178" s="85"/>
      <c r="Q178" s="85"/>
      <c r="R178" s="85"/>
      <c r="S178" s="85"/>
      <c r="T178" s="85"/>
      <c r="U178" s="86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143</v>
      </c>
      <c r="AU178" s="18" t="s">
        <v>81</v>
      </c>
    </row>
    <row r="179" spans="1:63" s="12" customFormat="1" ht="22.8" customHeight="1">
      <c r="A179" s="12"/>
      <c r="B179" s="196"/>
      <c r="C179" s="197"/>
      <c r="D179" s="198" t="s">
        <v>70</v>
      </c>
      <c r="E179" s="210" t="s">
        <v>166</v>
      </c>
      <c r="F179" s="210" t="s">
        <v>339</v>
      </c>
      <c r="G179" s="197"/>
      <c r="H179" s="197"/>
      <c r="I179" s="200"/>
      <c r="J179" s="211">
        <f>BK179</f>
        <v>0</v>
      </c>
      <c r="K179" s="197"/>
      <c r="L179" s="202"/>
      <c r="M179" s="203"/>
      <c r="N179" s="204"/>
      <c r="O179" s="204"/>
      <c r="P179" s="205">
        <f>SUM(P180:P281)</f>
        <v>0</v>
      </c>
      <c r="Q179" s="204"/>
      <c r="R179" s="205">
        <f>SUM(R180:R281)</f>
        <v>22.12960191</v>
      </c>
      <c r="S179" s="204"/>
      <c r="T179" s="205">
        <f>SUM(T180:T281)</f>
        <v>0</v>
      </c>
      <c r="U179" s="206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7" t="s">
        <v>79</v>
      </c>
      <c r="AT179" s="208" t="s">
        <v>70</v>
      </c>
      <c r="AU179" s="208" t="s">
        <v>79</v>
      </c>
      <c r="AY179" s="207" t="s">
        <v>133</v>
      </c>
      <c r="BK179" s="209">
        <f>SUM(BK180:BK281)</f>
        <v>0</v>
      </c>
    </row>
    <row r="180" spans="1:65" s="2" customFormat="1" ht="24.15" customHeight="1">
      <c r="A180" s="39"/>
      <c r="B180" s="40"/>
      <c r="C180" s="212" t="s">
        <v>7</v>
      </c>
      <c r="D180" s="212" t="s">
        <v>136</v>
      </c>
      <c r="E180" s="213" t="s">
        <v>340</v>
      </c>
      <c r="F180" s="214" t="s">
        <v>341</v>
      </c>
      <c r="G180" s="215" t="s">
        <v>227</v>
      </c>
      <c r="H180" s="216">
        <v>7</v>
      </c>
      <c r="I180" s="217"/>
      <c r="J180" s="218">
        <f>ROUND(I180*H180,2)</f>
        <v>0</v>
      </c>
      <c r="K180" s="214" t="s">
        <v>140</v>
      </c>
      <c r="L180" s="45"/>
      <c r="M180" s="219" t="s">
        <v>19</v>
      </c>
      <c r="N180" s="220" t="s">
        <v>42</v>
      </c>
      <c r="O180" s="85"/>
      <c r="P180" s="221">
        <f>O180*H180</f>
        <v>0</v>
      </c>
      <c r="Q180" s="221">
        <v>0.00735</v>
      </c>
      <c r="R180" s="221">
        <f>Q180*H180</f>
        <v>0.051449999999999996</v>
      </c>
      <c r="S180" s="221">
        <v>0</v>
      </c>
      <c r="T180" s="221">
        <f>S180*H180</f>
        <v>0</v>
      </c>
      <c r="U180" s="222" t="s">
        <v>19</v>
      </c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3" t="s">
        <v>156</v>
      </c>
      <c r="AT180" s="223" t="s">
        <v>136</v>
      </c>
      <c r="AU180" s="223" t="s">
        <v>81</v>
      </c>
      <c r="AY180" s="18" t="s">
        <v>133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8" t="s">
        <v>79</v>
      </c>
      <c r="BK180" s="224">
        <f>ROUND(I180*H180,2)</f>
        <v>0</v>
      </c>
      <c r="BL180" s="18" t="s">
        <v>156</v>
      </c>
      <c r="BM180" s="223" t="s">
        <v>342</v>
      </c>
    </row>
    <row r="181" spans="1:47" s="2" customFormat="1" ht="12">
      <c r="A181" s="39"/>
      <c r="B181" s="40"/>
      <c r="C181" s="41"/>
      <c r="D181" s="225" t="s">
        <v>143</v>
      </c>
      <c r="E181" s="41"/>
      <c r="F181" s="226" t="s">
        <v>343</v>
      </c>
      <c r="G181" s="41"/>
      <c r="H181" s="41"/>
      <c r="I181" s="227"/>
      <c r="J181" s="41"/>
      <c r="K181" s="41"/>
      <c r="L181" s="45"/>
      <c r="M181" s="228"/>
      <c r="N181" s="229"/>
      <c r="O181" s="85"/>
      <c r="P181" s="85"/>
      <c r="Q181" s="85"/>
      <c r="R181" s="85"/>
      <c r="S181" s="85"/>
      <c r="T181" s="85"/>
      <c r="U181" s="86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143</v>
      </c>
      <c r="AU181" s="18" t="s">
        <v>81</v>
      </c>
    </row>
    <row r="182" spans="1:51" s="13" customFormat="1" ht="12">
      <c r="A182" s="13"/>
      <c r="B182" s="234"/>
      <c r="C182" s="235"/>
      <c r="D182" s="236" t="s">
        <v>211</v>
      </c>
      <c r="E182" s="237" t="s">
        <v>19</v>
      </c>
      <c r="F182" s="238" t="s">
        <v>344</v>
      </c>
      <c r="G182" s="235"/>
      <c r="H182" s="239">
        <v>7</v>
      </c>
      <c r="I182" s="240"/>
      <c r="J182" s="235"/>
      <c r="K182" s="235"/>
      <c r="L182" s="241"/>
      <c r="M182" s="242"/>
      <c r="N182" s="243"/>
      <c r="O182" s="243"/>
      <c r="P182" s="243"/>
      <c r="Q182" s="243"/>
      <c r="R182" s="243"/>
      <c r="S182" s="243"/>
      <c r="T182" s="243"/>
      <c r="U182" s="244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5" t="s">
        <v>211</v>
      </c>
      <c r="AU182" s="245" t="s">
        <v>81</v>
      </c>
      <c r="AV182" s="13" t="s">
        <v>81</v>
      </c>
      <c r="AW182" s="13" t="s">
        <v>33</v>
      </c>
      <c r="AX182" s="13" t="s">
        <v>79</v>
      </c>
      <c r="AY182" s="245" t="s">
        <v>133</v>
      </c>
    </row>
    <row r="183" spans="1:65" s="2" customFormat="1" ht="24.15" customHeight="1">
      <c r="A183" s="39"/>
      <c r="B183" s="40"/>
      <c r="C183" s="212" t="s">
        <v>345</v>
      </c>
      <c r="D183" s="212" t="s">
        <v>136</v>
      </c>
      <c r="E183" s="213" t="s">
        <v>346</v>
      </c>
      <c r="F183" s="214" t="s">
        <v>347</v>
      </c>
      <c r="G183" s="215" t="s">
        <v>227</v>
      </c>
      <c r="H183" s="216">
        <v>7</v>
      </c>
      <c r="I183" s="217"/>
      <c r="J183" s="218">
        <f>ROUND(I183*H183,2)</f>
        <v>0</v>
      </c>
      <c r="K183" s="214" t="s">
        <v>140</v>
      </c>
      <c r="L183" s="45"/>
      <c r="M183" s="219" t="s">
        <v>19</v>
      </c>
      <c r="N183" s="220" t="s">
        <v>42</v>
      </c>
      <c r="O183" s="85"/>
      <c r="P183" s="221">
        <f>O183*H183</f>
        <v>0</v>
      </c>
      <c r="Q183" s="221">
        <v>0.0154</v>
      </c>
      <c r="R183" s="221">
        <f>Q183*H183</f>
        <v>0.1078</v>
      </c>
      <c r="S183" s="221">
        <v>0</v>
      </c>
      <c r="T183" s="221">
        <f>S183*H183</f>
        <v>0</v>
      </c>
      <c r="U183" s="222" t="s">
        <v>19</v>
      </c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3" t="s">
        <v>156</v>
      </c>
      <c r="AT183" s="223" t="s">
        <v>136</v>
      </c>
      <c r="AU183" s="223" t="s">
        <v>81</v>
      </c>
      <c r="AY183" s="18" t="s">
        <v>133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8" t="s">
        <v>79</v>
      </c>
      <c r="BK183" s="224">
        <f>ROUND(I183*H183,2)</f>
        <v>0</v>
      </c>
      <c r="BL183" s="18" t="s">
        <v>156</v>
      </c>
      <c r="BM183" s="223" t="s">
        <v>348</v>
      </c>
    </row>
    <row r="184" spans="1:47" s="2" customFormat="1" ht="12">
      <c r="A184" s="39"/>
      <c r="B184" s="40"/>
      <c r="C184" s="41"/>
      <c r="D184" s="225" t="s">
        <v>143</v>
      </c>
      <c r="E184" s="41"/>
      <c r="F184" s="226" t="s">
        <v>349</v>
      </c>
      <c r="G184" s="41"/>
      <c r="H184" s="41"/>
      <c r="I184" s="227"/>
      <c r="J184" s="41"/>
      <c r="K184" s="41"/>
      <c r="L184" s="45"/>
      <c r="M184" s="228"/>
      <c r="N184" s="229"/>
      <c r="O184" s="85"/>
      <c r="P184" s="85"/>
      <c r="Q184" s="85"/>
      <c r="R184" s="85"/>
      <c r="S184" s="85"/>
      <c r="T184" s="85"/>
      <c r="U184" s="86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143</v>
      </c>
      <c r="AU184" s="18" t="s">
        <v>81</v>
      </c>
    </row>
    <row r="185" spans="1:65" s="2" customFormat="1" ht="24.15" customHeight="1">
      <c r="A185" s="39"/>
      <c r="B185" s="40"/>
      <c r="C185" s="212" t="s">
        <v>350</v>
      </c>
      <c r="D185" s="212" t="s">
        <v>136</v>
      </c>
      <c r="E185" s="213" t="s">
        <v>351</v>
      </c>
      <c r="F185" s="214" t="s">
        <v>352</v>
      </c>
      <c r="G185" s="215" t="s">
        <v>227</v>
      </c>
      <c r="H185" s="216">
        <v>7</v>
      </c>
      <c r="I185" s="217"/>
      <c r="J185" s="218">
        <f>ROUND(I185*H185,2)</f>
        <v>0</v>
      </c>
      <c r="K185" s="214" t="s">
        <v>140</v>
      </c>
      <c r="L185" s="45"/>
      <c r="M185" s="219" t="s">
        <v>19</v>
      </c>
      <c r="N185" s="220" t="s">
        <v>42</v>
      </c>
      <c r="O185" s="85"/>
      <c r="P185" s="221">
        <f>O185*H185</f>
        <v>0</v>
      </c>
      <c r="Q185" s="221">
        <v>0.003</v>
      </c>
      <c r="R185" s="221">
        <f>Q185*H185</f>
        <v>0.021</v>
      </c>
      <c r="S185" s="221">
        <v>0</v>
      </c>
      <c r="T185" s="221">
        <f>S185*H185</f>
        <v>0</v>
      </c>
      <c r="U185" s="222" t="s">
        <v>19</v>
      </c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3" t="s">
        <v>156</v>
      </c>
      <c r="AT185" s="223" t="s">
        <v>136</v>
      </c>
      <c r="AU185" s="223" t="s">
        <v>81</v>
      </c>
      <c r="AY185" s="18" t="s">
        <v>133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8" t="s">
        <v>79</v>
      </c>
      <c r="BK185" s="224">
        <f>ROUND(I185*H185,2)</f>
        <v>0</v>
      </c>
      <c r="BL185" s="18" t="s">
        <v>156</v>
      </c>
      <c r="BM185" s="223" t="s">
        <v>353</v>
      </c>
    </row>
    <row r="186" spans="1:47" s="2" customFormat="1" ht="12">
      <c r="A186" s="39"/>
      <c r="B186" s="40"/>
      <c r="C186" s="41"/>
      <c r="D186" s="225" t="s">
        <v>143</v>
      </c>
      <c r="E186" s="41"/>
      <c r="F186" s="226" t="s">
        <v>354</v>
      </c>
      <c r="G186" s="41"/>
      <c r="H186" s="41"/>
      <c r="I186" s="227"/>
      <c r="J186" s="41"/>
      <c r="K186" s="41"/>
      <c r="L186" s="45"/>
      <c r="M186" s="228"/>
      <c r="N186" s="229"/>
      <c r="O186" s="85"/>
      <c r="P186" s="85"/>
      <c r="Q186" s="85"/>
      <c r="R186" s="85"/>
      <c r="S186" s="85"/>
      <c r="T186" s="85"/>
      <c r="U186" s="86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143</v>
      </c>
      <c r="AU186" s="18" t="s">
        <v>81</v>
      </c>
    </row>
    <row r="187" spans="1:65" s="2" customFormat="1" ht="16.5" customHeight="1">
      <c r="A187" s="39"/>
      <c r="B187" s="40"/>
      <c r="C187" s="212" t="s">
        <v>355</v>
      </c>
      <c r="D187" s="212" t="s">
        <v>136</v>
      </c>
      <c r="E187" s="213" t="s">
        <v>356</v>
      </c>
      <c r="F187" s="214" t="s">
        <v>357</v>
      </c>
      <c r="G187" s="215" t="s">
        <v>227</v>
      </c>
      <c r="H187" s="216">
        <v>438.643</v>
      </c>
      <c r="I187" s="217"/>
      <c r="J187" s="218">
        <f>ROUND(I187*H187,2)</f>
        <v>0</v>
      </c>
      <c r="K187" s="214" t="s">
        <v>140</v>
      </c>
      <c r="L187" s="45"/>
      <c r="M187" s="219" t="s">
        <v>19</v>
      </c>
      <c r="N187" s="220" t="s">
        <v>42</v>
      </c>
      <c r="O187" s="85"/>
      <c r="P187" s="221">
        <f>O187*H187</f>
        <v>0</v>
      </c>
      <c r="Q187" s="221">
        <v>0.00026</v>
      </c>
      <c r="R187" s="221">
        <f>Q187*H187</f>
        <v>0.11404717999999998</v>
      </c>
      <c r="S187" s="221">
        <v>0</v>
      </c>
      <c r="T187" s="221">
        <f>S187*H187</f>
        <v>0</v>
      </c>
      <c r="U187" s="222" t="s">
        <v>19</v>
      </c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3" t="s">
        <v>156</v>
      </c>
      <c r="AT187" s="223" t="s">
        <v>136</v>
      </c>
      <c r="AU187" s="223" t="s">
        <v>81</v>
      </c>
      <c r="AY187" s="18" t="s">
        <v>133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8" t="s">
        <v>79</v>
      </c>
      <c r="BK187" s="224">
        <f>ROUND(I187*H187,2)</f>
        <v>0</v>
      </c>
      <c r="BL187" s="18" t="s">
        <v>156</v>
      </c>
      <c r="BM187" s="223" t="s">
        <v>358</v>
      </c>
    </row>
    <row r="188" spans="1:47" s="2" customFormat="1" ht="12">
      <c r="A188" s="39"/>
      <c r="B188" s="40"/>
      <c r="C188" s="41"/>
      <c r="D188" s="225" t="s">
        <v>143</v>
      </c>
      <c r="E188" s="41"/>
      <c r="F188" s="226" t="s">
        <v>359</v>
      </c>
      <c r="G188" s="41"/>
      <c r="H188" s="41"/>
      <c r="I188" s="227"/>
      <c r="J188" s="41"/>
      <c r="K188" s="41"/>
      <c r="L188" s="45"/>
      <c r="M188" s="228"/>
      <c r="N188" s="229"/>
      <c r="O188" s="85"/>
      <c r="P188" s="85"/>
      <c r="Q188" s="85"/>
      <c r="R188" s="85"/>
      <c r="S188" s="85"/>
      <c r="T188" s="85"/>
      <c r="U188" s="86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143</v>
      </c>
      <c r="AU188" s="18" t="s">
        <v>81</v>
      </c>
    </row>
    <row r="189" spans="1:51" s="13" customFormat="1" ht="12">
      <c r="A189" s="13"/>
      <c r="B189" s="234"/>
      <c r="C189" s="235"/>
      <c r="D189" s="236" t="s">
        <v>211</v>
      </c>
      <c r="E189" s="237" t="s">
        <v>19</v>
      </c>
      <c r="F189" s="238" t="s">
        <v>360</v>
      </c>
      <c r="G189" s="235"/>
      <c r="H189" s="239">
        <v>156.8</v>
      </c>
      <c r="I189" s="240"/>
      <c r="J189" s="235"/>
      <c r="K189" s="235"/>
      <c r="L189" s="241"/>
      <c r="M189" s="242"/>
      <c r="N189" s="243"/>
      <c r="O189" s="243"/>
      <c r="P189" s="243"/>
      <c r="Q189" s="243"/>
      <c r="R189" s="243"/>
      <c r="S189" s="243"/>
      <c r="T189" s="243"/>
      <c r="U189" s="244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5" t="s">
        <v>211</v>
      </c>
      <c r="AU189" s="245" t="s">
        <v>81</v>
      </c>
      <c r="AV189" s="13" t="s">
        <v>81</v>
      </c>
      <c r="AW189" s="13" t="s">
        <v>33</v>
      </c>
      <c r="AX189" s="13" t="s">
        <v>71</v>
      </c>
      <c r="AY189" s="245" t="s">
        <v>133</v>
      </c>
    </row>
    <row r="190" spans="1:51" s="13" customFormat="1" ht="12">
      <c r="A190" s="13"/>
      <c r="B190" s="234"/>
      <c r="C190" s="235"/>
      <c r="D190" s="236" t="s">
        <v>211</v>
      </c>
      <c r="E190" s="237" t="s">
        <v>19</v>
      </c>
      <c r="F190" s="238" t="s">
        <v>361</v>
      </c>
      <c r="G190" s="235"/>
      <c r="H190" s="239">
        <v>15.005</v>
      </c>
      <c r="I190" s="240"/>
      <c r="J190" s="235"/>
      <c r="K190" s="235"/>
      <c r="L190" s="241"/>
      <c r="M190" s="242"/>
      <c r="N190" s="243"/>
      <c r="O190" s="243"/>
      <c r="P190" s="243"/>
      <c r="Q190" s="243"/>
      <c r="R190" s="243"/>
      <c r="S190" s="243"/>
      <c r="T190" s="243"/>
      <c r="U190" s="244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5" t="s">
        <v>211</v>
      </c>
      <c r="AU190" s="245" t="s">
        <v>81</v>
      </c>
      <c r="AV190" s="13" t="s">
        <v>81</v>
      </c>
      <c r="AW190" s="13" t="s">
        <v>33</v>
      </c>
      <c r="AX190" s="13" t="s">
        <v>71</v>
      </c>
      <c r="AY190" s="245" t="s">
        <v>133</v>
      </c>
    </row>
    <row r="191" spans="1:51" s="15" customFormat="1" ht="12">
      <c r="A191" s="15"/>
      <c r="B191" s="257"/>
      <c r="C191" s="258"/>
      <c r="D191" s="236" t="s">
        <v>211</v>
      </c>
      <c r="E191" s="259" t="s">
        <v>19</v>
      </c>
      <c r="F191" s="260" t="s">
        <v>362</v>
      </c>
      <c r="G191" s="258"/>
      <c r="H191" s="261">
        <v>171.805</v>
      </c>
      <c r="I191" s="262"/>
      <c r="J191" s="258"/>
      <c r="K191" s="258"/>
      <c r="L191" s="263"/>
      <c r="M191" s="264"/>
      <c r="N191" s="265"/>
      <c r="O191" s="265"/>
      <c r="P191" s="265"/>
      <c r="Q191" s="265"/>
      <c r="R191" s="265"/>
      <c r="S191" s="265"/>
      <c r="T191" s="265"/>
      <c r="U191" s="266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7" t="s">
        <v>211</v>
      </c>
      <c r="AU191" s="267" t="s">
        <v>81</v>
      </c>
      <c r="AV191" s="15" t="s">
        <v>149</v>
      </c>
      <c r="AW191" s="15" t="s">
        <v>33</v>
      </c>
      <c r="AX191" s="15" t="s">
        <v>71</v>
      </c>
      <c r="AY191" s="267" t="s">
        <v>133</v>
      </c>
    </row>
    <row r="192" spans="1:51" s="13" customFormat="1" ht="12">
      <c r="A192" s="13"/>
      <c r="B192" s="234"/>
      <c r="C192" s="235"/>
      <c r="D192" s="236" t="s">
        <v>211</v>
      </c>
      <c r="E192" s="237" t="s">
        <v>19</v>
      </c>
      <c r="F192" s="238" t="s">
        <v>363</v>
      </c>
      <c r="G192" s="235"/>
      <c r="H192" s="239">
        <v>266.838</v>
      </c>
      <c r="I192" s="240"/>
      <c r="J192" s="235"/>
      <c r="K192" s="235"/>
      <c r="L192" s="241"/>
      <c r="M192" s="242"/>
      <c r="N192" s="243"/>
      <c r="O192" s="243"/>
      <c r="P192" s="243"/>
      <c r="Q192" s="243"/>
      <c r="R192" s="243"/>
      <c r="S192" s="243"/>
      <c r="T192" s="243"/>
      <c r="U192" s="244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5" t="s">
        <v>211</v>
      </c>
      <c r="AU192" s="245" t="s">
        <v>81</v>
      </c>
      <c r="AV192" s="13" t="s">
        <v>81</v>
      </c>
      <c r="AW192" s="13" t="s">
        <v>33</v>
      </c>
      <c r="AX192" s="13" t="s">
        <v>71</v>
      </c>
      <c r="AY192" s="245" t="s">
        <v>133</v>
      </c>
    </row>
    <row r="193" spans="1:51" s="15" customFormat="1" ht="12">
      <c r="A193" s="15"/>
      <c r="B193" s="257"/>
      <c r="C193" s="258"/>
      <c r="D193" s="236" t="s">
        <v>211</v>
      </c>
      <c r="E193" s="259" t="s">
        <v>19</v>
      </c>
      <c r="F193" s="260" t="s">
        <v>364</v>
      </c>
      <c r="G193" s="258"/>
      <c r="H193" s="261">
        <v>266.838</v>
      </c>
      <c r="I193" s="262"/>
      <c r="J193" s="258"/>
      <c r="K193" s="258"/>
      <c r="L193" s="263"/>
      <c r="M193" s="264"/>
      <c r="N193" s="265"/>
      <c r="O193" s="265"/>
      <c r="P193" s="265"/>
      <c r="Q193" s="265"/>
      <c r="R193" s="265"/>
      <c r="S193" s="265"/>
      <c r="T193" s="265"/>
      <c r="U193" s="266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67" t="s">
        <v>211</v>
      </c>
      <c r="AU193" s="267" t="s">
        <v>81</v>
      </c>
      <c r="AV193" s="15" t="s">
        <v>149</v>
      </c>
      <c r="AW193" s="15" t="s">
        <v>33</v>
      </c>
      <c r="AX193" s="15" t="s">
        <v>71</v>
      </c>
      <c r="AY193" s="267" t="s">
        <v>133</v>
      </c>
    </row>
    <row r="194" spans="1:51" s="14" customFormat="1" ht="12">
      <c r="A194" s="14"/>
      <c r="B194" s="246"/>
      <c r="C194" s="247"/>
      <c r="D194" s="236" t="s">
        <v>211</v>
      </c>
      <c r="E194" s="248" t="s">
        <v>19</v>
      </c>
      <c r="F194" s="249" t="s">
        <v>224</v>
      </c>
      <c r="G194" s="247"/>
      <c r="H194" s="250">
        <v>438.64300000000003</v>
      </c>
      <c r="I194" s="251"/>
      <c r="J194" s="247"/>
      <c r="K194" s="247"/>
      <c r="L194" s="252"/>
      <c r="M194" s="253"/>
      <c r="N194" s="254"/>
      <c r="O194" s="254"/>
      <c r="P194" s="254"/>
      <c r="Q194" s="254"/>
      <c r="R194" s="254"/>
      <c r="S194" s="254"/>
      <c r="T194" s="254"/>
      <c r="U194" s="255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6" t="s">
        <v>211</v>
      </c>
      <c r="AU194" s="256" t="s">
        <v>81</v>
      </c>
      <c r="AV194" s="14" t="s">
        <v>156</v>
      </c>
      <c r="AW194" s="14" t="s">
        <v>33</v>
      </c>
      <c r="AX194" s="14" t="s">
        <v>79</v>
      </c>
      <c r="AY194" s="256" t="s">
        <v>133</v>
      </c>
    </row>
    <row r="195" spans="1:65" s="2" customFormat="1" ht="24.15" customHeight="1">
      <c r="A195" s="39"/>
      <c r="B195" s="40"/>
      <c r="C195" s="212" t="s">
        <v>365</v>
      </c>
      <c r="D195" s="212" t="s">
        <v>136</v>
      </c>
      <c r="E195" s="213" t="s">
        <v>366</v>
      </c>
      <c r="F195" s="214" t="s">
        <v>367</v>
      </c>
      <c r="G195" s="215" t="s">
        <v>227</v>
      </c>
      <c r="H195" s="216">
        <v>273.174</v>
      </c>
      <c r="I195" s="217"/>
      <c r="J195" s="218">
        <f>ROUND(I195*H195,2)</f>
        <v>0</v>
      </c>
      <c r="K195" s="214" t="s">
        <v>140</v>
      </c>
      <c r="L195" s="45"/>
      <c r="M195" s="219" t="s">
        <v>19</v>
      </c>
      <c r="N195" s="220" t="s">
        <v>42</v>
      </c>
      <c r="O195" s="85"/>
      <c r="P195" s="221">
        <f>O195*H195</f>
        <v>0</v>
      </c>
      <c r="Q195" s="221">
        <v>0.00438</v>
      </c>
      <c r="R195" s="221">
        <f>Q195*H195</f>
        <v>1.19650212</v>
      </c>
      <c r="S195" s="221">
        <v>0</v>
      </c>
      <c r="T195" s="221">
        <f>S195*H195</f>
        <v>0</v>
      </c>
      <c r="U195" s="222" t="s">
        <v>19</v>
      </c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3" t="s">
        <v>156</v>
      </c>
      <c r="AT195" s="223" t="s">
        <v>136</v>
      </c>
      <c r="AU195" s="223" t="s">
        <v>81</v>
      </c>
      <c r="AY195" s="18" t="s">
        <v>133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8" t="s">
        <v>79</v>
      </c>
      <c r="BK195" s="224">
        <f>ROUND(I195*H195,2)</f>
        <v>0</v>
      </c>
      <c r="BL195" s="18" t="s">
        <v>156</v>
      </c>
      <c r="BM195" s="223" t="s">
        <v>368</v>
      </c>
    </row>
    <row r="196" spans="1:47" s="2" customFormat="1" ht="12">
      <c r="A196" s="39"/>
      <c r="B196" s="40"/>
      <c r="C196" s="41"/>
      <c r="D196" s="225" t="s">
        <v>143</v>
      </c>
      <c r="E196" s="41"/>
      <c r="F196" s="226" t="s">
        <v>369</v>
      </c>
      <c r="G196" s="41"/>
      <c r="H196" s="41"/>
      <c r="I196" s="227"/>
      <c r="J196" s="41"/>
      <c r="K196" s="41"/>
      <c r="L196" s="45"/>
      <c r="M196" s="228"/>
      <c r="N196" s="229"/>
      <c r="O196" s="85"/>
      <c r="P196" s="85"/>
      <c r="Q196" s="85"/>
      <c r="R196" s="85"/>
      <c r="S196" s="85"/>
      <c r="T196" s="85"/>
      <c r="U196" s="86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143</v>
      </c>
      <c r="AU196" s="18" t="s">
        <v>81</v>
      </c>
    </row>
    <row r="197" spans="1:51" s="13" customFormat="1" ht="12">
      <c r="A197" s="13"/>
      <c r="B197" s="234"/>
      <c r="C197" s="235"/>
      <c r="D197" s="236" t="s">
        <v>211</v>
      </c>
      <c r="E197" s="237" t="s">
        <v>19</v>
      </c>
      <c r="F197" s="238" t="s">
        <v>370</v>
      </c>
      <c r="G197" s="235"/>
      <c r="H197" s="239">
        <v>266.838</v>
      </c>
      <c r="I197" s="240"/>
      <c r="J197" s="235"/>
      <c r="K197" s="235"/>
      <c r="L197" s="241"/>
      <c r="M197" s="242"/>
      <c r="N197" s="243"/>
      <c r="O197" s="243"/>
      <c r="P197" s="243"/>
      <c r="Q197" s="243"/>
      <c r="R197" s="243"/>
      <c r="S197" s="243"/>
      <c r="T197" s="243"/>
      <c r="U197" s="244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5" t="s">
        <v>211</v>
      </c>
      <c r="AU197" s="245" t="s">
        <v>81</v>
      </c>
      <c r="AV197" s="13" t="s">
        <v>81</v>
      </c>
      <c r="AW197" s="13" t="s">
        <v>33</v>
      </c>
      <c r="AX197" s="13" t="s">
        <v>71</v>
      </c>
      <c r="AY197" s="245" t="s">
        <v>133</v>
      </c>
    </row>
    <row r="198" spans="1:51" s="13" customFormat="1" ht="12">
      <c r="A198" s="13"/>
      <c r="B198" s="234"/>
      <c r="C198" s="235"/>
      <c r="D198" s="236" t="s">
        <v>211</v>
      </c>
      <c r="E198" s="237" t="s">
        <v>19</v>
      </c>
      <c r="F198" s="238" t="s">
        <v>371</v>
      </c>
      <c r="G198" s="235"/>
      <c r="H198" s="239">
        <v>6.336</v>
      </c>
      <c r="I198" s="240"/>
      <c r="J198" s="235"/>
      <c r="K198" s="235"/>
      <c r="L198" s="241"/>
      <c r="M198" s="242"/>
      <c r="N198" s="243"/>
      <c r="O198" s="243"/>
      <c r="P198" s="243"/>
      <c r="Q198" s="243"/>
      <c r="R198" s="243"/>
      <c r="S198" s="243"/>
      <c r="T198" s="243"/>
      <c r="U198" s="244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5" t="s">
        <v>211</v>
      </c>
      <c r="AU198" s="245" t="s">
        <v>81</v>
      </c>
      <c r="AV198" s="13" t="s">
        <v>81</v>
      </c>
      <c r="AW198" s="13" t="s">
        <v>33</v>
      </c>
      <c r="AX198" s="13" t="s">
        <v>71</v>
      </c>
      <c r="AY198" s="245" t="s">
        <v>133</v>
      </c>
    </row>
    <row r="199" spans="1:51" s="14" customFormat="1" ht="12">
      <c r="A199" s="14"/>
      <c r="B199" s="246"/>
      <c r="C199" s="247"/>
      <c r="D199" s="236" t="s">
        <v>211</v>
      </c>
      <c r="E199" s="248" t="s">
        <v>19</v>
      </c>
      <c r="F199" s="249" t="s">
        <v>224</v>
      </c>
      <c r="G199" s="247"/>
      <c r="H199" s="250">
        <v>273.17400000000004</v>
      </c>
      <c r="I199" s="251"/>
      <c r="J199" s="247"/>
      <c r="K199" s="247"/>
      <c r="L199" s="252"/>
      <c r="M199" s="253"/>
      <c r="N199" s="254"/>
      <c r="O199" s="254"/>
      <c r="P199" s="254"/>
      <c r="Q199" s="254"/>
      <c r="R199" s="254"/>
      <c r="S199" s="254"/>
      <c r="T199" s="254"/>
      <c r="U199" s="255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6" t="s">
        <v>211</v>
      </c>
      <c r="AU199" s="256" t="s">
        <v>81</v>
      </c>
      <c r="AV199" s="14" t="s">
        <v>156</v>
      </c>
      <c r="AW199" s="14" t="s">
        <v>33</v>
      </c>
      <c r="AX199" s="14" t="s">
        <v>79</v>
      </c>
      <c r="AY199" s="256" t="s">
        <v>133</v>
      </c>
    </row>
    <row r="200" spans="1:65" s="2" customFormat="1" ht="21.75" customHeight="1">
      <c r="A200" s="39"/>
      <c r="B200" s="40"/>
      <c r="C200" s="212" t="s">
        <v>372</v>
      </c>
      <c r="D200" s="212" t="s">
        <v>136</v>
      </c>
      <c r="E200" s="213" t="s">
        <v>373</v>
      </c>
      <c r="F200" s="214" t="s">
        <v>374</v>
      </c>
      <c r="G200" s="215" t="s">
        <v>208</v>
      </c>
      <c r="H200" s="216">
        <v>5</v>
      </c>
      <c r="I200" s="217"/>
      <c r="J200" s="218">
        <f>ROUND(I200*H200,2)</f>
        <v>0</v>
      </c>
      <c r="K200" s="214" t="s">
        <v>140</v>
      </c>
      <c r="L200" s="45"/>
      <c r="M200" s="219" t="s">
        <v>19</v>
      </c>
      <c r="N200" s="220" t="s">
        <v>42</v>
      </c>
      <c r="O200" s="85"/>
      <c r="P200" s="221">
        <f>O200*H200</f>
        <v>0</v>
      </c>
      <c r="Q200" s="221">
        <v>0.1541</v>
      </c>
      <c r="R200" s="221">
        <f>Q200*H200</f>
        <v>0.7705</v>
      </c>
      <c r="S200" s="221">
        <v>0</v>
      </c>
      <c r="T200" s="221">
        <f>S200*H200</f>
        <v>0</v>
      </c>
      <c r="U200" s="222" t="s">
        <v>19</v>
      </c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3" t="s">
        <v>156</v>
      </c>
      <c r="AT200" s="223" t="s">
        <v>136</v>
      </c>
      <c r="AU200" s="223" t="s">
        <v>81</v>
      </c>
      <c r="AY200" s="18" t="s">
        <v>133</v>
      </c>
      <c r="BE200" s="224">
        <f>IF(N200="základní",J200,0)</f>
        <v>0</v>
      </c>
      <c r="BF200" s="224">
        <f>IF(N200="snížená",J200,0)</f>
        <v>0</v>
      </c>
      <c r="BG200" s="224">
        <f>IF(N200="zákl. přenesená",J200,0)</f>
        <v>0</v>
      </c>
      <c r="BH200" s="224">
        <f>IF(N200="sníž. přenesená",J200,0)</f>
        <v>0</v>
      </c>
      <c r="BI200" s="224">
        <f>IF(N200="nulová",J200,0)</f>
        <v>0</v>
      </c>
      <c r="BJ200" s="18" t="s">
        <v>79</v>
      </c>
      <c r="BK200" s="224">
        <f>ROUND(I200*H200,2)</f>
        <v>0</v>
      </c>
      <c r="BL200" s="18" t="s">
        <v>156</v>
      </c>
      <c r="BM200" s="223" t="s">
        <v>375</v>
      </c>
    </row>
    <row r="201" spans="1:47" s="2" customFormat="1" ht="12">
      <c r="A201" s="39"/>
      <c r="B201" s="40"/>
      <c r="C201" s="41"/>
      <c r="D201" s="225" t="s">
        <v>143</v>
      </c>
      <c r="E201" s="41"/>
      <c r="F201" s="226" t="s">
        <v>376</v>
      </c>
      <c r="G201" s="41"/>
      <c r="H201" s="41"/>
      <c r="I201" s="227"/>
      <c r="J201" s="41"/>
      <c r="K201" s="41"/>
      <c r="L201" s="45"/>
      <c r="M201" s="228"/>
      <c r="N201" s="229"/>
      <c r="O201" s="85"/>
      <c r="P201" s="85"/>
      <c r="Q201" s="85"/>
      <c r="R201" s="85"/>
      <c r="S201" s="85"/>
      <c r="T201" s="85"/>
      <c r="U201" s="86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143</v>
      </c>
      <c r="AU201" s="18" t="s">
        <v>81</v>
      </c>
    </row>
    <row r="202" spans="1:51" s="13" customFormat="1" ht="12">
      <c r="A202" s="13"/>
      <c r="B202" s="234"/>
      <c r="C202" s="235"/>
      <c r="D202" s="236" t="s">
        <v>211</v>
      </c>
      <c r="E202" s="237" t="s">
        <v>19</v>
      </c>
      <c r="F202" s="238" t="s">
        <v>377</v>
      </c>
      <c r="G202" s="235"/>
      <c r="H202" s="239">
        <v>2</v>
      </c>
      <c r="I202" s="240"/>
      <c r="J202" s="235"/>
      <c r="K202" s="235"/>
      <c r="L202" s="241"/>
      <c r="M202" s="242"/>
      <c r="N202" s="243"/>
      <c r="O202" s="243"/>
      <c r="P202" s="243"/>
      <c r="Q202" s="243"/>
      <c r="R202" s="243"/>
      <c r="S202" s="243"/>
      <c r="T202" s="243"/>
      <c r="U202" s="244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5" t="s">
        <v>211</v>
      </c>
      <c r="AU202" s="245" t="s">
        <v>81</v>
      </c>
      <c r="AV202" s="13" t="s">
        <v>81</v>
      </c>
      <c r="AW202" s="13" t="s">
        <v>33</v>
      </c>
      <c r="AX202" s="13" t="s">
        <v>71</v>
      </c>
      <c r="AY202" s="245" t="s">
        <v>133</v>
      </c>
    </row>
    <row r="203" spans="1:51" s="13" customFormat="1" ht="12">
      <c r="A203" s="13"/>
      <c r="B203" s="234"/>
      <c r="C203" s="235"/>
      <c r="D203" s="236" t="s">
        <v>211</v>
      </c>
      <c r="E203" s="237" t="s">
        <v>19</v>
      </c>
      <c r="F203" s="238" t="s">
        <v>378</v>
      </c>
      <c r="G203" s="235"/>
      <c r="H203" s="239">
        <v>3</v>
      </c>
      <c r="I203" s="240"/>
      <c r="J203" s="235"/>
      <c r="K203" s="235"/>
      <c r="L203" s="241"/>
      <c r="M203" s="242"/>
      <c r="N203" s="243"/>
      <c r="O203" s="243"/>
      <c r="P203" s="243"/>
      <c r="Q203" s="243"/>
      <c r="R203" s="243"/>
      <c r="S203" s="243"/>
      <c r="T203" s="243"/>
      <c r="U203" s="244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5" t="s">
        <v>211</v>
      </c>
      <c r="AU203" s="245" t="s">
        <v>81</v>
      </c>
      <c r="AV203" s="13" t="s">
        <v>81</v>
      </c>
      <c r="AW203" s="13" t="s">
        <v>33</v>
      </c>
      <c r="AX203" s="13" t="s">
        <v>71</v>
      </c>
      <c r="AY203" s="245" t="s">
        <v>133</v>
      </c>
    </row>
    <row r="204" spans="1:51" s="14" customFormat="1" ht="12">
      <c r="A204" s="14"/>
      <c r="B204" s="246"/>
      <c r="C204" s="247"/>
      <c r="D204" s="236" t="s">
        <v>211</v>
      </c>
      <c r="E204" s="248" t="s">
        <v>19</v>
      </c>
      <c r="F204" s="249" t="s">
        <v>224</v>
      </c>
      <c r="G204" s="247"/>
      <c r="H204" s="250">
        <v>5</v>
      </c>
      <c r="I204" s="251"/>
      <c r="J204" s="247"/>
      <c r="K204" s="247"/>
      <c r="L204" s="252"/>
      <c r="M204" s="253"/>
      <c r="N204" s="254"/>
      <c r="O204" s="254"/>
      <c r="P204" s="254"/>
      <c r="Q204" s="254"/>
      <c r="R204" s="254"/>
      <c r="S204" s="254"/>
      <c r="T204" s="254"/>
      <c r="U204" s="255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6" t="s">
        <v>211</v>
      </c>
      <c r="AU204" s="256" t="s">
        <v>81</v>
      </c>
      <c r="AV204" s="14" t="s">
        <v>156</v>
      </c>
      <c r="AW204" s="14" t="s">
        <v>33</v>
      </c>
      <c r="AX204" s="14" t="s">
        <v>79</v>
      </c>
      <c r="AY204" s="256" t="s">
        <v>133</v>
      </c>
    </row>
    <row r="205" spans="1:65" s="2" customFormat="1" ht="16.5" customHeight="1">
      <c r="A205" s="39"/>
      <c r="B205" s="40"/>
      <c r="C205" s="212" t="s">
        <v>379</v>
      </c>
      <c r="D205" s="212" t="s">
        <v>136</v>
      </c>
      <c r="E205" s="213" t="s">
        <v>380</v>
      </c>
      <c r="F205" s="214" t="s">
        <v>381</v>
      </c>
      <c r="G205" s="215" t="s">
        <v>227</v>
      </c>
      <c r="H205" s="216">
        <v>336.063</v>
      </c>
      <c r="I205" s="217"/>
      <c r="J205" s="218">
        <f>ROUND(I205*H205,2)</f>
        <v>0</v>
      </c>
      <c r="K205" s="214" t="s">
        <v>140</v>
      </c>
      <c r="L205" s="45"/>
      <c r="M205" s="219" t="s">
        <v>19</v>
      </c>
      <c r="N205" s="220" t="s">
        <v>42</v>
      </c>
      <c r="O205" s="85"/>
      <c r="P205" s="221">
        <f>O205*H205</f>
        <v>0</v>
      </c>
      <c r="Q205" s="221">
        <v>0.003</v>
      </c>
      <c r="R205" s="221">
        <f>Q205*H205</f>
        <v>1.008189</v>
      </c>
      <c r="S205" s="221">
        <v>0</v>
      </c>
      <c r="T205" s="221">
        <f>S205*H205</f>
        <v>0</v>
      </c>
      <c r="U205" s="222" t="s">
        <v>19</v>
      </c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3" t="s">
        <v>156</v>
      </c>
      <c r="AT205" s="223" t="s">
        <v>136</v>
      </c>
      <c r="AU205" s="223" t="s">
        <v>81</v>
      </c>
      <c r="AY205" s="18" t="s">
        <v>133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18" t="s">
        <v>79</v>
      </c>
      <c r="BK205" s="224">
        <f>ROUND(I205*H205,2)</f>
        <v>0</v>
      </c>
      <c r="BL205" s="18" t="s">
        <v>156</v>
      </c>
      <c r="BM205" s="223" t="s">
        <v>382</v>
      </c>
    </row>
    <row r="206" spans="1:47" s="2" customFormat="1" ht="12">
      <c r="A206" s="39"/>
      <c r="B206" s="40"/>
      <c r="C206" s="41"/>
      <c r="D206" s="225" t="s">
        <v>143</v>
      </c>
      <c r="E206" s="41"/>
      <c r="F206" s="226" t="s">
        <v>383</v>
      </c>
      <c r="G206" s="41"/>
      <c r="H206" s="41"/>
      <c r="I206" s="227"/>
      <c r="J206" s="41"/>
      <c r="K206" s="41"/>
      <c r="L206" s="45"/>
      <c r="M206" s="228"/>
      <c r="N206" s="229"/>
      <c r="O206" s="85"/>
      <c r="P206" s="85"/>
      <c r="Q206" s="85"/>
      <c r="R206" s="85"/>
      <c r="S206" s="85"/>
      <c r="T206" s="85"/>
      <c r="U206" s="86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143</v>
      </c>
      <c r="AU206" s="18" t="s">
        <v>81</v>
      </c>
    </row>
    <row r="207" spans="1:51" s="13" customFormat="1" ht="12">
      <c r="A207" s="13"/>
      <c r="B207" s="234"/>
      <c r="C207" s="235"/>
      <c r="D207" s="236" t="s">
        <v>211</v>
      </c>
      <c r="E207" s="237" t="s">
        <v>19</v>
      </c>
      <c r="F207" s="238" t="s">
        <v>360</v>
      </c>
      <c r="G207" s="235"/>
      <c r="H207" s="239">
        <v>156.8</v>
      </c>
      <c r="I207" s="240"/>
      <c r="J207" s="235"/>
      <c r="K207" s="235"/>
      <c r="L207" s="241"/>
      <c r="M207" s="242"/>
      <c r="N207" s="243"/>
      <c r="O207" s="243"/>
      <c r="P207" s="243"/>
      <c r="Q207" s="243"/>
      <c r="R207" s="243"/>
      <c r="S207" s="243"/>
      <c r="T207" s="243"/>
      <c r="U207" s="244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5" t="s">
        <v>211</v>
      </c>
      <c r="AU207" s="245" t="s">
        <v>81</v>
      </c>
      <c r="AV207" s="13" t="s">
        <v>81</v>
      </c>
      <c r="AW207" s="13" t="s">
        <v>33</v>
      </c>
      <c r="AX207" s="13" t="s">
        <v>71</v>
      </c>
      <c r="AY207" s="245" t="s">
        <v>133</v>
      </c>
    </row>
    <row r="208" spans="1:51" s="13" customFormat="1" ht="12">
      <c r="A208" s="13"/>
      <c r="B208" s="234"/>
      <c r="C208" s="235"/>
      <c r="D208" s="236" t="s">
        <v>211</v>
      </c>
      <c r="E208" s="237" t="s">
        <v>19</v>
      </c>
      <c r="F208" s="238" t="s">
        <v>361</v>
      </c>
      <c r="G208" s="235"/>
      <c r="H208" s="239">
        <v>15.005</v>
      </c>
      <c r="I208" s="240"/>
      <c r="J208" s="235"/>
      <c r="K208" s="235"/>
      <c r="L208" s="241"/>
      <c r="M208" s="242"/>
      <c r="N208" s="243"/>
      <c r="O208" s="243"/>
      <c r="P208" s="243"/>
      <c r="Q208" s="243"/>
      <c r="R208" s="243"/>
      <c r="S208" s="243"/>
      <c r="T208" s="243"/>
      <c r="U208" s="244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5" t="s">
        <v>211</v>
      </c>
      <c r="AU208" s="245" t="s">
        <v>81</v>
      </c>
      <c r="AV208" s="13" t="s">
        <v>81</v>
      </c>
      <c r="AW208" s="13" t="s">
        <v>33</v>
      </c>
      <c r="AX208" s="13" t="s">
        <v>71</v>
      </c>
      <c r="AY208" s="245" t="s">
        <v>133</v>
      </c>
    </row>
    <row r="209" spans="1:51" s="15" customFormat="1" ht="12">
      <c r="A209" s="15"/>
      <c r="B209" s="257"/>
      <c r="C209" s="258"/>
      <c r="D209" s="236" t="s">
        <v>211</v>
      </c>
      <c r="E209" s="259" t="s">
        <v>19</v>
      </c>
      <c r="F209" s="260" t="s">
        <v>362</v>
      </c>
      <c r="G209" s="258"/>
      <c r="H209" s="261">
        <v>171.805</v>
      </c>
      <c r="I209" s="262"/>
      <c r="J209" s="258"/>
      <c r="K209" s="258"/>
      <c r="L209" s="263"/>
      <c r="M209" s="264"/>
      <c r="N209" s="265"/>
      <c r="O209" s="265"/>
      <c r="P209" s="265"/>
      <c r="Q209" s="265"/>
      <c r="R209" s="265"/>
      <c r="S209" s="265"/>
      <c r="T209" s="265"/>
      <c r="U209" s="266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67" t="s">
        <v>211</v>
      </c>
      <c r="AU209" s="267" t="s">
        <v>81</v>
      </c>
      <c r="AV209" s="15" t="s">
        <v>149</v>
      </c>
      <c r="AW209" s="15" t="s">
        <v>33</v>
      </c>
      <c r="AX209" s="15" t="s">
        <v>71</v>
      </c>
      <c r="AY209" s="267" t="s">
        <v>133</v>
      </c>
    </row>
    <row r="210" spans="1:51" s="13" customFormat="1" ht="12">
      <c r="A210" s="13"/>
      <c r="B210" s="234"/>
      <c r="C210" s="235"/>
      <c r="D210" s="236" t="s">
        <v>211</v>
      </c>
      <c r="E210" s="237" t="s">
        <v>19</v>
      </c>
      <c r="F210" s="238" t="s">
        <v>363</v>
      </c>
      <c r="G210" s="235"/>
      <c r="H210" s="239">
        <v>266.838</v>
      </c>
      <c r="I210" s="240"/>
      <c r="J210" s="235"/>
      <c r="K210" s="235"/>
      <c r="L210" s="241"/>
      <c r="M210" s="242"/>
      <c r="N210" s="243"/>
      <c r="O210" s="243"/>
      <c r="P210" s="243"/>
      <c r="Q210" s="243"/>
      <c r="R210" s="243"/>
      <c r="S210" s="243"/>
      <c r="T210" s="243"/>
      <c r="U210" s="244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5" t="s">
        <v>211</v>
      </c>
      <c r="AU210" s="245" t="s">
        <v>81</v>
      </c>
      <c r="AV210" s="13" t="s">
        <v>81</v>
      </c>
      <c r="AW210" s="13" t="s">
        <v>33</v>
      </c>
      <c r="AX210" s="13" t="s">
        <v>71</v>
      </c>
      <c r="AY210" s="245" t="s">
        <v>133</v>
      </c>
    </row>
    <row r="211" spans="1:51" s="15" customFormat="1" ht="12">
      <c r="A211" s="15"/>
      <c r="B211" s="257"/>
      <c r="C211" s="258"/>
      <c r="D211" s="236" t="s">
        <v>211</v>
      </c>
      <c r="E211" s="259" t="s">
        <v>19</v>
      </c>
      <c r="F211" s="260" t="s">
        <v>364</v>
      </c>
      <c r="G211" s="258"/>
      <c r="H211" s="261">
        <v>266.838</v>
      </c>
      <c r="I211" s="262"/>
      <c r="J211" s="258"/>
      <c r="K211" s="258"/>
      <c r="L211" s="263"/>
      <c r="M211" s="264"/>
      <c r="N211" s="265"/>
      <c r="O211" s="265"/>
      <c r="P211" s="265"/>
      <c r="Q211" s="265"/>
      <c r="R211" s="265"/>
      <c r="S211" s="265"/>
      <c r="T211" s="265"/>
      <c r="U211" s="266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67" t="s">
        <v>211</v>
      </c>
      <c r="AU211" s="267" t="s">
        <v>81</v>
      </c>
      <c r="AV211" s="15" t="s">
        <v>149</v>
      </c>
      <c r="AW211" s="15" t="s">
        <v>33</v>
      </c>
      <c r="AX211" s="15" t="s">
        <v>71</v>
      </c>
      <c r="AY211" s="267" t="s">
        <v>133</v>
      </c>
    </row>
    <row r="212" spans="1:51" s="13" customFormat="1" ht="12">
      <c r="A212" s="13"/>
      <c r="B212" s="234"/>
      <c r="C212" s="235"/>
      <c r="D212" s="236" t="s">
        <v>211</v>
      </c>
      <c r="E212" s="237" t="s">
        <v>19</v>
      </c>
      <c r="F212" s="238" t="s">
        <v>384</v>
      </c>
      <c r="G212" s="235"/>
      <c r="H212" s="239">
        <v>-102.58</v>
      </c>
      <c r="I212" s="240"/>
      <c r="J212" s="235"/>
      <c r="K212" s="235"/>
      <c r="L212" s="241"/>
      <c r="M212" s="242"/>
      <c r="N212" s="243"/>
      <c r="O212" s="243"/>
      <c r="P212" s="243"/>
      <c r="Q212" s="243"/>
      <c r="R212" s="243"/>
      <c r="S212" s="243"/>
      <c r="T212" s="243"/>
      <c r="U212" s="244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5" t="s">
        <v>211</v>
      </c>
      <c r="AU212" s="245" t="s">
        <v>81</v>
      </c>
      <c r="AV212" s="13" t="s">
        <v>81</v>
      </c>
      <c r="AW212" s="13" t="s">
        <v>33</v>
      </c>
      <c r="AX212" s="13" t="s">
        <v>71</v>
      </c>
      <c r="AY212" s="245" t="s">
        <v>133</v>
      </c>
    </row>
    <row r="213" spans="1:51" s="15" customFormat="1" ht="12">
      <c r="A213" s="15"/>
      <c r="B213" s="257"/>
      <c r="C213" s="258"/>
      <c r="D213" s="236" t="s">
        <v>211</v>
      </c>
      <c r="E213" s="259" t="s">
        <v>19</v>
      </c>
      <c r="F213" s="260" t="s">
        <v>385</v>
      </c>
      <c r="G213" s="258"/>
      <c r="H213" s="261">
        <v>-102.58</v>
      </c>
      <c r="I213" s="262"/>
      <c r="J213" s="258"/>
      <c r="K213" s="258"/>
      <c r="L213" s="263"/>
      <c r="M213" s="264"/>
      <c r="N213" s="265"/>
      <c r="O213" s="265"/>
      <c r="P213" s="265"/>
      <c r="Q213" s="265"/>
      <c r="R213" s="265"/>
      <c r="S213" s="265"/>
      <c r="T213" s="265"/>
      <c r="U213" s="266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67" t="s">
        <v>211</v>
      </c>
      <c r="AU213" s="267" t="s">
        <v>81</v>
      </c>
      <c r="AV213" s="15" t="s">
        <v>149</v>
      </c>
      <c r="AW213" s="15" t="s">
        <v>33</v>
      </c>
      <c r="AX213" s="15" t="s">
        <v>71</v>
      </c>
      <c r="AY213" s="267" t="s">
        <v>133</v>
      </c>
    </row>
    <row r="214" spans="1:51" s="14" customFormat="1" ht="12">
      <c r="A214" s="14"/>
      <c r="B214" s="246"/>
      <c r="C214" s="247"/>
      <c r="D214" s="236" t="s">
        <v>211</v>
      </c>
      <c r="E214" s="248" t="s">
        <v>19</v>
      </c>
      <c r="F214" s="249" t="s">
        <v>224</v>
      </c>
      <c r="G214" s="247"/>
      <c r="H214" s="250">
        <v>336.06300000000005</v>
      </c>
      <c r="I214" s="251"/>
      <c r="J214" s="247"/>
      <c r="K214" s="247"/>
      <c r="L214" s="252"/>
      <c r="M214" s="253"/>
      <c r="N214" s="254"/>
      <c r="O214" s="254"/>
      <c r="P214" s="254"/>
      <c r="Q214" s="254"/>
      <c r="R214" s="254"/>
      <c r="S214" s="254"/>
      <c r="T214" s="254"/>
      <c r="U214" s="255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6" t="s">
        <v>211</v>
      </c>
      <c r="AU214" s="256" t="s">
        <v>81</v>
      </c>
      <c r="AV214" s="14" t="s">
        <v>156</v>
      </c>
      <c r="AW214" s="14" t="s">
        <v>33</v>
      </c>
      <c r="AX214" s="14" t="s">
        <v>79</v>
      </c>
      <c r="AY214" s="256" t="s">
        <v>133</v>
      </c>
    </row>
    <row r="215" spans="1:65" s="2" customFormat="1" ht="16.5" customHeight="1">
      <c r="A215" s="39"/>
      <c r="B215" s="40"/>
      <c r="C215" s="212" t="s">
        <v>386</v>
      </c>
      <c r="D215" s="212" t="s">
        <v>136</v>
      </c>
      <c r="E215" s="213" t="s">
        <v>387</v>
      </c>
      <c r="F215" s="214" t="s">
        <v>388</v>
      </c>
      <c r="G215" s="215" t="s">
        <v>227</v>
      </c>
      <c r="H215" s="216">
        <v>4.538</v>
      </c>
      <c r="I215" s="217"/>
      <c r="J215" s="218">
        <f>ROUND(I215*H215,2)</f>
        <v>0</v>
      </c>
      <c r="K215" s="214" t="s">
        <v>140</v>
      </c>
      <c r="L215" s="45"/>
      <c r="M215" s="219" t="s">
        <v>19</v>
      </c>
      <c r="N215" s="220" t="s">
        <v>42</v>
      </c>
      <c r="O215" s="85"/>
      <c r="P215" s="221">
        <f>O215*H215</f>
        <v>0</v>
      </c>
      <c r="Q215" s="221">
        <v>0.03358</v>
      </c>
      <c r="R215" s="221">
        <f>Q215*H215</f>
        <v>0.15238604</v>
      </c>
      <c r="S215" s="221">
        <v>0</v>
      </c>
      <c r="T215" s="221">
        <f>S215*H215</f>
        <v>0</v>
      </c>
      <c r="U215" s="222" t="s">
        <v>19</v>
      </c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3" t="s">
        <v>156</v>
      </c>
      <c r="AT215" s="223" t="s">
        <v>136</v>
      </c>
      <c r="AU215" s="223" t="s">
        <v>81</v>
      </c>
      <c r="AY215" s="18" t="s">
        <v>133</v>
      </c>
      <c r="BE215" s="224">
        <f>IF(N215="základní",J215,0)</f>
        <v>0</v>
      </c>
      <c r="BF215" s="224">
        <f>IF(N215="snížená",J215,0)</f>
        <v>0</v>
      </c>
      <c r="BG215" s="224">
        <f>IF(N215="zákl. přenesená",J215,0)</f>
        <v>0</v>
      </c>
      <c r="BH215" s="224">
        <f>IF(N215="sníž. přenesená",J215,0)</f>
        <v>0</v>
      </c>
      <c r="BI215" s="224">
        <f>IF(N215="nulová",J215,0)</f>
        <v>0</v>
      </c>
      <c r="BJ215" s="18" t="s">
        <v>79</v>
      </c>
      <c r="BK215" s="224">
        <f>ROUND(I215*H215,2)</f>
        <v>0</v>
      </c>
      <c r="BL215" s="18" t="s">
        <v>156</v>
      </c>
      <c r="BM215" s="223" t="s">
        <v>389</v>
      </c>
    </row>
    <row r="216" spans="1:47" s="2" customFormat="1" ht="12">
      <c r="A216" s="39"/>
      <c r="B216" s="40"/>
      <c r="C216" s="41"/>
      <c r="D216" s="225" t="s">
        <v>143</v>
      </c>
      <c r="E216" s="41"/>
      <c r="F216" s="226" t="s">
        <v>390</v>
      </c>
      <c r="G216" s="41"/>
      <c r="H216" s="41"/>
      <c r="I216" s="227"/>
      <c r="J216" s="41"/>
      <c r="K216" s="41"/>
      <c r="L216" s="45"/>
      <c r="M216" s="228"/>
      <c r="N216" s="229"/>
      <c r="O216" s="85"/>
      <c r="P216" s="85"/>
      <c r="Q216" s="85"/>
      <c r="R216" s="85"/>
      <c r="S216" s="85"/>
      <c r="T216" s="85"/>
      <c r="U216" s="86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143</v>
      </c>
      <c r="AU216" s="18" t="s">
        <v>81</v>
      </c>
    </row>
    <row r="217" spans="1:51" s="13" customFormat="1" ht="12">
      <c r="A217" s="13"/>
      <c r="B217" s="234"/>
      <c r="C217" s="235"/>
      <c r="D217" s="236" t="s">
        <v>211</v>
      </c>
      <c r="E217" s="237" t="s">
        <v>19</v>
      </c>
      <c r="F217" s="238" t="s">
        <v>391</v>
      </c>
      <c r="G217" s="235"/>
      <c r="H217" s="239">
        <v>4.538</v>
      </c>
      <c r="I217" s="240"/>
      <c r="J217" s="235"/>
      <c r="K217" s="235"/>
      <c r="L217" s="241"/>
      <c r="M217" s="242"/>
      <c r="N217" s="243"/>
      <c r="O217" s="243"/>
      <c r="P217" s="243"/>
      <c r="Q217" s="243"/>
      <c r="R217" s="243"/>
      <c r="S217" s="243"/>
      <c r="T217" s="243"/>
      <c r="U217" s="244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5" t="s">
        <v>211</v>
      </c>
      <c r="AU217" s="245" t="s">
        <v>81</v>
      </c>
      <c r="AV217" s="13" t="s">
        <v>81</v>
      </c>
      <c r="AW217" s="13" t="s">
        <v>33</v>
      </c>
      <c r="AX217" s="13" t="s">
        <v>79</v>
      </c>
      <c r="AY217" s="245" t="s">
        <v>133</v>
      </c>
    </row>
    <row r="218" spans="1:65" s="2" customFormat="1" ht="24.15" customHeight="1">
      <c r="A218" s="39"/>
      <c r="B218" s="40"/>
      <c r="C218" s="212" t="s">
        <v>392</v>
      </c>
      <c r="D218" s="212" t="s">
        <v>136</v>
      </c>
      <c r="E218" s="213" t="s">
        <v>393</v>
      </c>
      <c r="F218" s="214" t="s">
        <v>394</v>
      </c>
      <c r="G218" s="215" t="s">
        <v>227</v>
      </c>
      <c r="H218" s="216">
        <v>171.805</v>
      </c>
      <c r="I218" s="217"/>
      <c r="J218" s="218">
        <f>ROUND(I218*H218,2)</f>
        <v>0</v>
      </c>
      <c r="K218" s="214" t="s">
        <v>140</v>
      </c>
      <c r="L218" s="45"/>
      <c r="M218" s="219" t="s">
        <v>19</v>
      </c>
      <c r="N218" s="220" t="s">
        <v>42</v>
      </c>
      <c r="O218" s="85"/>
      <c r="P218" s="221">
        <f>O218*H218</f>
        <v>0</v>
      </c>
      <c r="Q218" s="221">
        <v>0.0262</v>
      </c>
      <c r="R218" s="221">
        <f>Q218*H218</f>
        <v>4.501291</v>
      </c>
      <c r="S218" s="221">
        <v>0</v>
      </c>
      <c r="T218" s="221">
        <f>S218*H218</f>
        <v>0</v>
      </c>
      <c r="U218" s="222" t="s">
        <v>19</v>
      </c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23" t="s">
        <v>156</v>
      </c>
      <c r="AT218" s="223" t="s">
        <v>136</v>
      </c>
      <c r="AU218" s="223" t="s">
        <v>81</v>
      </c>
      <c r="AY218" s="18" t="s">
        <v>133</v>
      </c>
      <c r="BE218" s="224">
        <f>IF(N218="základní",J218,0)</f>
        <v>0</v>
      </c>
      <c r="BF218" s="224">
        <f>IF(N218="snížená",J218,0)</f>
        <v>0</v>
      </c>
      <c r="BG218" s="224">
        <f>IF(N218="zákl. přenesená",J218,0)</f>
        <v>0</v>
      </c>
      <c r="BH218" s="224">
        <f>IF(N218="sníž. přenesená",J218,0)</f>
        <v>0</v>
      </c>
      <c r="BI218" s="224">
        <f>IF(N218="nulová",J218,0)</f>
        <v>0</v>
      </c>
      <c r="BJ218" s="18" t="s">
        <v>79</v>
      </c>
      <c r="BK218" s="224">
        <f>ROUND(I218*H218,2)</f>
        <v>0</v>
      </c>
      <c r="BL218" s="18" t="s">
        <v>156</v>
      </c>
      <c r="BM218" s="223" t="s">
        <v>395</v>
      </c>
    </row>
    <row r="219" spans="1:47" s="2" customFormat="1" ht="12">
      <c r="A219" s="39"/>
      <c r="B219" s="40"/>
      <c r="C219" s="41"/>
      <c r="D219" s="225" t="s">
        <v>143</v>
      </c>
      <c r="E219" s="41"/>
      <c r="F219" s="226" t="s">
        <v>396</v>
      </c>
      <c r="G219" s="41"/>
      <c r="H219" s="41"/>
      <c r="I219" s="227"/>
      <c r="J219" s="41"/>
      <c r="K219" s="41"/>
      <c r="L219" s="45"/>
      <c r="M219" s="228"/>
      <c r="N219" s="229"/>
      <c r="O219" s="85"/>
      <c r="P219" s="85"/>
      <c r="Q219" s="85"/>
      <c r="R219" s="85"/>
      <c r="S219" s="85"/>
      <c r="T219" s="85"/>
      <c r="U219" s="86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143</v>
      </c>
      <c r="AU219" s="18" t="s">
        <v>81</v>
      </c>
    </row>
    <row r="220" spans="1:51" s="13" customFormat="1" ht="12">
      <c r="A220" s="13"/>
      <c r="B220" s="234"/>
      <c r="C220" s="235"/>
      <c r="D220" s="236" t="s">
        <v>211</v>
      </c>
      <c r="E220" s="237" t="s">
        <v>19</v>
      </c>
      <c r="F220" s="238" t="s">
        <v>360</v>
      </c>
      <c r="G220" s="235"/>
      <c r="H220" s="239">
        <v>156.8</v>
      </c>
      <c r="I220" s="240"/>
      <c r="J220" s="235"/>
      <c r="K220" s="235"/>
      <c r="L220" s="241"/>
      <c r="M220" s="242"/>
      <c r="N220" s="243"/>
      <c r="O220" s="243"/>
      <c r="P220" s="243"/>
      <c r="Q220" s="243"/>
      <c r="R220" s="243"/>
      <c r="S220" s="243"/>
      <c r="T220" s="243"/>
      <c r="U220" s="244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5" t="s">
        <v>211</v>
      </c>
      <c r="AU220" s="245" t="s">
        <v>81</v>
      </c>
      <c r="AV220" s="13" t="s">
        <v>81</v>
      </c>
      <c r="AW220" s="13" t="s">
        <v>33</v>
      </c>
      <c r="AX220" s="13" t="s">
        <v>71</v>
      </c>
      <c r="AY220" s="245" t="s">
        <v>133</v>
      </c>
    </row>
    <row r="221" spans="1:51" s="13" customFormat="1" ht="12">
      <c r="A221" s="13"/>
      <c r="B221" s="234"/>
      <c r="C221" s="235"/>
      <c r="D221" s="236" t="s">
        <v>211</v>
      </c>
      <c r="E221" s="237" t="s">
        <v>19</v>
      </c>
      <c r="F221" s="238" t="s">
        <v>361</v>
      </c>
      <c r="G221" s="235"/>
      <c r="H221" s="239">
        <v>15.005</v>
      </c>
      <c r="I221" s="240"/>
      <c r="J221" s="235"/>
      <c r="K221" s="235"/>
      <c r="L221" s="241"/>
      <c r="M221" s="242"/>
      <c r="N221" s="243"/>
      <c r="O221" s="243"/>
      <c r="P221" s="243"/>
      <c r="Q221" s="243"/>
      <c r="R221" s="243"/>
      <c r="S221" s="243"/>
      <c r="T221" s="243"/>
      <c r="U221" s="244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5" t="s">
        <v>211</v>
      </c>
      <c r="AU221" s="245" t="s">
        <v>81</v>
      </c>
      <c r="AV221" s="13" t="s">
        <v>81</v>
      </c>
      <c r="AW221" s="13" t="s">
        <v>33</v>
      </c>
      <c r="AX221" s="13" t="s">
        <v>71</v>
      </c>
      <c r="AY221" s="245" t="s">
        <v>133</v>
      </c>
    </row>
    <row r="222" spans="1:51" s="14" customFormat="1" ht="12">
      <c r="A222" s="14"/>
      <c r="B222" s="246"/>
      <c r="C222" s="247"/>
      <c r="D222" s="236" t="s">
        <v>211</v>
      </c>
      <c r="E222" s="248" t="s">
        <v>19</v>
      </c>
      <c r="F222" s="249" t="s">
        <v>224</v>
      </c>
      <c r="G222" s="247"/>
      <c r="H222" s="250">
        <v>171.805</v>
      </c>
      <c r="I222" s="251"/>
      <c r="J222" s="247"/>
      <c r="K222" s="247"/>
      <c r="L222" s="252"/>
      <c r="M222" s="253"/>
      <c r="N222" s="254"/>
      <c r="O222" s="254"/>
      <c r="P222" s="254"/>
      <c r="Q222" s="254"/>
      <c r="R222" s="254"/>
      <c r="S222" s="254"/>
      <c r="T222" s="254"/>
      <c r="U222" s="255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6" t="s">
        <v>211</v>
      </c>
      <c r="AU222" s="256" t="s">
        <v>81</v>
      </c>
      <c r="AV222" s="14" t="s">
        <v>156</v>
      </c>
      <c r="AW222" s="14" t="s">
        <v>33</v>
      </c>
      <c r="AX222" s="14" t="s">
        <v>79</v>
      </c>
      <c r="AY222" s="256" t="s">
        <v>133</v>
      </c>
    </row>
    <row r="223" spans="1:65" s="2" customFormat="1" ht="24.15" customHeight="1">
      <c r="A223" s="39"/>
      <c r="B223" s="40"/>
      <c r="C223" s="212" t="s">
        <v>397</v>
      </c>
      <c r="D223" s="212" t="s">
        <v>136</v>
      </c>
      <c r="E223" s="213" t="s">
        <v>398</v>
      </c>
      <c r="F223" s="214" t="s">
        <v>399</v>
      </c>
      <c r="G223" s="215" t="s">
        <v>227</v>
      </c>
      <c r="H223" s="216">
        <v>171.805</v>
      </c>
      <c r="I223" s="217"/>
      <c r="J223" s="218">
        <f>ROUND(I223*H223,2)</f>
        <v>0</v>
      </c>
      <c r="K223" s="214" t="s">
        <v>140</v>
      </c>
      <c r="L223" s="45"/>
      <c r="M223" s="219" t="s">
        <v>19</v>
      </c>
      <c r="N223" s="220" t="s">
        <v>42</v>
      </c>
      <c r="O223" s="85"/>
      <c r="P223" s="221">
        <f>O223*H223</f>
        <v>0</v>
      </c>
      <c r="Q223" s="221">
        <v>0.0104</v>
      </c>
      <c r="R223" s="221">
        <f>Q223*H223</f>
        <v>1.786772</v>
      </c>
      <c r="S223" s="221">
        <v>0</v>
      </c>
      <c r="T223" s="221">
        <f>S223*H223</f>
        <v>0</v>
      </c>
      <c r="U223" s="222" t="s">
        <v>19</v>
      </c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3" t="s">
        <v>156</v>
      </c>
      <c r="AT223" s="223" t="s">
        <v>136</v>
      </c>
      <c r="AU223" s="223" t="s">
        <v>81</v>
      </c>
      <c r="AY223" s="18" t="s">
        <v>133</v>
      </c>
      <c r="BE223" s="224">
        <f>IF(N223="základní",J223,0)</f>
        <v>0</v>
      </c>
      <c r="BF223" s="224">
        <f>IF(N223="snížená",J223,0)</f>
        <v>0</v>
      </c>
      <c r="BG223" s="224">
        <f>IF(N223="zákl. přenesená",J223,0)</f>
        <v>0</v>
      </c>
      <c r="BH223" s="224">
        <f>IF(N223="sníž. přenesená",J223,0)</f>
        <v>0</v>
      </c>
      <c r="BI223" s="224">
        <f>IF(N223="nulová",J223,0)</f>
        <v>0</v>
      </c>
      <c r="BJ223" s="18" t="s">
        <v>79</v>
      </c>
      <c r="BK223" s="224">
        <f>ROUND(I223*H223,2)</f>
        <v>0</v>
      </c>
      <c r="BL223" s="18" t="s">
        <v>156</v>
      </c>
      <c r="BM223" s="223" t="s">
        <v>400</v>
      </c>
    </row>
    <row r="224" spans="1:47" s="2" customFormat="1" ht="12">
      <c r="A224" s="39"/>
      <c r="B224" s="40"/>
      <c r="C224" s="41"/>
      <c r="D224" s="225" t="s">
        <v>143</v>
      </c>
      <c r="E224" s="41"/>
      <c r="F224" s="226" t="s">
        <v>401</v>
      </c>
      <c r="G224" s="41"/>
      <c r="H224" s="41"/>
      <c r="I224" s="227"/>
      <c r="J224" s="41"/>
      <c r="K224" s="41"/>
      <c r="L224" s="45"/>
      <c r="M224" s="228"/>
      <c r="N224" s="229"/>
      <c r="O224" s="85"/>
      <c r="P224" s="85"/>
      <c r="Q224" s="85"/>
      <c r="R224" s="85"/>
      <c r="S224" s="85"/>
      <c r="T224" s="85"/>
      <c r="U224" s="86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143</v>
      </c>
      <c r="AU224" s="18" t="s">
        <v>81</v>
      </c>
    </row>
    <row r="225" spans="1:65" s="2" customFormat="1" ht="21.75" customHeight="1">
      <c r="A225" s="39"/>
      <c r="B225" s="40"/>
      <c r="C225" s="212" t="s">
        <v>402</v>
      </c>
      <c r="D225" s="212" t="s">
        <v>136</v>
      </c>
      <c r="E225" s="213" t="s">
        <v>403</v>
      </c>
      <c r="F225" s="214" t="s">
        <v>404</v>
      </c>
      <c r="G225" s="215" t="s">
        <v>227</v>
      </c>
      <c r="H225" s="216">
        <v>147.9</v>
      </c>
      <c r="I225" s="217"/>
      <c r="J225" s="218">
        <f>ROUND(I225*H225,2)</f>
        <v>0</v>
      </c>
      <c r="K225" s="214" t="s">
        <v>140</v>
      </c>
      <c r="L225" s="45"/>
      <c r="M225" s="219" t="s">
        <v>19</v>
      </c>
      <c r="N225" s="220" t="s">
        <v>42</v>
      </c>
      <c r="O225" s="85"/>
      <c r="P225" s="221">
        <f>O225*H225</f>
        <v>0</v>
      </c>
      <c r="Q225" s="221">
        <v>0</v>
      </c>
      <c r="R225" s="221">
        <f>Q225*H225</f>
        <v>0</v>
      </c>
      <c r="S225" s="221">
        <v>0</v>
      </c>
      <c r="T225" s="221">
        <f>S225*H225</f>
        <v>0</v>
      </c>
      <c r="U225" s="222" t="s">
        <v>19</v>
      </c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23" t="s">
        <v>156</v>
      </c>
      <c r="AT225" s="223" t="s">
        <v>136</v>
      </c>
      <c r="AU225" s="223" t="s">
        <v>81</v>
      </c>
      <c r="AY225" s="18" t="s">
        <v>133</v>
      </c>
      <c r="BE225" s="224">
        <f>IF(N225="základní",J225,0)</f>
        <v>0</v>
      </c>
      <c r="BF225" s="224">
        <f>IF(N225="snížená",J225,0)</f>
        <v>0</v>
      </c>
      <c r="BG225" s="224">
        <f>IF(N225="zákl. přenesená",J225,0)</f>
        <v>0</v>
      </c>
      <c r="BH225" s="224">
        <f>IF(N225="sníž. přenesená",J225,0)</f>
        <v>0</v>
      </c>
      <c r="BI225" s="224">
        <f>IF(N225="nulová",J225,0)</f>
        <v>0</v>
      </c>
      <c r="BJ225" s="18" t="s">
        <v>79</v>
      </c>
      <c r="BK225" s="224">
        <f>ROUND(I225*H225,2)</f>
        <v>0</v>
      </c>
      <c r="BL225" s="18" t="s">
        <v>156</v>
      </c>
      <c r="BM225" s="223" t="s">
        <v>405</v>
      </c>
    </row>
    <row r="226" spans="1:47" s="2" customFormat="1" ht="12">
      <c r="A226" s="39"/>
      <c r="B226" s="40"/>
      <c r="C226" s="41"/>
      <c r="D226" s="225" t="s">
        <v>143</v>
      </c>
      <c r="E226" s="41"/>
      <c r="F226" s="226" t="s">
        <v>406</v>
      </c>
      <c r="G226" s="41"/>
      <c r="H226" s="41"/>
      <c r="I226" s="227"/>
      <c r="J226" s="41"/>
      <c r="K226" s="41"/>
      <c r="L226" s="45"/>
      <c r="M226" s="228"/>
      <c r="N226" s="229"/>
      <c r="O226" s="85"/>
      <c r="P226" s="85"/>
      <c r="Q226" s="85"/>
      <c r="R226" s="85"/>
      <c r="S226" s="85"/>
      <c r="T226" s="85"/>
      <c r="U226" s="86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143</v>
      </c>
      <c r="AU226" s="18" t="s">
        <v>81</v>
      </c>
    </row>
    <row r="227" spans="1:51" s="13" customFormat="1" ht="12">
      <c r="A227" s="13"/>
      <c r="B227" s="234"/>
      <c r="C227" s="235"/>
      <c r="D227" s="236" t="s">
        <v>211</v>
      </c>
      <c r="E227" s="237" t="s">
        <v>19</v>
      </c>
      <c r="F227" s="238" t="s">
        <v>407</v>
      </c>
      <c r="G227" s="235"/>
      <c r="H227" s="239">
        <v>147.9</v>
      </c>
      <c r="I227" s="240"/>
      <c r="J227" s="235"/>
      <c r="K227" s="235"/>
      <c r="L227" s="241"/>
      <c r="M227" s="242"/>
      <c r="N227" s="243"/>
      <c r="O227" s="243"/>
      <c r="P227" s="243"/>
      <c r="Q227" s="243"/>
      <c r="R227" s="243"/>
      <c r="S227" s="243"/>
      <c r="T227" s="243"/>
      <c r="U227" s="244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5" t="s">
        <v>211</v>
      </c>
      <c r="AU227" s="245" t="s">
        <v>81</v>
      </c>
      <c r="AV227" s="13" t="s">
        <v>81</v>
      </c>
      <c r="AW227" s="13" t="s">
        <v>33</v>
      </c>
      <c r="AX227" s="13" t="s">
        <v>79</v>
      </c>
      <c r="AY227" s="245" t="s">
        <v>133</v>
      </c>
    </row>
    <row r="228" spans="1:65" s="2" customFormat="1" ht="24.15" customHeight="1">
      <c r="A228" s="39"/>
      <c r="B228" s="40"/>
      <c r="C228" s="212" t="s">
        <v>408</v>
      </c>
      <c r="D228" s="212" t="s">
        <v>136</v>
      </c>
      <c r="E228" s="213" t="s">
        <v>409</v>
      </c>
      <c r="F228" s="214" t="s">
        <v>410</v>
      </c>
      <c r="G228" s="215" t="s">
        <v>227</v>
      </c>
      <c r="H228" s="216">
        <v>100</v>
      </c>
      <c r="I228" s="217"/>
      <c r="J228" s="218">
        <f>ROUND(I228*H228,2)</f>
        <v>0</v>
      </c>
      <c r="K228" s="214" t="s">
        <v>140</v>
      </c>
      <c r="L228" s="45"/>
      <c r="M228" s="219" t="s">
        <v>19</v>
      </c>
      <c r="N228" s="220" t="s">
        <v>42</v>
      </c>
      <c r="O228" s="85"/>
      <c r="P228" s="221">
        <f>O228*H228</f>
        <v>0</v>
      </c>
      <c r="Q228" s="221">
        <v>0</v>
      </c>
      <c r="R228" s="221">
        <f>Q228*H228</f>
        <v>0</v>
      </c>
      <c r="S228" s="221">
        <v>0</v>
      </c>
      <c r="T228" s="221">
        <f>S228*H228</f>
        <v>0</v>
      </c>
      <c r="U228" s="222" t="s">
        <v>19</v>
      </c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3" t="s">
        <v>156</v>
      </c>
      <c r="AT228" s="223" t="s">
        <v>136</v>
      </c>
      <c r="AU228" s="223" t="s">
        <v>81</v>
      </c>
      <c r="AY228" s="18" t="s">
        <v>133</v>
      </c>
      <c r="BE228" s="224">
        <f>IF(N228="základní",J228,0)</f>
        <v>0</v>
      </c>
      <c r="BF228" s="224">
        <f>IF(N228="snížená",J228,0)</f>
        <v>0</v>
      </c>
      <c r="BG228" s="224">
        <f>IF(N228="zákl. přenesená",J228,0)</f>
        <v>0</v>
      </c>
      <c r="BH228" s="224">
        <f>IF(N228="sníž. přenesená",J228,0)</f>
        <v>0</v>
      </c>
      <c r="BI228" s="224">
        <f>IF(N228="nulová",J228,0)</f>
        <v>0</v>
      </c>
      <c r="BJ228" s="18" t="s">
        <v>79</v>
      </c>
      <c r="BK228" s="224">
        <f>ROUND(I228*H228,2)</f>
        <v>0</v>
      </c>
      <c r="BL228" s="18" t="s">
        <v>156</v>
      </c>
      <c r="BM228" s="223" t="s">
        <v>411</v>
      </c>
    </row>
    <row r="229" spans="1:47" s="2" customFormat="1" ht="12">
      <c r="A229" s="39"/>
      <c r="B229" s="40"/>
      <c r="C229" s="41"/>
      <c r="D229" s="225" t="s">
        <v>143</v>
      </c>
      <c r="E229" s="41"/>
      <c r="F229" s="226" t="s">
        <v>412</v>
      </c>
      <c r="G229" s="41"/>
      <c r="H229" s="41"/>
      <c r="I229" s="227"/>
      <c r="J229" s="41"/>
      <c r="K229" s="41"/>
      <c r="L229" s="45"/>
      <c r="M229" s="228"/>
      <c r="N229" s="229"/>
      <c r="O229" s="85"/>
      <c r="P229" s="85"/>
      <c r="Q229" s="85"/>
      <c r="R229" s="85"/>
      <c r="S229" s="85"/>
      <c r="T229" s="85"/>
      <c r="U229" s="86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143</v>
      </c>
      <c r="AU229" s="18" t="s">
        <v>81</v>
      </c>
    </row>
    <row r="230" spans="1:65" s="2" customFormat="1" ht="24.15" customHeight="1">
      <c r="A230" s="39"/>
      <c r="B230" s="40"/>
      <c r="C230" s="212" t="s">
        <v>413</v>
      </c>
      <c r="D230" s="212" t="s">
        <v>136</v>
      </c>
      <c r="E230" s="213" t="s">
        <v>414</v>
      </c>
      <c r="F230" s="214" t="s">
        <v>415</v>
      </c>
      <c r="G230" s="215" t="s">
        <v>253</v>
      </c>
      <c r="H230" s="216">
        <v>300</v>
      </c>
      <c r="I230" s="217"/>
      <c r="J230" s="218">
        <f>ROUND(I230*H230,2)</f>
        <v>0</v>
      </c>
      <c r="K230" s="214" t="s">
        <v>140</v>
      </c>
      <c r="L230" s="45"/>
      <c r="M230" s="219" t="s">
        <v>19</v>
      </c>
      <c r="N230" s="220" t="s">
        <v>42</v>
      </c>
      <c r="O230" s="85"/>
      <c r="P230" s="221">
        <f>O230*H230</f>
        <v>0</v>
      </c>
      <c r="Q230" s="221">
        <v>0</v>
      </c>
      <c r="R230" s="221">
        <f>Q230*H230</f>
        <v>0</v>
      </c>
      <c r="S230" s="221">
        <v>0</v>
      </c>
      <c r="T230" s="221">
        <f>S230*H230</f>
        <v>0</v>
      </c>
      <c r="U230" s="222" t="s">
        <v>19</v>
      </c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23" t="s">
        <v>156</v>
      </c>
      <c r="AT230" s="223" t="s">
        <v>136</v>
      </c>
      <c r="AU230" s="223" t="s">
        <v>81</v>
      </c>
      <c r="AY230" s="18" t="s">
        <v>133</v>
      </c>
      <c r="BE230" s="224">
        <f>IF(N230="základní",J230,0)</f>
        <v>0</v>
      </c>
      <c r="BF230" s="224">
        <f>IF(N230="snížená",J230,0)</f>
        <v>0</v>
      </c>
      <c r="BG230" s="224">
        <f>IF(N230="zákl. přenesená",J230,0)</f>
        <v>0</v>
      </c>
      <c r="BH230" s="224">
        <f>IF(N230="sníž. přenesená",J230,0)</f>
        <v>0</v>
      </c>
      <c r="BI230" s="224">
        <f>IF(N230="nulová",J230,0)</f>
        <v>0</v>
      </c>
      <c r="BJ230" s="18" t="s">
        <v>79</v>
      </c>
      <c r="BK230" s="224">
        <f>ROUND(I230*H230,2)</f>
        <v>0</v>
      </c>
      <c r="BL230" s="18" t="s">
        <v>156</v>
      </c>
      <c r="BM230" s="223" t="s">
        <v>416</v>
      </c>
    </row>
    <row r="231" spans="1:47" s="2" customFormat="1" ht="12">
      <c r="A231" s="39"/>
      <c r="B231" s="40"/>
      <c r="C231" s="41"/>
      <c r="D231" s="225" t="s">
        <v>143</v>
      </c>
      <c r="E231" s="41"/>
      <c r="F231" s="226" t="s">
        <v>417</v>
      </c>
      <c r="G231" s="41"/>
      <c r="H231" s="41"/>
      <c r="I231" s="227"/>
      <c r="J231" s="41"/>
      <c r="K231" s="41"/>
      <c r="L231" s="45"/>
      <c r="M231" s="228"/>
      <c r="N231" s="229"/>
      <c r="O231" s="85"/>
      <c r="P231" s="85"/>
      <c r="Q231" s="85"/>
      <c r="R231" s="85"/>
      <c r="S231" s="85"/>
      <c r="T231" s="85"/>
      <c r="U231" s="86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143</v>
      </c>
      <c r="AU231" s="18" t="s">
        <v>81</v>
      </c>
    </row>
    <row r="232" spans="1:65" s="2" customFormat="1" ht="24.15" customHeight="1">
      <c r="A232" s="39"/>
      <c r="B232" s="40"/>
      <c r="C232" s="212" t="s">
        <v>418</v>
      </c>
      <c r="D232" s="212" t="s">
        <v>136</v>
      </c>
      <c r="E232" s="213" t="s">
        <v>419</v>
      </c>
      <c r="F232" s="214" t="s">
        <v>420</v>
      </c>
      <c r="G232" s="215" t="s">
        <v>227</v>
      </c>
      <c r="H232" s="216">
        <v>5.28</v>
      </c>
      <c r="I232" s="217"/>
      <c r="J232" s="218">
        <f>ROUND(I232*H232,2)</f>
        <v>0</v>
      </c>
      <c r="K232" s="214" t="s">
        <v>140</v>
      </c>
      <c r="L232" s="45"/>
      <c r="M232" s="219" t="s">
        <v>19</v>
      </c>
      <c r="N232" s="220" t="s">
        <v>42</v>
      </c>
      <c r="O232" s="85"/>
      <c r="P232" s="221">
        <f>O232*H232</f>
        <v>0</v>
      </c>
      <c r="Q232" s="221">
        <v>0.00438</v>
      </c>
      <c r="R232" s="221">
        <f>Q232*H232</f>
        <v>0.023126400000000002</v>
      </c>
      <c r="S232" s="221">
        <v>0</v>
      </c>
      <c r="T232" s="221">
        <f>S232*H232</f>
        <v>0</v>
      </c>
      <c r="U232" s="222" t="s">
        <v>19</v>
      </c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3" t="s">
        <v>156</v>
      </c>
      <c r="AT232" s="223" t="s">
        <v>136</v>
      </c>
      <c r="AU232" s="223" t="s">
        <v>81</v>
      </c>
      <c r="AY232" s="18" t="s">
        <v>133</v>
      </c>
      <c r="BE232" s="224">
        <f>IF(N232="základní",J232,0)</f>
        <v>0</v>
      </c>
      <c r="BF232" s="224">
        <f>IF(N232="snížená",J232,0)</f>
        <v>0</v>
      </c>
      <c r="BG232" s="224">
        <f>IF(N232="zákl. přenesená",J232,0)</f>
        <v>0</v>
      </c>
      <c r="BH232" s="224">
        <f>IF(N232="sníž. přenesená",J232,0)</f>
        <v>0</v>
      </c>
      <c r="BI232" s="224">
        <f>IF(N232="nulová",J232,0)</f>
        <v>0</v>
      </c>
      <c r="BJ232" s="18" t="s">
        <v>79</v>
      </c>
      <c r="BK232" s="224">
        <f>ROUND(I232*H232,2)</f>
        <v>0</v>
      </c>
      <c r="BL232" s="18" t="s">
        <v>156</v>
      </c>
      <c r="BM232" s="223" t="s">
        <v>421</v>
      </c>
    </row>
    <row r="233" spans="1:47" s="2" customFormat="1" ht="12">
      <c r="A233" s="39"/>
      <c r="B233" s="40"/>
      <c r="C233" s="41"/>
      <c r="D233" s="225" t="s">
        <v>143</v>
      </c>
      <c r="E233" s="41"/>
      <c r="F233" s="226" t="s">
        <v>422</v>
      </c>
      <c r="G233" s="41"/>
      <c r="H233" s="41"/>
      <c r="I233" s="227"/>
      <c r="J233" s="41"/>
      <c r="K233" s="41"/>
      <c r="L233" s="45"/>
      <c r="M233" s="228"/>
      <c r="N233" s="229"/>
      <c r="O233" s="85"/>
      <c r="P233" s="85"/>
      <c r="Q233" s="85"/>
      <c r="R233" s="85"/>
      <c r="S233" s="85"/>
      <c r="T233" s="85"/>
      <c r="U233" s="86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143</v>
      </c>
      <c r="AU233" s="18" t="s">
        <v>81</v>
      </c>
    </row>
    <row r="234" spans="1:51" s="13" customFormat="1" ht="12">
      <c r="A234" s="13"/>
      <c r="B234" s="234"/>
      <c r="C234" s="235"/>
      <c r="D234" s="236" t="s">
        <v>211</v>
      </c>
      <c r="E234" s="237" t="s">
        <v>19</v>
      </c>
      <c r="F234" s="238" t="s">
        <v>423</v>
      </c>
      <c r="G234" s="235"/>
      <c r="H234" s="239">
        <v>5.28</v>
      </c>
      <c r="I234" s="240"/>
      <c r="J234" s="235"/>
      <c r="K234" s="235"/>
      <c r="L234" s="241"/>
      <c r="M234" s="242"/>
      <c r="N234" s="243"/>
      <c r="O234" s="243"/>
      <c r="P234" s="243"/>
      <c r="Q234" s="243"/>
      <c r="R234" s="243"/>
      <c r="S234" s="243"/>
      <c r="T234" s="243"/>
      <c r="U234" s="244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5" t="s">
        <v>211</v>
      </c>
      <c r="AU234" s="245" t="s">
        <v>81</v>
      </c>
      <c r="AV234" s="13" t="s">
        <v>81</v>
      </c>
      <c r="AW234" s="13" t="s">
        <v>33</v>
      </c>
      <c r="AX234" s="13" t="s">
        <v>79</v>
      </c>
      <c r="AY234" s="245" t="s">
        <v>133</v>
      </c>
    </row>
    <row r="235" spans="1:65" s="2" customFormat="1" ht="16.5" customHeight="1">
      <c r="A235" s="39"/>
      <c r="B235" s="40"/>
      <c r="C235" s="212" t="s">
        <v>424</v>
      </c>
      <c r="D235" s="212" t="s">
        <v>136</v>
      </c>
      <c r="E235" s="213" t="s">
        <v>425</v>
      </c>
      <c r="F235" s="214" t="s">
        <v>426</v>
      </c>
      <c r="G235" s="215" t="s">
        <v>227</v>
      </c>
      <c r="H235" s="216">
        <v>5.28</v>
      </c>
      <c r="I235" s="217"/>
      <c r="J235" s="218">
        <f>ROUND(I235*H235,2)</f>
        <v>0</v>
      </c>
      <c r="K235" s="214" t="s">
        <v>140</v>
      </c>
      <c r="L235" s="45"/>
      <c r="M235" s="219" t="s">
        <v>19</v>
      </c>
      <c r="N235" s="220" t="s">
        <v>42</v>
      </c>
      <c r="O235" s="85"/>
      <c r="P235" s="221">
        <f>O235*H235</f>
        <v>0</v>
      </c>
      <c r="Q235" s="221">
        <v>0.025</v>
      </c>
      <c r="R235" s="221">
        <f>Q235*H235</f>
        <v>0.132</v>
      </c>
      <c r="S235" s="221">
        <v>0</v>
      </c>
      <c r="T235" s="221">
        <f>S235*H235</f>
        <v>0</v>
      </c>
      <c r="U235" s="222" t="s">
        <v>19</v>
      </c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3" t="s">
        <v>156</v>
      </c>
      <c r="AT235" s="223" t="s">
        <v>136</v>
      </c>
      <c r="AU235" s="223" t="s">
        <v>81</v>
      </c>
      <c r="AY235" s="18" t="s">
        <v>133</v>
      </c>
      <c r="BE235" s="224">
        <f>IF(N235="základní",J235,0)</f>
        <v>0</v>
      </c>
      <c r="BF235" s="224">
        <f>IF(N235="snížená",J235,0)</f>
        <v>0</v>
      </c>
      <c r="BG235" s="224">
        <f>IF(N235="zákl. přenesená",J235,0)</f>
        <v>0</v>
      </c>
      <c r="BH235" s="224">
        <f>IF(N235="sníž. přenesená",J235,0)</f>
        <v>0</v>
      </c>
      <c r="BI235" s="224">
        <f>IF(N235="nulová",J235,0)</f>
        <v>0</v>
      </c>
      <c r="BJ235" s="18" t="s">
        <v>79</v>
      </c>
      <c r="BK235" s="224">
        <f>ROUND(I235*H235,2)</f>
        <v>0</v>
      </c>
      <c r="BL235" s="18" t="s">
        <v>156</v>
      </c>
      <c r="BM235" s="223" t="s">
        <v>427</v>
      </c>
    </row>
    <row r="236" spans="1:47" s="2" customFormat="1" ht="12">
      <c r="A236" s="39"/>
      <c r="B236" s="40"/>
      <c r="C236" s="41"/>
      <c r="D236" s="225" t="s">
        <v>143</v>
      </c>
      <c r="E236" s="41"/>
      <c r="F236" s="226" t="s">
        <v>428</v>
      </c>
      <c r="G236" s="41"/>
      <c r="H236" s="41"/>
      <c r="I236" s="227"/>
      <c r="J236" s="41"/>
      <c r="K236" s="41"/>
      <c r="L236" s="45"/>
      <c r="M236" s="228"/>
      <c r="N236" s="229"/>
      <c r="O236" s="85"/>
      <c r="P236" s="85"/>
      <c r="Q236" s="85"/>
      <c r="R236" s="85"/>
      <c r="S236" s="85"/>
      <c r="T236" s="85"/>
      <c r="U236" s="86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143</v>
      </c>
      <c r="AU236" s="18" t="s">
        <v>81</v>
      </c>
    </row>
    <row r="237" spans="1:51" s="13" customFormat="1" ht="12">
      <c r="A237" s="13"/>
      <c r="B237" s="234"/>
      <c r="C237" s="235"/>
      <c r="D237" s="236" t="s">
        <v>211</v>
      </c>
      <c r="E237" s="237" t="s">
        <v>19</v>
      </c>
      <c r="F237" s="238" t="s">
        <v>423</v>
      </c>
      <c r="G237" s="235"/>
      <c r="H237" s="239">
        <v>5.28</v>
      </c>
      <c r="I237" s="240"/>
      <c r="J237" s="235"/>
      <c r="K237" s="235"/>
      <c r="L237" s="241"/>
      <c r="M237" s="242"/>
      <c r="N237" s="243"/>
      <c r="O237" s="243"/>
      <c r="P237" s="243"/>
      <c r="Q237" s="243"/>
      <c r="R237" s="243"/>
      <c r="S237" s="243"/>
      <c r="T237" s="243"/>
      <c r="U237" s="244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5" t="s">
        <v>211</v>
      </c>
      <c r="AU237" s="245" t="s">
        <v>81</v>
      </c>
      <c r="AV237" s="13" t="s">
        <v>81</v>
      </c>
      <c r="AW237" s="13" t="s">
        <v>33</v>
      </c>
      <c r="AX237" s="13" t="s">
        <v>79</v>
      </c>
      <c r="AY237" s="245" t="s">
        <v>133</v>
      </c>
    </row>
    <row r="238" spans="1:65" s="2" customFormat="1" ht="21.75" customHeight="1">
      <c r="A238" s="39"/>
      <c r="B238" s="40"/>
      <c r="C238" s="212" t="s">
        <v>429</v>
      </c>
      <c r="D238" s="212" t="s">
        <v>136</v>
      </c>
      <c r="E238" s="213" t="s">
        <v>430</v>
      </c>
      <c r="F238" s="214" t="s">
        <v>431</v>
      </c>
      <c r="G238" s="215" t="s">
        <v>227</v>
      </c>
      <c r="H238" s="216">
        <v>5.28</v>
      </c>
      <c r="I238" s="217"/>
      <c r="J238" s="218">
        <f>ROUND(I238*H238,2)</f>
        <v>0</v>
      </c>
      <c r="K238" s="214" t="s">
        <v>140</v>
      </c>
      <c r="L238" s="45"/>
      <c r="M238" s="219" t="s">
        <v>19</v>
      </c>
      <c r="N238" s="220" t="s">
        <v>42</v>
      </c>
      <c r="O238" s="85"/>
      <c r="P238" s="221">
        <f>O238*H238</f>
        <v>0</v>
      </c>
      <c r="Q238" s="221">
        <v>0.0315</v>
      </c>
      <c r="R238" s="221">
        <f>Q238*H238</f>
        <v>0.16632</v>
      </c>
      <c r="S238" s="221">
        <v>0</v>
      </c>
      <c r="T238" s="221">
        <f>S238*H238</f>
        <v>0</v>
      </c>
      <c r="U238" s="222" t="s">
        <v>19</v>
      </c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23" t="s">
        <v>156</v>
      </c>
      <c r="AT238" s="223" t="s">
        <v>136</v>
      </c>
      <c r="AU238" s="223" t="s">
        <v>81</v>
      </c>
      <c r="AY238" s="18" t="s">
        <v>133</v>
      </c>
      <c r="BE238" s="224">
        <f>IF(N238="základní",J238,0)</f>
        <v>0</v>
      </c>
      <c r="BF238" s="224">
        <f>IF(N238="snížená",J238,0)</f>
        <v>0</v>
      </c>
      <c r="BG238" s="224">
        <f>IF(N238="zákl. přenesená",J238,0)</f>
        <v>0</v>
      </c>
      <c r="BH238" s="224">
        <f>IF(N238="sníž. přenesená",J238,0)</f>
        <v>0</v>
      </c>
      <c r="BI238" s="224">
        <f>IF(N238="nulová",J238,0)</f>
        <v>0</v>
      </c>
      <c r="BJ238" s="18" t="s">
        <v>79</v>
      </c>
      <c r="BK238" s="224">
        <f>ROUND(I238*H238,2)</f>
        <v>0</v>
      </c>
      <c r="BL238" s="18" t="s">
        <v>156</v>
      </c>
      <c r="BM238" s="223" t="s">
        <v>432</v>
      </c>
    </row>
    <row r="239" spans="1:47" s="2" customFormat="1" ht="12">
      <c r="A239" s="39"/>
      <c r="B239" s="40"/>
      <c r="C239" s="41"/>
      <c r="D239" s="225" t="s">
        <v>143</v>
      </c>
      <c r="E239" s="41"/>
      <c r="F239" s="226" t="s">
        <v>433</v>
      </c>
      <c r="G239" s="41"/>
      <c r="H239" s="41"/>
      <c r="I239" s="227"/>
      <c r="J239" s="41"/>
      <c r="K239" s="41"/>
      <c r="L239" s="45"/>
      <c r="M239" s="228"/>
      <c r="N239" s="229"/>
      <c r="O239" s="85"/>
      <c r="P239" s="85"/>
      <c r="Q239" s="85"/>
      <c r="R239" s="85"/>
      <c r="S239" s="85"/>
      <c r="T239" s="85"/>
      <c r="U239" s="86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143</v>
      </c>
      <c r="AU239" s="18" t="s">
        <v>81</v>
      </c>
    </row>
    <row r="240" spans="1:51" s="13" customFormat="1" ht="12">
      <c r="A240" s="13"/>
      <c r="B240" s="234"/>
      <c r="C240" s="235"/>
      <c r="D240" s="236" t="s">
        <v>211</v>
      </c>
      <c r="E240" s="237" t="s">
        <v>19</v>
      </c>
      <c r="F240" s="238" t="s">
        <v>423</v>
      </c>
      <c r="G240" s="235"/>
      <c r="H240" s="239">
        <v>5.28</v>
      </c>
      <c r="I240" s="240"/>
      <c r="J240" s="235"/>
      <c r="K240" s="235"/>
      <c r="L240" s="241"/>
      <c r="M240" s="242"/>
      <c r="N240" s="243"/>
      <c r="O240" s="243"/>
      <c r="P240" s="243"/>
      <c r="Q240" s="243"/>
      <c r="R240" s="243"/>
      <c r="S240" s="243"/>
      <c r="T240" s="243"/>
      <c r="U240" s="244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5" t="s">
        <v>211</v>
      </c>
      <c r="AU240" s="245" t="s">
        <v>81</v>
      </c>
      <c r="AV240" s="13" t="s">
        <v>81</v>
      </c>
      <c r="AW240" s="13" t="s">
        <v>33</v>
      </c>
      <c r="AX240" s="13" t="s">
        <v>79</v>
      </c>
      <c r="AY240" s="245" t="s">
        <v>133</v>
      </c>
    </row>
    <row r="241" spans="1:65" s="2" customFormat="1" ht="24.15" customHeight="1">
      <c r="A241" s="39"/>
      <c r="B241" s="40"/>
      <c r="C241" s="212" t="s">
        <v>434</v>
      </c>
      <c r="D241" s="212" t="s">
        <v>136</v>
      </c>
      <c r="E241" s="213" t="s">
        <v>435</v>
      </c>
      <c r="F241" s="214" t="s">
        <v>436</v>
      </c>
      <c r="G241" s="215" t="s">
        <v>227</v>
      </c>
      <c r="H241" s="216">
        <v>5.28</v>
      </c>
      <c r="I241" s="217"/>
      <c r="J241" s="218">
        <f>ROUND(I241*H241,2)</f>
        <v>0</v>
      </c>
      <c r="K241" s="214" t="s">
        <v>140</v>
      </c>
      <c r="L241" s="45"/>
      <c r="M241" s="219" t="s">
        <v>19</v>
      </c>
      <c r="N241" s="220" t="s">
        <v>42</v>
      </c>
      <c r="O241" s="85"/>
      <c r="P241" s="221">
        <f>O241*H241</f>
        <v>0</v>
      </c>
      <c r="Q241" s="221">
        <v>0</v>
      </c>
      <c r="R241" s="221">
        <f>Q241*H241</f>
        <v>0</v>
      </c>
      <c r="S241" s="221">
        <v>0</v>
      </c>
      <c r="T241" s="221">
        <f>S241*H241</f>
        <v>0</v>
      </c>
      <c r="U241" s="222" t="s">
        <v>19</v>
      </c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23" t="s">
        <v>156</v>
      </c>
      <c r="AT241" s="223" t="s">
        <v>136</v>
      </c>
      <c r="AU241" s="223" t="s">
        <v>81</v>
      </c>
      <c r="AY241" s="18" t="s">
        <v>133</v>
      </c>
      <c r="BE241" s="224">
        <f>IF(N241="základní",J241,0)</f>
        <v>0</v>
      </c>
      <c r="BF241" s="224">
        <f>IF(N241="snížená",J241,0)</f>
        <v>0</v>
      </c>
      <c r="BG241" s="224">
        <f>IF(N241="zákl. přenesená",J241,0)</f>
        <v>0</v>
      </c>
      <c r="BH241" s="224">
        <f>IF(N241="sníž. přenesená",J241,0)</f>
        <v>0</v>
      </c>
      <c r="BI241" s="224">
        <f>IF(N241="nulová",J241,0)</f>
        <v>0</v>
      </c>
      <c r="BJ241" s="18" t="s">
        <v>79</v>
      </c>
      <c r="BK241" s="224">
        <f>ROUND(I241*H241,2)</f>
        <v>0</v>
      </c>
      <c r="BL241" s="18" t="s">
        <v>156</v>
      </c>
      <c r="BM241" s="223" t="s">
        <v>437</v>
      </c>
    </row>
    <row r="242" spans="1:47" s="2" customFormat="1" ht="12">
      <c r="A242" s="39"/>
      <c r="B242" s="40"/>
      <c r="C242" s="41"/>
      <c r="D242" s="225" t="s">
        <v>143</v>
      </c>
      <c r="E242" s="41"/>
      <c r="F242" s="226" t="s">
        <v>438</v>
      </c>
      <c r="G242" s="41"/>
      <c r="H242" s="41"/>
      <c r="I242" s="227"/>
      <c r="J242" s="41"/>
      <c r="K242" s="41"/>
      <c r="L242" s="45"/>
      <c r="M242" s="228"/>
      <c r="N242" s="229"/>
      <c r="O242" s="85"/>
      <c r="P242" s="85"/>
      <c r="Q242" s="85"/>
      <c r="R242" s="85"/>
      <c r="S242" s="85"/>
      <c r="T242" s="85"/>
      <c r="U242" s="86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143</v>
      </c>
      <c r="AU242" s="18" t="s">
        <v>81</v>
      </c>
    </row>
    <row r="243" spans="1:51" s="13" customFormat="1" ht="12">
      <c r="A243" s="13"/>
      <c r="B243" s="234"/>
      <c r="C243" s="235"/>
      <c r="D243" s="236" t="s">
        <v>211</v>
      </c>
      <c r="E243" s="237" t="s">
        <v>19</v>
      </c>
      <c r="F243" s="238" t="s">
        <v>423</v>
      </c>
      <c r="G243" s="235"/>
      <c r="H243" s="239">
        <v>5.28</v>
      </c>
      <c r="I243" s="240"/>
      <c r="J243" s="235"/>
      <c r="K243" s="235"/>
      <c r="L243" s="241"/>
      <c r="M243" s="242"/>
      <c r="N243" s="243"/>
      <c r="O243" s="243"/>
      <c r="P243" s="243"/>
      <c r="Q243" s="243"/>
      <c r="R243" s="243"/>
      <c r="S243" s="243"/>
      <c r="T243" s="243"/>
      <c r="U243" s="244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5" t="s">
        <v>211</v>
      </c>
      <c r="AU243" s="245" t="s">
        <v>81</v>
      </c>
      <c r="AV243" s="13" t="s">
        <v>81</v>
      </c>
      <c r="AW243" s="13" t="s">
        <v>33</v>
      </c>
      <c r="AX243" s="13" t="s">
        <v>79</v>
      </c>
      <c r="AY243" s="245" t="s">
        <v>133</v>
      </c>
    </row>
    <row r="244" spans="1:65" s="2" customFormat="1" ht="21.75" customHeight="1">
      <c r="A244" s="39"/>
      <c r="B244" s="40"/>
      <c r="C244" s="212" t="s">
        <v>439</v>
      </c>
      <c r="D244" s="212" t="s">
        <v>136</v>
      </c>
      <c r="E244" s="213" t="s">
        <v>440</v>
      </c>
      <c r="F244" s="214" t="s">
        <v>441</v>
      </c>
      <c r="G244" s="215" t="s">
        <v>219</v>
      </c>
      <c r="H244" s="216">
        <v>4.652</v>
      </c>
      <c r="I244" s="217"/>
      <c r="J244" s="218">
        <f>ROUND(I244*H244,2)</f>
        <v>0</v>
      </c>
      <c r="K244" s="214" t="s">
        <v>140</v>
      </c>
      <c r="L244" s="45"/>
      <c r="M244" s="219" t="s">
        <v>19</v>
      </c>
      <c r="N244" s="220" t="s">
        <v>42</v>
      </c>
      <c r="O244" s="85"/>
      <c r="P244" s="221">
        <f>O244*H244</f>
        <v>0</v>
      </c>
      <c r="Q244" s="221">
        <v>2.45329</v>
      </c>
      <c r="R244" s="221">
        <f>Q244*H244</f>
        <v>11.41270508</v>
      </c>
      <c r="S244" s="221">
        <v>0</v>
      </c>
      <c r="T244" s="221">
        <f>S244*H244</f>
        <v>0</v>
      </c>
      <c r="U244" s="222" t="s">
        <v>19</v>
      </c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3" t="s">
        <v>156</v>
      </c>
      <c r="AT244" s="223" t="s">
        <v>136</v>
      </c>
      <c r="AU244" s="223" t="s">
        <v>81</v>
      </c>
      <c r="AY244" s="18" t="s">
        <v>133</v>
      </c>
      <c r="BE244" s="224">
        <f>IF(N244="základní",J244,0)</f>
        <v>0</v>
      </c>
      <c r="BF244" s="224">
        <f>IF(N244="snížená",J244,0)</f>
        <v>0</v>
      </c>
      <c r="BG244" s="224">
        <f>IF(N244="zákl. přenesená",J244,0)</f>
        <v>0</v>
      </c>
      <c r="BH244" s="224">
        <f>IF(N244="sníž. přenesená",J244,0)</f>
        <v>0</v>
      </c>
      <c r="BI244" s="224">
        <f>IF(N244="nulová",J244,0)</f>
        <v>0</v>
      </c>
      <c r="BJ244" s="18" t="s">
        <v>79</v>
      </c>
      <c r="BK244" s="224">
        <f>ROUND(I244*H244,2)</f>
        <v>0</v>
      </c>
      <c r="BL244" s="18" t="s">
        <v>156</v>
      </c>
      <c r="BM244" s="223" t="s">
        <v>442</v>
      </c>
    </row>
    <row r="245" spans="1:47" s="2" customFormat="1" ht="12">
      <c r="A245" s="39"/>
      <c r="B245" s="40"/>
      <c r="C245" s="41"/>
      <c r="D245" s="225" t="s">
        <v>143</v>
      </c>
      <c r="E245" s="41"/>
      <c r="F245" s="226" t="s">
        <v>443</v>
      </c>
      <c r="G245" s="41"/>
      <c r="H245" s="41"/>
      <c r="I245" s="227"/>
      <c r="J245" s="41"/>
      <c r="K245" s="41"/>
      <c r="L245" s="45"/>
      <c r="M245" s="228"/>
      <c r="N245" s="229"/>
      <c r="O245" s="85"/>
      <c r="P245" s="85"/>
      <c r="Q245" s="85"/>
      <c r="R245" s="85"/>
      <c r="S245" s="85"/>
      <c r="T245" s="85"/>
      <c r="U245" s="86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143</v>
      </c>
      <c r="AU245" s="18" t="s">
        <v>81</v>
      </c>
    </row>
    <row r="246" spans="1:51" s="13" customFormat="1" ht="12">
      <c r="A246" s="13"/>
      <c r="B246" s="234"/>
      <c r="C246" s="235"/>
      <c r="D246" s="236" t="s">
        <v>211</v>
      </c>
      <c r="E246" s="237" t="s">
        <v>19</v>
      </c>
      <c r="F246" s="238" t="s">
        <v>444</v>
      </c>
      <c r="G246" s="235"/>
      <c r="H246" s="239">
        <v>4.652</v>
      </c>
      <c r="I246" s="240"/>
      <c r="J246" s="235"/>
      <c r="K246" s="235"/>
      <c r="L246" s="241"/>
      <c r="M246" s="242"/>
      <c r="N246" s="243"/>
      <c r="O246" s="243"/>
      <c r="P246" s="243"/>
      <c r="Q246" s="243"/>
      <c r="R246" s="243"/>
      <c r="S246" s="243"/>
      <c r="T246" s="243"/>
      <c r="U246" s="244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5" t="s">
        <v>211</v>
      </c>
      <c r="AU246" s="245" t="s">
        <v>81</v>
      </c>
      <c r="AV246" s="13" t="s">
        <v>81</v>
      </c>
      <c r="AW246" s="13" t="s">
        <v>33</v>
      </c>
      <c r="AX246" s="13" t="s">
        <v>79</v>
      </c>
      <c r="AY246" s="245" t="s">
        <v>133</v>
      </c>
    </row>
    <row r="247" spans="1:65" s="2" customFormat="1" ht="21.75" customHeight="1">
      <c r="A247" s="39"/>
      <c r="B247" s="40"/>
      <c r="C247" s="212" t="s">
        <v>445</v>
      </c>
      <c r="D247" s="212" t="s">
        <v>136</v>
      </c>
      <c r="E247" s="213" t="s">
        <v>446</v>
      </c>
      <c r="F247" s="214" t="s">
        <v>447</v>
      </c>
      <c r="G247" s="215" t="s">
        <v>219</v>
      </c>
      <c r="H247" s="216">
        <v>4.652</v>
      </c>
      <c r="I247" s="217"/>
      <c r="J247" s="218">
        <f>ROUND(I247*H247,2)</f>
        <v>0</v>
      </c>
      <c r="K247" s="214" t="s">
        <v>140</v>
      </c>
      <c r="L247" s="45"/>
      <c r="M247" s="219" t="s">
        <v>19</v>
      </c>
      <c r="N247" s="220" t="s">
        <v>42</v>
      </c>
      <c r="O247" s="85"/>
      <c r="P247" s="221">
        <f>O247*H247</f>
        <v>0</v>
      </c>
      <c r="Q247" s="221">
        <v>0</v>
      </c>
      <c r="R247" s="221">
        <f>Q247*H247</f>
        <v>0</v>
      </c>
      <c r="S247" s="221">
        <v>0</v>
      </c>
      <c r="T247" s="221">
        <f>S247*H247</f>
        <v>0</v>
      </c>
      <c r="U247" s="222" t="s">
        <v>19</v>
      </c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23" t="s">
        <v>156</v>
      </c>
      <c r="AT247" s="223" t="s">
        <v>136</v>
      </c>
      <c r="AU247" s="223" t="s">
        <v>81</v>
      </c>
      <c r="AY247" s="18" t="s">
        <v>133</v>
      </c>
      <c r="BE247" s="224">
        <f>IF(N247="základní",J247,0)</f>
        <v>0</v>
      </c>
      <c r="BF247" s="224">
        <f>IF(N247="snížená",J247,0)</f>
        <v>0</v>
      </c>
      <c r="BG247" s="224">
        <f>IF(N247="zákl. přenesená",J247,0)</f>
        <v>0</v>
      </c>
      <c r="BH247" s="224">
        <f>IF(N247="sníž. přenesená",J247,0)</f>
        <v>0</v>
      </c>
      <c r="BI247" s="224">
        <f>IF(N247="nulová",J247,0)</f>
        <v>0</v>
      </c>
      <c r="BJ247" s="18" t="s">
        <v>79</v>
      </c>
      <c r="BK247" s="224">
        <f>ROUND(I247*H247,2)</f>
        <v>0</v>
      </c>
      <c r="BL247" s="18" t="s">
        <v>156</v>
      </c>
      <c r="BM247" s="223" t="s">
        <v>448</v>
      </c>
    </row>
    <row r="248" spans="1:47" s="2" customFormat="1" ht="12">
      <c r="A248" s="39"/>
      <c r="B248" s="40"/>
      <c r="C248" s="41"/>
      <c r="D248" s="225" t="s">
        <v>143</v>
      </c>
      <c r="E248" s="41"/>
      <c r="F248" s="226" t="s">
        <v>449</v>
      </c>
      <c r="G248" s="41"/>
      <c r="H248" s="41"/>
      <c r="I248" s="227"/>
      <c r="J248" s="41"/>
      <c r="K248" s="41"/>
      <c r="L248" s="45"/>
      <c r="M248" s="228"/>
      <c r="N248" s="229"/>
      <c r="O248" s="85"/>
      <c r="P248" s="85"/>
      <c r="Q248" s="85"/>
      <c r="R248" s="85"/>
      <c r="S248" s="85"/>
      <c r="T248" s="85"/>
      <c r="U248" s="86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143</v>
      </c>
      <c r="AU248" s="18" t="s">
        <v>81</v>
      </c>
    </row>
    <row r="249" spans="1:65" s="2" customFormat="1" ht="24.15" customHeight="1">
      <c r="A249" s="39"/>
      <c r="B249" s="40"/>
      <c r="C249" s="212" t="s">
        <v>450</v>
      </c>
      <c r="D249" s="212" t="s">
        <v>136</v>
      </c>
      <c r="E249" s="213" t="s">
        <v>451</v>
      </c>
      <c r="F249" s="214" t="s">
        <v>452</v>
      </c>
      <c r="G249" s="215" t="s">
        <v>219</v>
      </c>
      <c r="H249" s="216">
        <v>4.652</v>
      </c>
      <c r="I249" s="217"/>
      <c r="J249" s="218">
        <f>ROUND(I249*H249,2)</f>
        <v>0</v>
      </c>
      <c r="K249" s="214" t="s">
        <v>140</v>
      </c>
      <c r="L249" s="45"/>
      <c r="M249" s="219" t="s">
        <v>19</v>
      </c>
      <c r="N249" s="220" t="s">
        <v>42</v>
      </c>
      <c r="O249" s="85"/>
      <c r="P249" s="221">
        <f>O249*H249</f>
        <v>0</v>
      </c>
      <c r="Q249" s="221">
        <v>0</v>
      </c>
      <c r="R249" s="221">
        <f>Q249*H249</f>
        <v>0</v>
      </c>
      <c r="S249" s="221">
        <v>0</v>
      </c>
      <c r="T249" s="221">
        <f>S249*H249</f>
        <v>0</v>
      </c>
      <c r="U249" s="222" t="s">
        <v>19</v>
      </c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23" t="s">
        <v>156</v>
      </c>
      <c r="AT249" s="223" t="s">
        <v>136</v>
      </c>
      <c r="AU249" s="223" t="s">
        <v>81</v>
      </c>
      <c r="AY249" s="18" t="s">
        <v>133</v>
      </c>
      <c r="BE249" s="224">
        <f>IF(N249="základní",J249,0)</f>
        <v>0</v>
      </c>
      <c r="BF249" s="224">
        <f>IF(N249="snížená",J249,0)</f>
        <v>0</v>
      </c>
      <c r="BG249" s="224">
        <f>IF(N249="zákl. přenesená",J249,0)</f>
        <v>0</v>
      </c>
      <c r="BH249" s="224">
        <f>IF(N249="sníž. přenesená",J249,0)</f>
        <v>0</v>
      </c>
      <c r="BI249" s="224">
        <f>IF(N249="nulová",J249,0)</f>
        <v>0</v>
      </c>
      <c r="BJ249" s="18" t="s">
        <v>79</v>
      </c>
      <c r="BK249" s="224">
        <f>ROUND(I249*H249,2)</f>
        <v>0</v>
      </c>
      <c r="BL249" s="18" t="s">
        <v>156</v>
      </c>
      <c r="BM249" s="223" t="s">
        <v>453</v>
      </c>
    </row>
    <row r="250" spans="1:47" s="2" customFormat="1" ht="12">
      <c r="A250" s="39"/>
      <c r="B250" s="40"/>
      <c r="C250" s="41"/>
      <c r="D250" s="225" t="s">
        <v>143</v>
      </c>
      <c r="E250" s="41"/>
      <c r="F250" s="226" t="s">
        <v>454</v>
      </c>
      <c r="G250" s="41"/>
      <c r="H250" s="41"/>
      <c r="I250" s="227"/>
      <c r="J250" s="41"/>
      <c r="K250" s="41"/>
      <c r="L250" s="45"/>
      <c r="M250" s="228"/>
      <c r="N250" s="229"/>
      <c r="O250" s="85"/>
      <c r="P250" s="85"/>
      <c r="Q250" s="85"/>
      <c r="R250" s="85"/>
      <c r="S250" s="85"/>
      <c r="T250" s="85"/>
      <c r="U250" s="86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143</v>
      </c>
      <c r="AU250" s="18" t="s">
        <v>81</v>
      </c>
    </row>
    <row r="251" spans="1:65" s="2" customFormat="1" ht="16.5" customHeight="1">
      <c r="A251" s="39"/>
      <c r="B251" s="40"/>
      <c r="C251" s="212" t="s">
        <v>455</v>
      </c>
      <c r="D251" s="212" t="s">
        <v>136</v>
      </c>
      <c r="E251" s="213" t="s">
        <v>456</v>
      </c>
      <c r="F251" s="214" t="s">
        <v>457</v>
      </c>
      <c r="G251" s="215" t="s">
        <v>227</v>
      </c>
      <c r="H251" s="216">
        <v>0.68</v>
      </c>
      <c r="I251" s="217"/>
      <c r="J251" s="218">
        <f>ROUND(I251*H251,2)</f>
        <v>0</v>
      </c>
      <c r="K251" s="214" t="s">
        <v>140</v>
      </c>
      <c r="L251" s="45"/>
      <c r="M251" s="219" t="s">
        <v>19</v>
      </c>
      <c r="N251" s="220" t="s">
        <v>42</v>
      </c>
      <c r="O251" s="85"/>
      <c r="P251" s="221">
        <f>O251*H251</f>
        <v>0</v>
      </c>
      <c r="Q251" s="221">
        <v>0.01463</v>
      </c>
      <c r="R251" s="221">
        <f>Q251*H251</f>
        <v>0.009948400000000001</v>
      </c>
      <c r="S251" s="221">
        <v>0</v>
      </c>
      <c r="T251" s="221">
        <f>S251*H251</f>
        <v>0</v>
      </c>
      <c r="U251" s="222" t="s">
        <v>19</v>
      </c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23" t="s">
        <v>156</v>
      </c>
      <c r="AT251" s="223" t="s">
        <v>136</v>
      </c>
      <c r="AU251" s="223" t="s">
        <v>81</v>
      </c>
      <c r="AY251" s="18" t="s">
        <v>133</v>
      </c>
      <c r="BE251" s="224">
        <f>IF(N251="základní",J251,0)</f>
        <v>0</v>
      </c>
      <c r="BF251" s="224">
        <f>IF(N251="snížená",J251,0)</f>
        <v>0</v>
      </c>
      <c r="BG251" s="224">
        <f>IF(N251="zákl. přenesená",J251,0)</f>
        <v>0</v>
      </c>
      <c r="BH251" s="224">
        <f>IF(N251="sníž. přenesená",J251,0)</f>
        <v>0</v>
      </c>
      <c r="BI251" s="224">
        <f>IF(N251="nulová",J251,0)</f>
        <v>0</v>
      </c>
      <c r="BJ251" s="18" t="s">
        <v>79</v>
      </c>
      <c r="BK251" s="224">
        <f>ROUND(I251*H251,2)</f>
        <v>0</v>
      </c>
      <c r="BL251" s="18" t="s">
        <v>156</v>
      </c>
      <c r="BM251" s="223" t="s">
        <v>458</v>
      </c>
    </row>
    <row r="252" spans="1:47" s="2" customFormat="1" ht="12">
      <c r="A252" s="39"/>
      <c r="B252" s="40"/>
      <c r="C252" s="41"/>
      <c r="D252" s="225" t="s">
        <v>143</v>
      </c>
      <c r="E252" s="41"/>
      <c r="F252" s="226" t="s">
        <v>459</v>
      </c>
      <c r="G252" s="41"/>
      <c r="H252" s="41"/>
      <c r="I252" s="227"/>
      <c r="J252" s="41"/>
      <c r="K252" s="41"/>
      <c r="L252" s="45"/>
      <c r="M252" s="228"/>
      <c r="N252" s="229"/>
      <c r="O252" s="85"/>
      <c r="P252" s="85"/>
      <c r="Q252" s="85"/>
      <c r="R252" s="85"/>
      <c r="S252" s="85"/>
      <c r="T252" s="85"/>
      <c r="U252" s="86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143</v>
      </c>
      <c r="AU252" s="18" t="s">
        <v>81</v>
      </c>
    </row>
    <row r="253" spans="1:51" s="13" customFormat="1" ht="12">
      <c r="A253" s="13"/>
      <c r="B253" s="234"/>
      <c r="C253" s="235"/>
      <c r="D253" s="236" t="s">
        <v>211</v>
      </c>
      <c r="E253" s="237" t="s">
        <v>19</v>
      </c>
      <c r="F253" s="238" t="s">
        <v>460</v>
      </c>
      <c r="G253" s="235"/>
      <c r="H253" s="239">
        <v>0.68</v>
      </c>
      <c r="I253" s="240"/>
      <c r="J253" s="235"/>
      <c r="K253" s="235"/>
      <c r="L253" s="241"/>
      <c r="M253" s="242"/>
      <c r="N253" s="243"/>
      <c r="O253" s="243"/>
      <c r="P253" s="243"/>
      <c r="Q253" s="243"/>
      <c r="R253" s="243"/>
      <c r="S253" s="243"/>
      <c r="T253" s="243"/>
      <c r="U253" s="244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5" t="s">
        <v>211</v>
      </c>
      <c r="AU253" s="245" t="s">
        <v>81</v>
      </c>
      <c r="AV253" s="13" t="s">
        <v>81</v>
      </c>
      <c r="AW253" s="13" t="s">
        <v>33</v>
      </c>
      <c r="AX253" s="13" t="s">
        <v>79</v>
      </c>
      <c r="AY253" s="245" t="s">
        <v>133</v>
      </c>
    </row>
    <row r="254" spans="1:65" s="2" customFormat="1" ht="16.5" customHeight="1">
      <c r="A254" s="39"/>
      <c r="B254" s="40"/>
      <c r="C254" s="212" t="s">
        <v>461</v>
      </c>
      <c r="D254" s="212" t="s">
        <v>136</v>
      </c>
      <c r="E254" s="213" t="s">
        <v>462</v>
      </c>
      <c r="F254" s="214" t="s">
        <v>463</v>
      </c>
      <c r="G254" s="215" t="s">
        <v>227</v>
      </c>
      <c r="H254" s="216">
        <v>0.68</v>
      </c>
      <c r="I254" s="217"/>
      <c r="J254" s="218">
        <f>ROUND(I254*H254,2)</f>
        <v>0</v>
      </c>
      <c r="K254" s="214" t="s">
        <v>140</v>
      </c>
      <c r="L254" s="45"/>
      <c r="M254" s="219" t="s">
        <v>19</v>
      </c>
      <c r="N254" s="220" t="s">
        <v>42</v>
      </c>
      <c r="O254" s="85"/>
      <c r="P254" s="221">
        <f>O254*H254</f>
        <v>0</v>
      </c>
      <c r="Q254" s="221">
        <v>0</v>
      </c>
      <c r="R254" s="221">
        <f>Q254*H254</f>
        <v>0</v>
      </c>
      <c r="S254" s="221">
        <v>0</v>
      </c>
      <c r="T254" s="221">
        <f>S254*H254</f>
        <v>0</v>
      </c>
      <c r="U254" s="222" t="s">
        <v>19</v>
      </c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23" t="s">
        <v>156</v>
      </c>
      <c r="AT254" s="223" t="s">
        <v>136</v>
      </c>
      <c r="AU254" s="223" t="s">
        <v>81</v>
      </c>
      <c r="AY254" s="18" t="s">
        <v>133</v>
      </c>
      <c r="BE254" s="224">
        <f>IF(N254="základní",J254,0)</f>
        <v>0</v>
      </c>
      <c r="BF254" s="224">
        <f>IF(N254="snížená",J254,0)</f>
        <v>0</v>
      </c>
      <c r="BG254" s="224">
        <f>IF(N254="zákl. přenesená",J254,0)</f>
        <v>0</v>
      </c>
      <c r="BH254" s="224">
        <f>IF(N254="sníž. přenesená",J254,0)</f>
        <v>0</v>
      </c>
      <c r="BI254" s="224">
        <f>IF(N254="nulová",J254,0)</f>
        <v>0</v>
      </c>
      <c r="BJ254" s="18" t="s">
        <v>79</v>
      </c>
      <c r="BK254" s="224">
        <f>ROUND(I254*H254,2)</f>
        <v>0</v>
      </c>
      <c r="BL254" s="18" t="s">
        <v>156</v>
      </c>
      <c r="BM254" s="223" t="s">
        <v>464</v>
      </c>
    </row>
    <row r="255" spans="1:47" s="2" customFormat="1" ht="12">
      <c r="A255" s="39"/>
      <c r="B255" s="40"/>
      <c r="C255" s="41"/>
      <c r="D255" s="225" t="s">
        <v>143</v>
      </c>
      <c r="E255" s="41"/>
      <c r="F255" s="226" t="s">
        <v>465</v>
      </c>
      <c r="G255" s="41"/>
      <c r="H255" s="41"/>
      <c r="I255" s="227"/>
      <c r="J255" s="41"/>
      <c r="K255" s="41"/>
      <c r="L255" s="45"/>
      <c r="M255" s="228"/>
      <c r="N255" s="229"/>
      <c r="O255" s="85"/>
      <c r="P255" s="85"/>
      <c r="Q255" s="85"/>
      <c r="R255" s="85"/>
      <c r="S255" s="85"/>
      <c r="T255" s="85"/>
      <c r="U255" s="86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143</v>
      </c>
      <c r="AU255" s="18" t="s">
        <v>81</v>
      </c>
    </row>
    <row r="256" spans="1:65" s="2" customFormat="1" ht="16.5" customHeight="1">
      <c r="A256" s="39"/>
      <c r="B256" s="40"/>
      <c r="C256" s="212" t="s">
        <v>466</v>
      </c>
      <c r="D256" s="212" t="s">
        <v>136</v>
      </c>
      <c r="E256" s="213" t="s">
        <v>467</v>
      </c>
      <c r="F256" s="214" t="s">
        <v>468</v>
      </c>
      <c r="G256" s="215" t="s">
        <v>276</v>
      </c>
      <c r="H256" s="216">
        <v>0.147</v>
      </c>
      <c r="I256" s="217"/>
      <c r="J256" s="218">
        <f>ROUND(I256*H256,2)</f>
        <v>0</v>
      </c>
      <c r="K256" s="214" t="s">
        <v>140</v>
      </c>
      <c r="L256" s="45"/>
      <c r="M256" s="219" t="s">
        <v>19</v>
      </c>
      <c r="N256" s="220" t="s">
        <v>42</v>
      </c>
      <c r="O256" s="85"/>
      <c r="P256" s="221">
        <f>O256*H256</f>
        <v>0</v>
      </c>
      <c r="Q256" s="221">
        <v>1.06277</v>
      </c>
      <c r="R256" s="221">
        <f>Q256*H256</f>
        <v>0.15622719</v>
      </c>
      <c r="S256" s="221">
        <v>0</v>
      </c>
      <c r="T256" s="221">
        <f>S256*H256</f>
        <v>0</v>
      </c>
      <c r="U256" s="222" t="s">
        <v>19</v>
      </c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23" t="s">
        <v>156</v>
      </c>
      <c r="AT256" s="223" t="s">
        <v>136</v>
      </c>
      <c r="AU256" s="223" t="s">
        <v>81</v>
      </c>
      <c r="AY256" s="18" t="s">
        <v>133</v>
      </c>
      <c r="BE256" s="224">
        <f>IF(N256="základní",J256,0)</f>
        <v>0</v>
      </c>
      <c r="BF256" s="224">
        <f>IF(N256="snížená",J256,0)</f>
        <v>0</v>
      </c>
      <c r="BG256" s="224">
        <f>IF(N256="zákl. přenesená",J256,0)</f>
        <v>0</v>
      </c>
      <c r="BH256" s="224">
        <f>IF(N256="sníž. přenesená",J256,0)</f>
        <v>0</v>
      </c>
      <c r="BI256" s="224">
        <f>IF(N256="nulová",J256,0)</f>
        <v>0</v>
      </c>
      <c r="BJ256" s="18" t="s">
        <v>79</v>
      </c>
      <c r="BK256" s="224">
        <f>ROUND(I256*H256,2)</f>
        <v>0</v>
      </c>
      <c r="BL256" s="18" t="s">
        <v>156</v>
      </c>
      <c r="BM256" s="223" t="s">
        <v>469</v>
      </c>
    </row>
    <row r="257" spans="1:47" s="2" customFormat="1" ht="12">
      <c r="A257" s="39"/>
      <c r="B257" s="40"/>
      <c r="C257" s="41"/>
      <c r="D257" s="225" t="s">
        <v>143</v>
      </c>
      <c r="E257" s="41"/>
      <c r="F257" s="226" t="s">
        <v>470</v>
      </c>
      <c r="G257" s="41"/>
      <c r="H257" s="41"/>
      <c r="I257" s="227"/>
      <c r="J257" s="41"/>
      <c r="K257" s="41"/>
      <c r="L257" s="45"/>
      <c r="M257" s="228"/>
      <c r="N257" s="229"/>
      <c r="O257" s="85"/>
      <c r="P257" s="85"/>
      <c r="Q257" s="85"/>
      <c r="R257" s="85"/>
      <c r="S257" s="85"/>
      <c r="T257" s="85"/>
      <c r="U257" s="86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143</v>
      </c>
      <c r="AU257" s="18" t="s">
        <v>81</v>
      </c>
    </row>
    <row r="258" spans="1:51" s="13" customFormat="1" ht="12">
      <c r="A258" s="13"/>
      <c r="B258" s="234"/>
      <c r="C258" s="235"/>
      <c r="D258" s="236" t="s">
        <v>211</v>
      </c>
      <c r="E258" s="237" t="s">
        <v>19</v>
      </c>
      <c r="F258" s="238" t="s">
        <v>471</v>
      </c>
      <c r="G258" s="235"/>
      <c r="H258" s="239">
        <v>0.147</v>
      </c>
      <c r="I258" s="240"/>
      <c r="J258" s="235"/>
      <c r="K258" s="235"/>
      <c r="L258" s="241"/>
      <c r="M258" s="242"/>
      <c r="N258" s="243"/>
      <c r="O258" s="243"/>
      <c r="P258" s="243"/>
      <c r="Q258" s="243"/>
      <c r="R258" s="243"/>
      <c r="S258" s="243"/>
      <c r="T258" s="243"/>
      <c r="U258" s="244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5" t="s">
        <v>211</v>
      </c>
      <c r="AU258" s="245" t="s">
        <v>81</v>
      </c>
      <c r="AV258" s="13" t="s">
        <v>81</v>
      </c>
      <c r="AW258" s="13" t="s">
        <v>33</v>
      </c>
      <c r="AX258" s="13" t="s">
        <v>79</v>
      </c>
      <c r="AY258" s="245" t="s">
        <v>133</v>
      </c>
    </row>
    <row r="259" spans="1:65" s="2" customFormat="1" ht="21.75" customHeight="1">
      <c r="A259" s="39"/>
      <c r="B259" s="40"/>
      <c r="C259" s="212" t="s">
        <v>472</v>
      </c>
      <c r="D259" s="212" t="s">
        <v>136</v>
      </c>
      <c r="E259" s="213" t="s">
        <v>473</v>
      </c>
      <c r="F259" s="214" t="s">
        <v>474</v>
      </c>
      <c r="G259" s="215" t="s">
        <v>227</v>
      </c>
      <c r="H259" s="216">
        <v>1.76</v>
      </c>
      <c r="I259" s="217"/>
      <c r="J259" s="218">
        <f>ROUND(I259*H259,2)</f>
        <v>0</v>
      </c>
      <c r="K259" s="214" t="s">
        <v>140</v>
      </c>
      <c r="L259" s="45"/>
      <c r="M259" s="219" t="s">
        <v>19</v>
      </c>
      <c r="N259" s="220" t="s">
        <v>42</v>
      </c>
      <c r="O259" s="85"/>
      <c r="P259" s="221">
        <f>O259*H259</f>
        <v>0</v>
      </c>
      <c r="Q259" s="221">
        <v>0.063</v>
      </c>
      <c r="R259" s="221">
        <f>Q259*H259</f>
        <v>0.11088</v>
      </c>
      <c r="S259" s="221">
        <v>0</v>
      </c>
      <c r="T259" s="221">
        <f>S259*H259</f>
        <v>0</v>
      </c>
      <c r="U259" s="222" t="s">
        <v>19</v>
      </c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23" t="s">
        <v>156</v>
      </c>
      <c r="AT259" s="223" t="s">
        <v>136</v>
      </c>
      <c r="AU259" s="223" t="s">
        <v>81</v>
      </c>
      <c r="AY259" s="18" t="s">
        <v>133</v>
      </c>
      <c r="BE259" s="224">
        <f>IF(N259="základní",J259,0)</f>
        <v>0</v>
      </c>
      <c r="BF259" s="224">
        <f>IF(N259="snížená",J259,0)</f>
        <v>0</v>
      </c>
      <c r="BG259" s="224">
        <f>IF(N259="zákl. přenesená",J259,0)</f>
        <v>0</v>
      </c>
      <c r="BH259" s="224">
        <f>IF(N259="sníž. přenesená",J259,0)</f>
        <v>0</v>
      </c>
      <c r="BI259" s="224">
        <f>IF(N259="nulová",J259,0)</f>
        <v>0</v>
      </c>
      <c r="BJ259" s="18" t="s">
        <v>79</v>
      </c>
      <c r="BK259" s="224">
        <f>ROUND(I259*H259,2)</f>
        <v>0</v>
      </c>
      <c r="BL259" s="18" t="s">
        <v>156</v>
      </c>
      <c r="BM259" s="223" t="s">
        <v>475</v>
      </c>
    </row>
    <row r="260" spans="1:47" s="2" customFormat="1" ht="12">
      <c r="A260" s="39"/>
      <c r="B260" s="40"/>
      <c r="C260" s="41"/>
      <c r="D260" s="225" t="s">
        <v>143</v>
      </c>
      <c r="E260" s="41"/>
      <c r="F260" s="226" t="s">
        <v>476</v>
      </c>
      <c r="G260" s="41"/>
      <c r="H260" s="41"/>
      <c r="I260" s="227"/>
      <c r="J260" s="41"/>
      <c r="K260" s="41"/>
      <c r="L260" s="45"/>
      <c r="M260" s="228"/>
      <c r="N260" s="229"/>
      <c r="O260" s="85"/>
      <c r="P260" s="85"/>
      <c r="Q260" s="85"/>
      <c r="R260" s="85"/>
      <c r="S260" s="85"/>
      <c r="T260" s="85"/>
      <c r="U260" s="86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143</v>
      </c>
      <c r="AU260" s="18" t="s">
        <v>81</v>
      </c>
    </row>
    <row r="261" spans="1:51" s="13" customFormat="1" ht="12">
      <c r="A261" s="13"/>
      <c r="B261" s="234"/>
      <c r="C261" s="235"/>
      <c r="D261" s="236" t="s">
        <v>211</v>
      </c>
      <c r="E261" s="237" t="s">
        <v>19</v>
      </c>
      <c r="F261" s="238" t="s">
        <v>477</v>
      </c>
      <c r="G261" s="235"/>
      <c r="H261" s="239">
        <v>1.76</v>
      </c>
      <c r="I261" s="240"/>
      <c r="J261" s="235"/>
      <c r="K261" s="235"/>
      <c r="L261" s="241"/>
      <c r="M261" s="242"/>
      <c r="N261" s="243"/>
      <c r="O261" s="243"/>
      <c r="P261" s="243"/>
      <c r="Q261" s="243"/>
      <c r="R261" s="243"/>
      <c r="S261" s="243"/>
      <c r="T261" s="243"/>
      <c r="U261" s="244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5" t="s">
        <v>211</v>
      </c>
      <c r="AU261" s="245" t="s">
        <v>81</v>
      </c>
      <c r="AV261" s="13" t="s">
        <v>81</v>
      </c>
      <c r="AW261" s="13" t="s">
        <v>33</v>
      </c>
      <c r="AX261" s="13" t="s">
        <v>79</v>
      </c>
      <c r="AY261" s="245" t="s">
        <v>133</v>
      </c>
    </row>
    <row r="262" spans="1:65" s="2" customFormat="1" ht="16.5" customHeight="1">
      <c r="A262" s="39"/>
      <c r="B262" s="40"/>
      <c r="C262" s="212" t="s">
        <v>478</v>
      </c>
      <c r="D262" s="212" t="s">
        <v>136</v>
      </c>
      <c r="E262" s="213" t="s">
        <v>479</v>
      </c>
      <c r="F262" s="214" t="s">
        <v>480</v>
      </c>
      <c r="G262" s="215" t="s">
        <v>227</v>
      </c>
      <c r="H262" s="216">
        <v>58.15</v>
      </c>
      <c r="I262" s="217"/>
      <c r="J262" s="218">
        <f>ROUND(I262*H262,2)</f>
        <v>0</v>
      </c>
      <c r="K262" s="214" t="s">
        <v>140</v>
      </c>
      <c r="L262" s="45"/>
      <c r="M262" s="219" t="s">
        <v>19</v>
      </c>
      <c r="N262" s="220" t="s">
        <v>42</v>
      </c>
      <c r="O262" s="85"/>
      <c r="P262" s="221">
        <f>O262*H262</f>
        <v>0</v>
      </c>
      <c r="Q262" s="221">
        <v>0.00013</v>
      </c>
      <c r="R262" s="221">
        <f>Q262*H262</f>
        <v>0.007559499999999999</v>
      </c>
      <c r="S262" s="221">
        <v>0</v>
      </c>
      <c r="T262" s="221">
        <f>S262*H262</f>
        <v>0</v>
      </c>
      <c r="U262" s="222" t="s">
        <v>19</v>
      </c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23" t="s">
        <v>156</v>
      </c>
      <c r="AT262" s="223" t="s">
        <v>136</v>
      </c>
      <c r="AU262" s="223" t="s">
        <v>81</v>
      </c>
      <c r="AY262" s="18" t="s">
        <v>133</v>
      </c>
      <c r="BE262" s="224">
        <f>IF(N262="základní",J262,0)</f>
        <v>0</v>
      </c>
      <c r="BF262" s="224">
        <f>IF(N262="snížená",J262,0)</f>
        <v>0</v>
      </c>
      <c r="BG262" s="224">
        <f>IF(N262="zákl. přenesená",J262,0)</f>
        <v>0</v>
      </c>
      <c r="BH262" s="224">
        <f>IF(N262="sníž. přenesená",J262,0)</f>
        <v>0</v>
      </c>
      <c r="BI262" s="224">
        <f>IF(N262="nulová",J262,0)</f>
        <v>0</v>
      </c>
      <c r="BJ262" s="18" t="s">
        <v>79</v>
      </c>
      <c r="BK262" s="224">
        <f>ROUND(I262*H262,2)</f>
        <v>0</v>
      </c>
      <c r="BL262" s="18" t="s">
        <v>156</v>
      </c>
      <c r="BM262" s="223" t="s">
        <v>481</v>
      </c>
    </row>
    <row r="263" spans="1:47" s="2" customFormat="1" ht="12">
      <c r="A263" s="39"/>
      <c r="B263" s="40"/>
      <c r="C263" s="41"/>
      <c r="D263" s="225" t="s">
        <v>143</v>
      </c>
      <c r="E263" s="41"/>
      <c r="F263" s="226" t="s">
        <v>482</v>
      </c>
      <c r="G263" s="41"/>
      <c r="H263" s="41"/>
      <c r="I263" s="227"/>
      <c r="J263" s="41"/>
      <c r="K263" s="41"/>
      <c r="L263" s="45"/>
      <c r="M263" s="228"/>
      <c r="N263" s="229"/>
      <c r="O263" s="85"/>
      <c r="P263" s="85"/>
      <c r="Q263" s="85"/>
      <c r="R263" s="85"/>
      <c r="S263" s="85"/>
      <c r="T263" s="85"/>
      <c r="U263" s="86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143</v>
      </c>
      <c r="AU263" s="18" t="s">
        <v>81</v>
      </c>
    </row>
    <row r="264" spans="1:51" s="13" customFormat="1" ht="12">
      <c r="A264" s="13"/>
      <c r="B264" s="234"/>
      <c r="C264" s="235"/>
      <c r="D264" s="236" t="s">
        <v>211</v>
      </c>
      <c r="E264" s="237" t="s">
        <v>19</v>
      </c>
      <c r="F264" s="238" t="s">
        <v>483</v>
      </c>
      <c r="G264" s="235"/>
      <c r="H264" s="239">
        <v>58.15</v>
      </c>
      <c r="I264" s="240"/>
      <c r="J264" s="235"/>
      <c r="K264" s="235"/>
      <c r="L264" s="241"/>
      <c r="M264" s="242"/>
      <c r="N264" s="243"/>
      <c r="O264" s="243"/>
      <c r="P264" s="243"/>
      <c r="Q264" s="243"/>
      <c r="R264" s="243"/>
      <c r="S264" s="243"/>
      <c r="T264" s="243"/>
      <c r="U264" s="244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5" t="s">
        <v>211</v>
      </c>
      <c r="AU264" s="245" t="s">
        <v>81</v>
      </c>
      <c r="AV264" s="13" t="s">
        <v>81</v>
      </c>
      <c r="AW264" s="13" t="s">
        <v>33</v>
      </c>
      <c r="AX264" s="13" t="s">
        <v>79</v>
      </c>
      <c r="AY264" s="245" t="s">
        <v>133</v>
      </c>
    </row>
    <row r="265" spans="1:65" s="2" customFormat="1" ht="24.15" customHeight="1">
      <c r="A265" s="39"/>
      <c r="B265" s="40"/>
      <c r="C265" s="212" t="s">
        <v>484</v>
      </c>
      <c r="D265" s="212" t="s">
        <v>136</v>
      </c>
      <c r="E265" s="213" t="s">
        <v>485</v>
      </c>
      <c r="F265" s="214" t="s">
        <v>486</v>
      </c>
      <c r="G265" s="215" t="s">
        <v>253</v>
      </c>
      <c r="H265" s="216">
        <v>32.9</v>
      </c>
      <c r="I265" s="217"/>
      <c r="J265" s="218">
        <f>ROUND(I265*H265,2)</f>
        <v>0</v>
      </c>
      <c r="K265" s="214" t="s">
        <v>140</v>
      </c>
      <c r="L265" s="45"/>
      <c r="M265" s="219" t="s">
        <v>19</v>
      </c>
      <c r="N265" s="220" t="s">
        <v>42</v>
      </c>
      <c r="O265" s="85"/>
      <c r="P265" s="221">
        <f>O265*H265</f>
        <v>0</v>
      </c>
      <c r="Q265" s="221">
        <v>2E-05</v>
      </c>
      <c r="R265" s="221">
        <f>Q265*H265</f>
        <v>0.0006580000000000001</v>
      </c>
      <c r="S265" s="221">
        <v>0</v>
      </c>
      <c r="T265" s="221">
        <f>S265*H265</f>
        <v>0</v>
      </c>
      <c r="U265" s="222" t="s">
        <v>19</v>
      </c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23" t="s">
        <v>156</v>
      </c>
      <c r="AT265" s="223" t="s">
        <v>136</v>
      </c>
      <c r="AU265" s="223" t="s">
        <v>81</v>
      </c>
      <c r="AY265" s="18" t="s">
        <v>133</v>
      </c>
      <c r="BE265" s="224">
        <f>IF(N265="základní",J265,0)</f>
        <v>0</v>
      </c>
      <c r="BF265" s="224">
        <f>IF(N265="snížená",J265,0)</f>
        <v>0</v>
      </c>
      <c r="BG265" s="224">
        <f>IF(N265="zákl. přenesená",J265,0)</f>
        <v>0</v>
      </c>
      <c r="BH265" s="224">
        <f>IF(N265="sníž. přenesená",J265,0)</f>
        <v>0</v>
      </c>
      <c r="BI265" s="224">
        <f>IF(N265="nulová",J265,0)</f>
        <v>0</v>
      </c>
      <c r="BJ265" s="18" t="s">
        <v>79</v>
      </c>
      <c r="BK265" s="224">
        <f>ROUND(I265*H265,2)</f>
        <v>0</v>
      </c>
      <c r="BL265" s="18" t="s">
        <v>156</v>
      </c>
      <c r="BM265" s="223" t="s">
        <v>487</v>
      </c>
    </row>
    <row r="266" spans="1:47" s="2" customFormat="1" ht="12">
      <c r="A266" s="39"/>
      <c r="B266" s="40"/>
      <c r="C266" s="41"/>
      <c r="D266" s="225" t="s">
        <v>143</v>
      </c>
      <c r="E266" s="41"/>
      <c r="F266" s="226" t="s">
        <v>488</v>
      </c>
      <c r="G266" s="41"/>
      <c r="H266" s="41"/>
      <c r="I266" s="227"/>
      <c r="J266" s="41"/>
      <c r="K266" s="41"/>
      <c r="L266" s="45"/>
      <c r="M266" s="228"/>
      <c r="N266" s="229"/>
      <c r="O266" s="85"/>
      <c r="P266" s="85"/>
      <c r="Q266" s="85"/>
      <c r="R266" s="85"/>
      <c r="S266" s="85"/>
      <c r="T266" s="85"/>
      <c r="U266" s="86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143</v>
      </c>
      <c r="AU266" s="18" t="s">
        <v>81</v>
      </c>
    </row>
    <row r="267" spans="1:51" s="13" customFormat="1" ht="12">
      <c r="A267" s="13"/>
      <c r="B267" s="234"/>
      <c r="C267" s="235"/>
      <c r="D267" s="236" t="s">
        <v>211</v>
      </c>
      <c r="E267" s="237" t="s">
        <v>19</v>
      </c>
      <c r="F267" s="238" t="s">
        <v>489</v>
      </c>
      <c r="G267" s="235"/>
      <c r="H267" s="239">
        <v>32.9</v>
      </c>
      <c r="I267" s="240"/>
      <c r="J267" s="235"/>
      <c r="K267" s="235"/>
      <c r="L267" s="241"/>
      <c r="M267" s="242"/>
      <c r="N267" s="243"/>
      <c r="O267" s="243"/>
      <c r="P267" s="243"/>
      <c r="Q267" s="243"/>
      <c r="R267" s="243"/>
      <c r="S267" s="243"/>
      <c r="T267" s="243"/>
      <c r="U267" s="244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5" t="s">
        <v>211</v>
      </c>
      <c r="AU267" s="245" t="s">
        <v>81</v>
      </c>
      <c r="AV267" s="13" t="s">
        <v>81</v>
      </c>
      <c r="AW267" s="13" t="s">
        <v>33</v>
      </c>
      <c r="AX267" s="13" t="s">
        <v>79</v>
      </c>
      <c r="AY267" s="245" t="s">
        <v>133</v>
      </c>
    </row>
    <row r="268" spans="1:65" s="2" customFormat="1" ht="24.15" customHeight="1">
      <c r="A268" s="39"/>
      <c r="B268" s="40"/>
      <c r="C268" s="212" t="s">
        <v>490</v>
      </c>
      <c r="D268" s="212" t="s">
        <v>136</v>
      </c>
      <c r="E268" s="213" t="s">
        <v>491</v>
      </c>
      <c r="F268" s="214" t="s">
        <v>492</v>
      </c>
      <c r="G268" s="215" t="s">
        <v>208</v>
      </c>
      <c r="H268" s="216">
        <v>11</v>
      </c>
      <c r="I268" s="217"/>
      <c r="J268" s="218">
        <f>ROUND(I268*H268,2)</f>
        <v>0</v>
      </c>
      <c r="K268" s="214" t="s">
        <v>140</v>
      </c>
      <c r="L268" s="45"/>
      <c r="M268" s="219" t="s">
        <v>19</v>
      </c>
      <c r="N268" s="220" t="s">
        <v>42</v>
      </c>
      <c r="O268" s="85"/>
      <c r="P268" s="221">
        <f>O268*H268</f>
        <v>0</v>
      </c>
      <c r="Q268" s="221">
        <v>0.01777</v>
      </c>
      <c r="R268" s="221">
        <f>Q268*H268</f>
        <v>0.19547</v>
      </c>
      <c r="S268" s="221">
        <v>0</v>
      </c>
      <c r="T268" s="221">
        <f>S268*H268</f>
        <v>0</v>
      </c>
      <c r="U268" s="222" t="s">
        <v>19</v>
      </c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23" t="s">
        <v>156</v>
      </c>
      <c r="AT268" s="223" t="s">
        <v>136</v>
      </c>
      <c r="AU268" s="223" t="s">
        <v>81</v>
      </c>
      <c r="AY268" s="18" t="s">
        <v>133</v>
      </c>
      <c r="BE268" s="224">
        <f>IF(N268="základní",J268,0)</f>
        <v>0</v>
      </c>
      <c r="BF268" s="224">
        <f>IF(N268="snížená",J268,0)</f>
        <v>0</v>
      </c>
      <c r="BG268" s="224">
        <f>IF(N268="zákl. přenesená",J268,0)</f>
        <v>0</v>
      </c>
      <c r="BH268" s="224">
        <f>IF(N268="sníž. přenesená",J268,0)</f>
        <v>0</v>
      </c>
      <c r="BI268" s="224">
        <f>IF(N268="nulová",J268,0)</f>
        <v>0</v>
      </c>
      <c r="BJ268" s="18" t="s">
        <v>79</v>
      </c>
      <c r="BK268" s="224">
        <f>ROUND(I268*H268,2)</f>
        <v>0</v>
      </c>
      <c r="BL268" s="18" t="s">
        <v>156</v>
      </c>
      <c r="BM268" s="223" t="s">
        <v>493</v>
      </c>
    </row>
    <row r="269" spans="1:47" s="2" customFormat="1" ht="12">
      <c r="A269" s="39"/>
      <c r="B269" s="40"/>
      <c r="C269" s="41"/>
      <c r="D269" s="225" t="s">
        <v>143</v>
      </c>
      <c r="E269" s="41"/>
      <c r="F269" s="226" t="s">
        <v>494</v>
      </c>
      <c r="G269" s="41"/>
      <c r="H269" s="41"/>
      <c r="I269" s="227"/>
      <c r="J269" s="41"/>
      <c r="K269" s="41"/>
      <c r="L269" s="45"/>
      <c r="M269" s="228"/>
      <c r="N269" s="229"/>
      <c r="O269" s="85"/>
      <c r="P269" s="85"/>
      <c r="Q269" s="85"/>
      <c r="R269" s="85"/>
      <c r="S269" s="85"/>
      <c r="T269" s="85"/>
      <c r="U269" s="86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143</v>
      </c>
      <c r="AU269" s="18" t="s">
        <v>81</v>
      </c>
    </row>
    <row r="270" spans="1:65" s="2" customFormat="1" ht="16.5" customHeight="1">
      <c r="A270" s="39"/>
      <c r="B270" s="40"/>
      <c r="C270" s="268" t="s">
        <v>495</v>
      </c>
      <c r="D270" s="268" t="s">
        <v>281</v>
      </c>
      <c r="E270" s="269" t="s">
        <v>496</v>
      </c>
      <c r="F270" s="270" t="s">
        <v>497</v>
      </c>
      <c r="G270" s="271" t="s">
        <v>208</v>
      </c>
      <c r="H270" s="272">
        <v>5</v>
      </c>
      <c r="I270" s="273"/>
      <c r="J270" s="274">
        <f>ROUND(I270*H270,2)</f>
        <v>0</v>
      </c>
      <c r="K270" s="270" t="s">
        <v>140</v>
      </c>
      <c r="L270" s="275"/>
      <c r="M270" s="276" t="s">
        <v>19</v>
      </c>
      <c r="N270" s="277" t="s">
        <v>42</v>
      </c>
      <c r="O270" s="85"/>
      <c r="P270" s="221">
        <f>O270*H270</f>
        <v>0</v>
      </c>
      <c r="Q270" s="221">
        <v>0.01225</v>
      </c>
      <c r="R270" s="221">
        <f>Q270*H270</f>
        <v>0.06125</v>
      </c>
      <c r="S270" s="221">
        <v>0</v>
      </c>
      <c r="T270" s="221">
        <f>S270*H270</f>
        <v>0</v>
      </c>
      <c r="U270" s="222" t="s">
        <v>19</v>
      </c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23" t="s">
        <v>178</v>
      </c>
      <c r="AT270" s="223" t="s">
        <v>281</v>
      </c>
      <c r="AU270" s="223" t="s">
        <v>81</v>
      </c>
      <c r="AY270" s="18" t="s">
        <v>133</v>
      </c>
      <c r="BE270" s="224">
        <f>IF(N270="základní",J270,0)</f>
        <v>0</v>
      </c>
      <c r="BF270" s="224">
        <f>IF(N270="snížená",J270,0)</f>
        <v>0</v>
      </c>
      <c r="BG270" s="224">
        <f>IF(N270="zákl. přenesená",J270,0)</f>
        <v>0</v>
      </c>
      <c r="BH270" s="224">
        <f>IF(N270="sníž. přenesená",J270,0)</f>
        <v>0</v>
      </c>
      <c r="BI270" s="224">
        <f>IF(N270="nulová",J270,0)</f>
        <v>0</v>
      </c>
      <c r="BJ270" s="18" t="s">
        <v>79</v>
      </c>
      <c r="BK270" s="224">
        <f>ROUND(I270*H270,2)</f>
        <v>0</v>
      </c>
      <c r="BL270" s="18" t="s">
        <v>156</v>
      </c>
      <c r="BM270" s="223" t="s">
        <v>498</v>
      </c>
    </row>
    <row r="271" spans="1:47" s="2" customFormat="1" ht="12">
      <c r="A271" s="39"/>
      <c r="B271" s="40"/>
      <c r="C271" s="41"/>
      <c r="D271" s="236" t="s">
        <v>285</v>
      </c>
      <c r="E271" s="41"/>
      <c r="F271" s="278" t="s">
        <v>499</v>
      </c>
      <c r="G271" s="41"/>
      <c r="H271" s="41"/>
      <c r="I271" s="227"/>
      <c r="J271" s="41"/>
      <c r="K271" s="41"/>
      <c r="L271" s="45"/>
      <c r="M271" s="228"/>
      <c r="N271" s="229"/>
      <c r="O271" s="85"/>
      <c r="P271" s="85"/>
      <c r="Q271" s="85"/>
      <c r="R271" s="85"/>
      <c r="S271" s="85"/>
      <c r="T271" s="85"/>
      <c r="U271" s="86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285</v>
      </c>
      <c r="AU271" s="18" t="s">
        <v>81</v>
      </c>
    </row>
    <row r="272" spans="1:65" s="2" customFormat="1" ht="16.5" customHeight="1">
      <c r="A272" s="39"/>
      <c r="B272" s="40"/>
      <c r="C272" s="268" t="s">
        <v>500</v>
      </c>
      <c r="D272" s="268" t="s">
        <v>281</v>
      </c>
      <c r="E272" s="269" t="s">
        <v>501</v>
      </c>
      <c r="F272" s="270" t="s">
        <v>502</v>
      </c>
      <c r="G272" s="271" t="s">
        <v>208</v>
      </c>
      <c r="H272" s="272">
        <v>3</v>
      </c>
      <c r="I272" s="273"/>
      <c r="J272" s="274">
        <f>ROUND(I272*H272,2)</f>
        <v>0</v>
      </c>
      <c r="K272" s="270" t="s">
        <v>140</v>
      </c>
      <c r="L272" s="275"/>
      <c r="M272" s="276" t="s">
        <v>19</v>
      </c>
      <c r="N272" s="277" t="s">
        <v>42</v>
      </c>
      <c r="O272" s="85"/>
      <c r="P272" s="221">
        <f>O272*H272</f>
        <v>0</v>
      </c>
      <c r="Q272" s="221">
        <v>0.01249</v>
      </c>
      <c r="R272" s="221">
        <f>Q272*H272</f>
        <v>0.037469999999999996</v>
      </c>
      <c r="S272" s="221">
        <v>0</v>
      </c>
      <c r="T272" s="221">
        <f>S272*H272</f>
        <v>0</v>
      </c>
      <c r="U272" s="222" t="s">
        <v>19</v>
      </c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23" t="s">
        <v>178</v>
      </c>
      <c r="AT272" s="223" t="s">
        <v>281</v>
      </c>
      <c r="AU272" s="223" t="s">
        <v>81</v>
      </c>
      <c r="AY272" s="18" t="s">
        <v>133</v>
      </c>
      <c r="BE272" s="224">
        <f>IF(N272="základní",J272,0)</f>
        <v>0</v>
      </c>
      <c r="BF272" s="224">
        <f>IF(N272="snížená",J272,0)</f>
        <v>0</v>
      </c>
      <c r="BG272" s="224">
        <f>IF(N272="zákl. přenesená",J272,0)</f>
        <v>0</v>
      </c>
      <c r="BH272" s="224">
        <f>IF(N272="sníž. přenesená",J272,0)</f>
        <v>0</v>
      </c>
      <c r="BI272" s="224">
        <f>IF(N272="nulová",J272,0)</f>
        <v>0</v>
      </c>
      <c r="BJ272" s="18" t="s">
        <v>79</v>
      </c>
      <c r="BK272" s="224">
        <f>ROUND(I272*H272,2)</f>
        <v>0</v>
      </c>
      <c r="BL272" s="18" t="s">
        <v>156</v>
      </c>
      <c r="BM272" s="223" t="s">
        <v>503</v>
      </c>
    </row>
    <row r="273" spans="1:47" s="2" customFormat="1" ht="12">
      <c r="A273" s="39"/>
      <c r="B273" s="40"/>
      <c r="C273" s="41"/>
      <c r="D273" s="236" t="s">
        <v>285</v>
      </c>
      <c r="E273" s="41"/>
      <c r="F273" s="278" t="s">
        <v>499</v>
      </c>
      <c r="G273" s="41"/>
      <c r="H273" s="41"/>
      <c r="I273" s="227"/>
      <c r="J273" s="41"/>
      <c r="K273" s="41"/>
      <c r="L273" s="45"/>
      <c r="M273" s="228"/>
      <c r="N273" s="229"/>
      <c r="O273" s="85"/>
      <c r="P273" s="85"/>
      <c r="Q273" s="85"/>
      <c r="R273" s="85"/>
      <c r="S273" s="85"/>
      <c r="T273" s="85"/>
      <c r="U273" s="86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285</v>
      </c>
      <c r="AU273" s="18" t="s">
        <v>81</v>
      </c>
    </row>
    <row r="274" spans="1:65" s="2" customFormat="1" ht="16.5" customHeight="1">
      <c r="A274" s="39"/>
      <c r="B274" s="40"/>
      <c r="C274" s="268" t="s">
        <v>504</v>
      </c>
      <c r="D274" s="268" t="s">
        <v>281</v>
      </c>
      <c r="E274" s="269" t="s">
        <v>505</v>
      </c>
      <c r="F274" s="270" t="s">
        <v>506</v>
      </c>
      <c r="G274" s="271" t="s">
        <v>208</v>
      </c>
      <c r="H274" s="272">
        <v>1</v>
      </c>
      <c r="I274" s="273"/>
      <c r="J274" s="274">
        <f>ROUND(I274*H274,2)</f>
        <v>0</v>
      </c>
      <c r="K274" s="270" t="s">
        <v>140</v>
      </c>
      <c r="L274" s="275"/>
      <c r="M274" s="276" t="s">
        <v>19</v>
      </c>
      <c r="N274" s="277" t="s">
        <v>42</v>
      </c>
      <c r="O274" s="85"/>
      <c r="P274" s="221">
        <f>O274*H274</f>
        <v>0</v>
      </c>
      <c r="Q274" s="221">
        <v>0.01489</v>
      </c>
      <c r="R274" s="221">
        <f>Q274*H274</f>
        <v>0.01489</v>
      </c>
      <c r="S274" s="221">
        <v>0</v>
      </c>
      <c r="T274" s="221">
        <f>S274*H274</f>
        <v>0</v>
      </c>
      <c r="U274" s="222" t="s">
        <v>19</v>
      </c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23" t="s">
        <v>178</v>
      </c>
      <c r="AT274" s="223" t="s">
        <v>281</v>
      </c>
      <c r="AU274" s="223" t="s">
        <v>81</v>
      </c>
      <c r="AY274" s="18" t="s">
        <v>133</v>
      </c>
      <c r="BE274" s="224">
        <f>IF(N274="základní",J274,0)</f>
        <v>0</v>
      </c>
      <c r="BF274" s="224">
        <f>IF(N274="snížená",J274,0)</f>
        <v>0</v>
      </c>
      <c r="BG274" s="224">
        <f>IF(N274="zákl. přenesená",J274,0)</f>
        <v>0</v>
      </c>
      <c r="BH274" s="224">
        <f>IF(N274="sníž. přenesená",J274,0)</f>
        <v>0</v>
      </c>
      <c r="BI274" s="224">
        <f>IF(N274="nulová",J274,0)</f>
        <v>0</v>
      </c>
      <c r="BJ274" s="18" t="s">
        <v>79</v>
      </c>
      <c r="BK274" s="224">
        <f>ROUND(I274*H274,2)</f>
        <v>0</v>
      </c>
      <c r="BL274" s="18" t="s">
        <v>156</v>
      </c>
      <c r="BM274" s="223" t="s">
        <v>507</v>
      </c>
    </row>
    <row r="275" spans="1:47" s="2" customFormat="1" ht="12">
      <c r="A275" s="39"/>
      <c r="B275" s="40"/>
      <c r="C275" s="41"/>
      <c r="D275" s="236" t="s">
        <v>285</v>
      </c>
      <c r="E275" s="41"/>
      <c r="F275" s="278" t="s">
        <v>499</v>
      </c>
      <c r="G275" s="41"/>
      <c r="H275" s="41"/>
      <c r="I275" s="227"/>
      <c r="J275" s="41"/>
      <c r="K275" s="41"/>
      <c r="L275" s="45"/>
      <c r="M275" s="228"/>
      <c r="N275" s="229"/>
      <c r="O275" s="85"/>
      <c r="P275" s="85"/>
      <c r="Q275" s="85"/>
      <c r="R275" s="85"/>
      <c r="S275" s="85"/>
      <c r="T275" s="85"/>
      <c r="U275" s="86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285</v>
      </c>
      <c r="AU275" s="18" t="s">
        <v>81</v>
      </c>
    </row>
    <row r="276" spans="1:65" s="2" customFormat="1" ht="16.5" customHeight="1">
      <c r="A276" s="39"/>
      <c r="B276" s="40"/>
      <c r="C276" s="268" t="s">
        <v>508</v>
      </c>
      <c r="D276" s="268" t="s">
        <v>281</v>
      </c>
      <c r="E276" s="269" t="s">
        <v>509</v>
      </c>
      <c r="F276" s="270" t="s">
        <v>510</v>
      </c>
      <c r="G276" s="271" t="s">
        <v>208</v>
      </c>
      <c r="H276" s="272">
        <v>2</v>
      </c>
      <c r="I276" s="273"/>
      <c r="J276" s="274">
        <f>ROUND(I276*H276,2)</f>
        <v>0</v>
      </c>
      <c r="K276" s="270" t="s">
        <v>140</v>
      </c>
      <c r="L276" s="275"/>
      <c r="M276" s="276" t="s">
        <v>19</v>
      </c>
      <c r="N276" s="277" t="s">
        <v>42</v>
      </c>
      <c r="O276" s="85"/>
      <c r="P276" s="221">
        <f>O276*H276</f>
        <v>0</v>
      </c>
      <c r="Q276" s="221">
        <v>0.01521</v>
      </c>
      <c r="R276" s="221">
        <f>Q276*H276</f>
        <v>0.03042</v>
      </c>
      <c r="S276" s="221">
        <v>0</v>
      </c>
      <c r="T276" s="221">
        <f>S276*H276</f>
        <v>0</v>
      </c>
      <c r="U276" s="222" t="s">
        <v>19</v>
      </c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23" t="s">
        <v>178</v>
      </c>
      <c r="AT276" s="223" t="s">
        <v>281</v>
      </c>
      <c r="AU276" s="223" t="s">
        <v>81</v>
      </c>
      <c r="AY276" s="18" t="s">
        <v>133</v>
      </c>
      <c r="BE276" s="224">
        <f>IF(N276="základní",J276,0)</f>
        <v>0</v>
      </c>
      <c r="BF276" s="224">
        <f>IF(N276="snížená",J276,0)</f>
        <v>0</v>
      </c>
      <c r="BG276" s="224">
        <f>IF(N276="zákl. přenesená",J276,0)</f>
        <v>0</v>
      </c>
      <c r="BH276" s="224">
        <f>IF(N276="sníž. přenesená",J276,0)</f>
        <v>0</v>
      </c>
      <c r="BI276" s="224">
        <f>IF(N276="nulová",J276,0)</f>
        <v>0</v>
      </c>
      <c r="BJ276" s="18" t="s">
        <v>79</v>
      </c>
      <c r="BK276" s="224">
        <f>ROUND(I276*H276,2)</f>
        <v>0</v>
      </c>
      <c r="BL276" s="18" t="s">
        <v>156</v>
      </c>
      <c r="BM276" s="223" t="s">
        <v>511</v>
      </c>
    </row>
    <row r="277" spans="1:47" s="2" customFormat="1" ht="12">
      <c r="A277" s="39"/>
      <c r="B277" s="40"/>
      <c r="C277" s="41"/>
      <c r="D277" s="236" t="s">
        <v>285</v>
      </c>
      <c r="E277" s="41"/>
      <c r="F277" s="278" t="s">
        <v>499</v>
      </c>
      <c r="G277" s="41"/>
      <c r="H277" s="41"/>
      <c r="I277" s="227"/>
      <c r="J277" s="41"/>
      <c r="K277" s="41"/>
      <c r="L277" s="45"/>
      <c r="M277" s="228"/>
      <c r="N277" s="229"/>
      <c r="O277" s="85"/>
      <c r="P277" s="85"/>
      <c r="Q277" s="85"/>
      <c r="R277" s="85"/>
      <c r="S277" s="85"/>
      <c r="T277" s="85"/>
      <c r="U277" s="86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285</v>
      </c>
      <c r="AU277" s="18" t="s">
        <v>81</v>
      </c>
    </row>
    <row r="278" spans="1:65" s="2" customFormat="1" ht="24.15" customHeight="1">
      <c r="A278" s="39"/>
      <c r="B278" s="40"/>
      <c r="C278" s="212" t="s">
        <v>512</v>
      </c>
      <c r="D278" s="212" t="s">
        <v>136</v>
      </c>
      <c r="E278" s="213" t="s">
        <v>513</v>
      </c>
      <c r="F278" s="214" t="s">
        <v>514</v>
      </c>
      <c r="G278" s="215" t="s">
        <v>208</v>
      </c>
      <c r="H278" s="216">
        <v>1</v>
      </c>
      <c r="I278" s="217"/>
      <c r="J278" s="218">
        <f>ROUND(I278*H278,2)</f>
        <v>0</v>
      </c>
      <c r="K278" s="214" t="s">
        <v>140</v>
      </c>
      <c r="L278" s="45"/>
      <c r="M278" s="219" t="s">
        <v>19</v>
      </c>
      <c r="N278" s="220" t="s">
        <v>42</v>
      </c>
      <c r="O278" s="85"/>
      <c r="P278" s="221">
        <f>O278*H278</f>
        <v>0</v>
      </c>
      <c r="Q278" s="221">
        <v>0.03532</v>
      </c>
      <c r="R278" s="221">
        <f>Q278*H278</f>
        <v>0.03532</v>
      </c>
      <c r="S278" s="221">
        <v>0</v>
      </c>
      <c r="T278" s="221">
        <f>S278*H278</f>
        <v>0</v>
      </c>
      <c r="U278" s="222" t="s">
        <v>19</v>
      </c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23" t="s">
        <v>156</v>
      </c>
      <c r="AT278" s="223" t="s">
        <v>136</v>
      </c>
      <c r="AU278" s="223" t="s">
        <v>81</v>
      </c>
      <c r="AY278" s="18" t="s">
        <v>133</v>
      </c>
      <c r="BE278" s="224">
        <f>IF(N278="základní",J278,0)</f>
        <v>0</v>
      </c>
      <c r="BF278" s="224">
        <f>IF(N278="snížená",J278,0)</f>
        <v>0</v>
      </c>
      <c r="BG278" s="224">
        <f>IF(N278="zákl. přenesená",J278,0)</f>
        <v>0</v>
      </c>
      <c r="BH278" s="224">
        <f>IF(N278="sníž. přenesená",J278,0)</f>
        <v>0</v>
      </c>
      <c r="BI278" s="224">
        <f>IF(N278="nulová",J278,0)</f>
        <v>0</v>
      </c>
      <c r="BJ278" s="18" t="s">
        <v>79</v>
      </c>
      <c r="BK278" s="224">
        <f>ROUND(I278*H278,2)</f>
        <v>0</v>
      </c>
      <c r="BL278" s="18" t="s">
        <v>156</v>
      </c>
      <c r="BM278" s="223" t="s">
        <v>515</v>
      </c>
    </row>
    <row r="279" spans="1:47" s="2" customFormat="1" ht="12">
      <c r="A279" s="39"/>
      <c r="B279" s="40"/>
      <c r="C279" s="41"/>
      <c r="D279" s="225" t="s">
        <v>143</v>
      </c>
      <c r="E279" s="41"/>
      <c r="F279" s="226" t="s">
        <v>516</v>
      </c>
      <c r="G279" s="41"/>
      <c r="H279" s="41"/>
      <c r="I279" s="227"/>
      <c r="J279" s="41"/>
      <c r="K279" s="41"/>
      <c r="L279" s="45"/>
      <c r="M279" s="228"/>
      <c r="N279" s="229"/>
      <c r="O279" s="85"/>
      <c r="P279" s="85"/>
      <c r="Q279" s="85"/>
      <c r="R279" s="85"/>
      <c r="S279" s="85"/>
      <c r="T279" s="85"/>
      <c r="U279" s="86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143</v>
      </c>
      <c r="AU279" s="18" t="s">
        <v>81</v>
      </c>
    </row>
    <row r="280" spans="1:65" s="2" customFormat="1" ht="24.15" customHeight="1">
      <c r="A280" s="39"/>
      <c r="B280" s="40"/>
      <c r="C280" s="212" t="s">
        <v>517</v>
      </c>
      <c r="D280" s="212" t="s">
        <v>136</v>
      </c>
      <c r="E280" s="213" t="s">
        <v>518</v>
      </c>
      <c r="F280" s="214" t="s">
        <v>519</v>
      </c>
      <c r="G280" s="215" t="s">
        <v>208</v>
      </c>
      <c r="H280" s="216">
        <v>1</v>
      </c>
      <c r="I280" s="217"/>
      <c r="J280" s="218">
        <f>ROUND(I280*H280,2)</f>
        <v>0</v>
      </c>
      <c r="K280" s="214" t="s">
        <v>140</v>
      </c>
      <c r="L280" s="45"/>
      <c r="M280" s="219" t="s">
        <v>19</v>
      </c>
      <c r="N280" s="220" t="s">
        <v>42</v>
      </c>
      <c r="O280" s="85"/>
      <c r="P280" s="221">
        <f>O280*H280</f>
        <v>0</v>
      </c>
      <c r="Q280" s="221">
        <v>0.02542</v>
      </c>
      <c r="R280" s="221">
        <f>Q280*H280</f>
        <v>0.02542</v>
      </c>
      <c r="S280" s="221">
        <v>0</v>
      </c>
      <c r="T280" s="221">
        <f>S280*H280</f>
        <v>0</v>
      </c>
      <c r="U280" s="222" t="s">
        <v>19</v>
      </c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23" t="s">
        <v>156</v>
      </c>
      <c r="AT280" s="223" t="s">
        <v>136</v>
      </c>
      <c r="AU280" s="223" t="s">
        <v>81</v>
      </c>
      <c r="AY280" s="18" t="s">
        <v>133</v>
      </c>
      <c r="BE280" s="224">
        <f>IF(N280="základní",J280,0)</f>
        <v>0</v>
      </c>
      <c r="BF280" s="224">
        <f>IF(N280="snížená",J280,0)</f>
        <v>0</v>
      </c>
      <c r="BG280" s="224">
        <f>IF(N280="zákl. přenesená",J280,0)</f>
        <v>0</v>
      </c>
      <c r="BH280" s="224">
        <f>IF(N280="sníž. přenesená",J280,0)</f>
        <v>0</v>
      </c>
      <c r="BI280" s="224">
        <f>IF(N280="nulová",J280,0)</f>
        <v>0</v>
      </c>
      <c r="BJ280" s="18" t="s">
        <v>79</v>
      </c>
      <c r="BK280" s="224">
        <f>ROUND(I280*H280,2)</f>
        <v>0</v>
      </c>
      <c r="BL280" s="18" t="s">
        <v>156</v>
      </c>
      <c r="BM280" s="223" t="s">
        <v>520</v>
      </c>
    </row>
    <row r="281" spans="1:47" s="2" customFormat="1" ht="12">
      <c r="A281" s="39"/>
      <c r="B281" s="40"/>
      <c r="C281" s="41"/>
      <c r="D281" s="225" t="s">
        <v>143</v>
      </c>
      <c r="E281" s="41"/>
      <c r="F281" s="226" t="s">
        <v>521</v>
      </c>
      <c r="G281" s="41"/>
      <c r="H281" s="41"/>
      <c r="I281" s="227"/>
      <c r="J281" s="41"/>
      <c r="K281" s="41"/>
      <c r="L281" s="45"/>
      <c r="M281" s="228"/>
      <c r="N281" s="229"/>
      <c r="O281" s="85"/>
      <c r="P281" s="85"/>
      <c r="Q281" s="85"/>
      <c r="R281" s="85"/>
      <c r="S281" s="85"/>
      <c r="T281" s="85"/>
      <c r="U281" s="86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143</v>
      </c>
      <c r="AU281" s="18" t="s">
        <v>81</v>
      </c>
    </row>
    <row r="282" spans="1:63" s="12" customFormat="1" ht="22.8" customHeight="1">
      <c r="A282" s="12"/>
      <c r="B282" s="196"/>
      <c r="C282" s="197"/>
      <c r="D282" s="198" t="s">
        <v>70</v>
      </c>
      <c r="E282" s="210" t="s">
        <v>268</v>
      </c>
      <c r="F282" s="210" t="s">
        <v>522</v>
      </c>
      <c r="G282" s="197"/>
      <c r="H282" s="197"/>
      <c r="I282" s="200"/>
      <c r="J282" s="211">
        <f>BK282</f>
        <v>0</v>
      </c>
      <c r="K282" s="197"/>
      <c r="L282" s="202"/>
      <c r="M282" s="203"/>
      <c r="N282" s="204"/>
      <c r="O282" s="204"/>
      <c r="P282" s="205">
        <f>SUM(P283:P329)</f>
        <v>0</v>
      </c>
      <c r="Q282" s="204"/>
      <c r="R282" s="205">
        <f>SUM(R283:R329)</f>
        <v>0.058015</v>
      </c>
      <c r="S282" s="204"/>
      <c r="T282" s="205">
        <f>SUM(T283:T329)</f>
        <v>18.848521</v>
      </c>
      <c r="U282" s="206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07" t="s">
        <v>79</v>
      </c>
      <c r="AT282" s="208" t="s">
        <v>70</v>
      </c>
      <c r="AU282" s="208" t="s">
        <v>79</v>
      </c>
      <c r="AY282" s="207" t="s">
        <v>133</v>
      </c>
      <c r="BK282" s="209">
        <f>SUM(BK283:BK329)</f>
        <v>0</v>
      </c>
    </row>
    <row r="283" spans="1:65" s="2" customFormat="1" ht="24.15" customHeight="1">
      <c r="A283" s="39"/>
      <c r="B283" s="40"/>
      <c r="C283" s="212" t="s">
        <v>523</v>
      </c>
      <c r="D283" s="212" t="s">
        <v>136</v>
      </c>
      <c r="E283" s="213" t="s">
        <v>524</v>
      </c>
      <c r="F283" s="214" t="s">
        <v>525</v>
      </c>
      <c r="G283" s="215" t="s">
        <v>227</v>
      </c>
      <c r="H283" s="216">
        <v>127.5</v>
      </c>
      <c r="I283" s="217"/>
      <c r="J283" s="218">
        <f>ROUND(I283*H283,2)</f>
        <v>0</v>
      </c>
      <c r="K283" s="214" t="s">
        <v>140</v>
      </c>
      <c r="L283" s="45"/>
      <c r="M283" s="219" t="s">
        <v>19</v>
      </c>
      <c r="N283" s="220" t="s">
        <v>42</v>
      </c>
      <c r="O283" s="85"/>
      <c r="P283" s="221">
        <f>O283*H283</f>
        <v>0</v>
      </c>
      <c r="Q283" s="221">
        <v>0.00021</v>
      </c>
      <c r="R283" s="221">
        <f>Q283*H283</f>
        <v>0.026775</v>
      </c>
      <c r="S283" s="221">
        <v>0</v>
      </c>
      <c r="T283" s="221">
        <f>S283*H283</f>
        <v>0</v>
      </c>
      <c r="U283" s="222" t="s">
        <v>19</v>
      </c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23" t="s">
        <v>156</v>
      </c>
      <c r="AT283" s="223" t="s">
        <v>136</v>
      </c>
      <c r="AU283" s="223" t="s">
        <v>81</v>
      </c>
      <c r="AY283" s="18" t="s">
        <v>133</v>
      </c>
      <c r="BE283" s="224">
        <f>IF(N283="základní",J283,0)</f>
        <v>0</v>
      </c>
      <c r="BF283" s="224">
        <f>IF(N283="snížená",J283,0)</f>
        <v>0</v>
      </c>
      <c r="BG283" s="224">
        <f>IF(N283="zákl. přenesená",J283,0)</f>
        <v>0</v>
      </c>
      <c r="BH283" s="224">
        <f>IF(N283="sníž. přenesená",J283,0)</f>
        <v>0</v>
      </c>
      <c r="BI283" s="224">
        <f>IF(N283="nulová",J283,0)</f>
        <v>0</v>
      </c>
      <c r="BJ283" s="18" t="s">
        <v>79</v>
      </c>
      <c r="BK283" s="224">
        <f>ROUND(I283*H283,2)</f>
        <v>0</v>
      </c>
      <c r="BL283" s="18" t="s">
        <v>156</v>
      </c>
      <c r="BM283" s="223" t="s">
        <v>526</v>
      </c>
    </row>
    <row r="284" spans="1:47" s="2" customFormat="1" ht="12">
      <c r="A284" s="39"/>
      <c r="B284" s="40"/>
      <c r="C284" s="41"/>
      <c r="D284" s="225" t="s">
        <v>143</v>
      </c>
      <c r="E284" s="41"/>
      <c r="F284" s="226" t="s">
        <v>527</v>
      </c>
      <c r="G284" s="41"/>
      <c r="H284" s="41"/>
      <c r="I284" s="227"/>
      <c r="J284" s="41"/>
      <c r="K284" s="41"/>
      <c r="L284" s="45"/>
      <c r="M284" s="228"/>
      <c r="N284" s="229"/>
      <c r="O284" s="85"/>
      <c r="P284" s="85"/>
      <c r="Q284" s="85"/>
      <c r="R284" s="85"/>
      <c r="S284" s="85"/>
      <c r="T284" s="85"/>
      <c r="U284" s="86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143</v>
      </c>
      <c r="AU284" s="18" t="s">
        <v>81</v>
      </c>
    </row>
    <row r="285" spans="1:51" s="13" customFormat="1" ht="12">
      <c r="A285" s="13"/>
      <c r="B285" s="234"/>
      <c r="C285" s="235"/>
      <c r="D285" s="236" t="s">
        <v>211</v>
      </c>
      <c r="E285" s="237" t="s">
        <v>19</v>
      </c>
      <c r="F285" s="238" t="s">
        <v>528</v>
      </c>
      <c r="G285" s="235"/>
      <c r="H285" s="239">
        <v>127.5</v>
      </c>
      <c r="I285" s="240"/>
      <c r="J285" s="235"/>
      <c r="K285" s="235"/>
      <c r="L285" s="241"/>
      <c r="M285" s="242"/>
      <c r="N285" s="243"/>
      <c r="O285" s="243"/>
      <c r="P285" s="243"/>
      <c r="Q285" s="243"/>
      <c r="R285" s="243"/>
      <c r="S285" s="243"/>
      <c r="T285" s="243"/>
      <c r="U285" s="244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5" t="s">
        <v>211</v>
      </c>
      <c r="AU285" s="245" t="s">
        <v>81</v>
      </c>
      <c r="AV285" s="13" t="s">
        <v>81</v>
      </c>
      <c r="AW285" s="13" t="s">
        <v>33</v>
      </c>
      <c r="AX285" s="13" t="s">
        <v>79</v>
      </c>
      <c r="AY285" s="245" t="s">
        <v>133</v>
      </c>
    </row>
    <row r="286" spans="1:65" s="2" customFormat="1" ht="24.15" customHeight="1">
      <c r="A286" s="39"/>
      <c r="B286" s="40"/>
      <c r="C286" s="212" t="s">
        <v>529</v>
      </c>
      <c r="D286" s="212" t="s">
        <v>136</v>
      </c>
      <c r="E286" s="213" t="s">
        <v>530</v>
      </c>
      <c r="F286" s="214" t="s">
        <v>531</v>
      </c>
      <c r="G286" s="215" t="s">
        <v>227</v>
      </c>
      <c r="H286" s="216">
        <v>167.5</v>
      </c>
      <c r="I286" s="217"/>
      <c r="J286" s="218">
        <f>ROUND(I286*H286,2)</f>
        <v>0</v>
      </c>
      <c r="K286" s="214" t="s">
        <v>140</v>
      </c>
      <c r="L286" s="45"/>
      <c r="M286" s="219" t="s">
        <v>19</v>
      </c>
      <c r="N286" s="220" t="s">
        <v>42</v>
      </c>
      <c r="O286" s="85"/>
      <c r="P286" s="221">
        <f>O286*H286</f>
        <v>0</v>
      </c>
      <c r="Q286" s="221">
        <v>4E-05</v>
      </c>
      <c r="R286" s="221">
        <f>Q286*H286</f>
        <v>0.0067</v>
      </c>
      <c r="S286" s="221">
        <v>0</v>
      </c>
      <c r="T286" s="221">
        <f>S286*H286</f>
        <v>0</v>
      </c>
      <c r="U286" s="222" t="s">
        <v>19</v>
      </c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23" t="s">
        <v>156</v>
      </c>
      <c r="AT286" s="223" t="s">
        <v>136</v>
      </c>
      <c r="AU286" s="223" t="s">
        <v>81</v>
      </c>
      <c r="AY286" s="18" t="s">
        <v>133</v>
      </c>
      <c r="BE286" s="224">
        <f>IF(N286="základní",J286,0)</f>
        <v>0</v>
      </c>
      <c r="BF286" s="224">
        <f>IF(N286="snížená",J286,0)</f>
        <v>0</v>
      </c>
      <c r="BG286" s="224">
        <f>IF(N286="zákl. přenesená",J286,0)</f>
        <v>0</v>
      </c>
      <c r="BH286" s="224">
        <f>IF(N286="sníž. přenesená",J286,0)</f>
        <v>0</v>
      </c>
      <c r="BI286" s="224">
        <f>IF(N286="nulová",J286,0)</f>
        <v>0</v>
      </c>
      <c r="BJ286" s="18" t="s">
        <v>79</v>
      </c>
      <c r="BK286" s="224">
        <f>ROUND(I286*H286,2)</f>
        <v>0</v>
      </c>
      <c r="BL286" s="18" t="s">
        <v>156</v>
      </c>
      <c r="BM286" s="223" t="s">
        <v>532</v>
      </c>
    </row>
    <row r="287" spans="1:47" s="2" customFormat="1" ht="12">
      <c r="A287" s="39"/>
      <c r="B287" s="40"/>
      <c r="C287" s="41"/>
      <c r="D287" s="225" t="s">
        <v>143</v>
      </c>
      <c r="E287" s="41"/>
      <c r="F287" s="226" t="s">
        <v>533</v>
      </c>
      <c r="G287" s="41"/>
      <c r="H287" s="41"/>
      <c r="I287" s="227"/>
      <c r="J287" s="41"/>
      <c r="K287" s="41"/>
      <c r="L287" s="45"/>
      <c r="M287" s="228"/>
      <c r="N287" s="229"/>
      <c r="O287" s="85"/>
      <c r="P287" s="85"/>
      <c r="Q287" s="85"/>
      <c r="R287" s="85"/>
      <c r="S287" s="85"/>
      <c r="T287" s="85"/>
      <c r="U287" s="86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143</v>
      </c>
      <c r="AU287" s="18" t="s">
        <v>81</v>
      </c>
    </row>
    <row r="288" spans="1:51" s="13" customFormat="1" ht="12">
      <c r="A288" s="13"/>
      <c r="B288" s="234"/>
      <c r="C288" s="235"/>
      <c r="D288" s="236" t="s">
        <v>211</v>
      </c>
      <c r="E288" s="237" t="s">
        <v>19</v>
      </c>
      <c r="F288" s="238" t="s">
        <v>534</v>
      </c>
      <c r="G288" s="235"/>
      <c r="H288" s="239">
        <v>127.5</v>
      </c>
      <c r="I288" s="240"/>
      <c r="J288" s="235"/>
      <c r="K288" s="235"/>
      <c r="L288" s="241"/>
      <c r="M288" s="242"/>
      <c r="N288" s="243"/>
      <c r="O288" s="243"/>
      <c r="P288" s="243"/>
      <c r="Q288" s="243"/>
      <c r="R288" s="243"/>
      <c r="S288" s="243"/>
      <c r="T288" s="243"/>
      <c r="U288" s="244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5" t="s">
        <v>211</v>
      </c>
      <c r="AU288" s="245" t="s">
        <v>81</v>
      </c>
      <c r="AV288" s="13" t="s">
        <v>81</v>
      </c>
      <c r="AW288" s="13" t="s">
        <v>33</v>
      </c>
      <c r="AX288" s="13" t="s">
        <v>71</v>
      </c>
      <c r="AY288" s="245" t="s">
        <v>133</v>
      </c>
    </row>
    <row r="289" spans="1:51" s="13" customFormat="1" ht="12">
      <c r="A289" s="13"/>
      <c r="B289" s="234"/>
      <c r="C289" s="235"/>
      <c r="D289" s="236" t="s">
        <v>211</v>
      </c>
      <c r="E289" s="237" t="s">
        <v>19</v>
      </c>
      <c r="F289" s="238" t="s">
        <v>535</v>
      </c>
      <c r="G289" s="235"/>
      <c r="H289" s="239">
        <v>40</v>
      </c>
      <c r="I289" s="240"/>
      <c r="J289" s="235"/>
      <c r="K289" s="235"/>
      <c r="L289" s="241"/>
      <c r="M289" s="242"/>
      <c r="N289" s="243"/>
      <c r="O289" s="243"/>
      <c r="P289" s="243"/>
      <c r="Q289" s="243"/>
      <c r="R289" s="243"/>
      <c r="S289" s="243"/>
      <c r="T289" s="243"/>
      <c r="U289" s="244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5" t="s">
        <v>211</v>
      </c>
      <c r="AU289" s="245" t="s">
        <v>81</v>
      </c>
      <c r="AV289" s="13" t="s">
        <v>81</v>
      </c>
      <c r="AW289" s="13" t="s">
        <v>33</v>
      </c>
      <c r="AX289" s="13" t="s">
        <v>71</v>
      </c>
      <c r="AY289" s="245" t="s">
        <v>133</v>
      </c>
    </row>
    <row r="290" spans="1:51" s="14" customFormat="1" ht="12">
      <c r="A290" s="14"/>
      <c r="B290" s="246"/>
      <c r="C290" s="247"/>
      <c r="D290" s="236" t="s">
        <v>211</v>
      </c>
      <c r="E290" s="248" t="s">
        <v>19</v>
      </c>
      <c r="F290" s="249" t="s">
        <v>224</v>
      </c>
      <c r="G290" s="247"/>
      <c r="H290" s="250">
        <v>167.5</v>
      </c>
      <c r="I290" s="251"/>
      <c r="J290" s="247"/>
      <c r="K290" s="247"/>
      <c r="L290" s="252"/>
      <c r="M290" s="253"/>
      <c r="N290" s="254"/>
      <c r="O290" s="254"/>
      <c r="P290" s="254"/>
      <c r="Q290" s="254"/>
      <c r="R290" s="254"/>
      <c r="S290" s="254"/>
      <c r="T290" s="254"/>
      <c r="U290" s="255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6" t="s">
        <v>211</v>
      </c>
      <c r="AU290" s="256" t="s">
        <v>81</v>
      </c>
      <c r="AV290" s="14" t="s">
        <v>156</v>
      </c>
      <c r="AW290" s="14" t="s">
        <v>33</v>
      </c>
      <c r="AX290" s="14" t="s">
        <v>79</v>
      </c>
      <c r="AY290" s="256" t="s">
        <v>133</v>
      </c>
    </row>
    <row r="291" spans="1:65" s="2" customFormat="1" ht="16.5" customHeight="1">
      <c r="A291" s="39"/>
      <c r="B291" s="40"/>
      <c r="C291" s="212" t="s">
        <v>536</v>
      </c>
      <c r="D291" s="212" t="s">
        <v>136</v>
      </c>
      <c r="E291" s="213" t="s">
        <v>537</v>
      </c>
      <c r="F291" s="214" t="s">
        <v>538</v>
      </c>
      <c r="G291" s="215" t="s">
        <v>208</v>
      </c>
      <c r="H291" s="216">
        <v>3</v>
      </c>
      <c r="I291" s="217"/>
      <c r="J291" s="218">
        <f>ROUND(I291*H291,2)</f>
        <v>0</v>
      </c>
      <c r="K291" s="214" t="s">
        <v>140</v>
      </c>
      <c r="L291" s="45"/>
      <c r="M291" s="219" t="s">
        <v>19</v>
      </c>
      <c r="N291" s="220" t="s">
        <v>42</v>
      </c>
      <c r="O291" s="85"/>
      <c r="P291" s="221">
        <f>O291*H291</f>
        <v>0</v>
      </c>
      <c r="Q291" s="221">
        <v>0.00018</v>
      </c>
      <c r="R291" s="221">
        <f>Q291*H291</f>
        <v>0.00054</v>
      </c>
      <c r="S291" s="221">
        <v>0</v>
      </c>
      <c r="T291" s="221">
        <f>S291*H291</f>
        <v>0</v>
      </c>
      <c r="U291" s="222" t="s">
        <v>19</v>
      </c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23" t="s">
        <v>156</v>
      </c>
      <c r="AT291" s="223" t="s">
        <v>136</v>
      </c>
      <c r="AU291" s="223" t="s">
        <v>81</v>
      </c>
      <c r="AY291" s="18" t="s">
        <v>133</v>
      </c>
      <c r="BE291" s="224">
        <f>IF(N291="základní",J291,0)</f>
        <v>0</v>
      </c>
      <c r="BF291" s="224">
        <f>IF(N291="snížená",J291,0)</f>
        <v>0</v>
      </c>
      <c r="BG291" s="224">
        <f>IF(N291="zákl. přenesená",J291,0)</f>
        <v>0</v>
      </c>
      <c r="BH291" s="224">
        <f>IF(N291="sníž. přenesená",J291,0)</f>
        <v>0</v>
      </c>
      <c r="BI291" s="224">
        <f>IF(N291="nulová",J291,0)</f>
        <v>0</v>
      </c>
      <c r="BJ291" s="18" t="s">
        <v>79</v>
      </c>
      <c r="BK291" s="224">
        <f>ROUND(I291*H291,2)</f>
        <v>0</v>
      </c>
      <c r="BL291" s="18" t="s">
        <v>156</v>
      </c>
      <c r="BM291" s="223" t="s">
        <v>539</v>
      </c>
    </row>
    <row r="292" spans="1:47" s="2" customFormat="1" ht="12">
      <c r="A292" s="39"/>
      <c r="B292" s="40"/>
      <c r="C292" s="41"/>
      <c r="D292" s="225" t="s">
        <v>143</v>
      </c>
      <c r="E292" s="41"/>
      <c r="F292" s="226" t="s">
        <v>540</v>
      </c>
      <c r="G292" s="41"/>
      <c r="H292" s="41"/>
      <c r="I292" s="227"/>
      <c r="J292" s="41"/>
      <c r="K292" s="41"/>
      <c r="L292" s="45"/>
      <c r="M292" s="228"/>
      <c r="N292" s="229"/>
      <c r="O292" s="85"/>
      <c r="P292" s="85"/>
      <c r="Q292" s="85"/>
      <c r="R292" s="85"/>
      <c r="S292" s="85"/>
      <c r="T292" s="85"/>
      <c r="U292" s="86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143</v>
      </c>
      <c r="AU292" s="18" t="s">
        <v>81</v>
      </c>
    </row>
    <row r="293" spans="1:65" s="2" customFormat="1" ht="16.5" customHeight="1">
      <c r="A293" s="39"/>
      <c r="B293" s="40"/>
      <c r="C293" s="268" t="s">
        <v>541</v>
      </c>
      <c r="D293" s="268" t="s">
        <v>281</v>
      </c>
      <c r="E293" s="269" t="s">
        <v>542</v>
      </c>
      <c r="F293" s="270" t="s">
        <v>543</v>
      </c>
      <c r="G293" s="271" t="s">
        <v>208</v>
      </c>
      <c r="H293" s="272">
        <v>2</v>
      </c>
      <c r="I293" s="273"/>
      <c r="J293" s="274">
        <f>ROUND(I293*H293,2)</f>
        <v>0</v>
      </c>
      <c r="K293" s="270" t="s">
        <v>19</v>
      </c>
      <c r="L293" s="275"/>
      <c r="M293" s="276" t="s">
        <v>19</v>
      </c>
      <c r="N293" s="277" t="s">
        <v>42</v>
      </c>
      <c r="O293" s="85"/>
      <c r="P293" s="221">
        <f>O293*H293</f>
        <v>0</v>
      </c>
      <c r="Q293" s="221">
        <v>0.008</v>
      </c>
      <c r="R293" s="221">
        <f>Q293*H293</f>
        <v>0.016</v>
      </c>
      <c r="S293" s="221">
        <v>0</v>
      </c>
      <c r="T293" s="221">
        <f>S293*H293</f>
        <v>0</v>
      </c>
      <c r="U293" s="222" t="s">
        <v>19</v>
      </c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23" t="s">
        <v>178</v>
      </c>
      <c r="AT293" s="223" t="s">
        <v>281</v>
      </c>
      <c r="AU293" s="223" t="s">
        <v>81</v>
      </c>
      <c r="AY293" s="18" t="s">
        <v>133</v>
      </c>
      <c r="BE293" s="224">
        <f>IF(N293="základní",J293,0)</f>
        <v>0</v>
      </c>
      <c r="BF293" s="224">
        <f>IF(N293="snížená",J293,0)</f>
        <v>0</v>
      </c>
      <c r="BG293" s="224">
        <f>IF(N293="zákl. přenesená",J293,0)</f>
        <v>0</v>
      </c>
      <c r="BH293" s="224">
        <f>IF(N293="sníž. přenesená",J293,0)</f>
        <v>0</v>
      </c>
      <c r="BI293" s="224">
        <f>IF(N293="nulová",J293,0)</f>
        <v>0</v>
      </c>
      <c r="BJ293" s="18" t="s">
        <v>79</v>
      </c>
      <c r="BK293" s="224">
        <f>ROUND(I293*H293,2)</f>
        <v>0</v>
      </c>
      <c r="BL293" s="18" t="s">
        <v>156</v>
      </c>
      <c r="BM293" s="223" t="s">
        <v>544</v>
      </c>
    </row>
    <row r="294" spans="1:65" s="2" customFormat="1" ht="16.5" customHeight="1">
      <c r="A294" s="39"/>
      <c r="B294" s="40"/>
      <c r="C294" s="268" t="s">
        <v>545</v>
      </c>
      <c r="D294" s="268" t="s">
        <v>281</v>
      </c>
      <c r="E294" s="269" t="s">
        <v>546</v>
      </c>
      <c r="F294" s="270" t="s">
        <v>547</v>
      </c>
      <c r="G294" s="271" t="s">
        <v>208</v>
      </c>
      <c r="H294" s="272">
        <v>1</v>
      </c>
      <c r="I294" s="273"/>
      <c r="J294" s="274">
        <f>ROUND(I294*H294,2)</f>
        <v>0</v>
      </c>
      <c r="K294" s="270" t="s">
        <v>19</v>
      </c>
      <c r="L294" s="275"/>
      <c r="M294" s="276" t="s">
        <v>19</v>
      </c>
      <c r="N294" s="277" t="s">
        <v>42</v>
      </c>
      <c r="O294" s="85"/>
      <c r="P294" s="221">
        <f>O294*H294</f>
        <v>0</v>
      </c>
      <c r="Q294" s="221">
        <v>0.008</v>
      </c>
      <c r="R294" s="221">
        <f>Q294*H294</f>
        <v>0.008</v>
      </c>
      <c r="S294" s="221">
        <v>0</v>
      </c>
      <c r="T294" s="221">
        <f>S294*H294</f>
        <v>0</v>
      </c>
      <c r="U294" s="222" t="s">
        <v>19</v>
      </c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23" t="s">
        <v>178</v>
      </c>
      <c r="AT294" s="223" t="s">
        <v>281</v>
      </c>
      <c r="AU294" s="223" t="s">
        <v>81</v>
      </c>
      <c r="AY294" s="18" t="s">
        <v>133</v>
      </c>
      <c r="BE294" s="224">
        <f>IF(N294="základní",J294,0)</f>
        <v>0</v>
      </c>
      <c r="BF294" s="224">
        <f>IF(N294="snížená",J294,0)</f>
        <v>0</v>
      </c>
      <c r="BG294" s="224">
        <f>IF(N294="zákl. přenesená",J294,0)</f>
        <v>0</v>
      </c>
      <c r="BH294" s="224">
        <f>IF(N294="sníž. přenesená",J294,0)</f>
        <v>0</v>
      </c>
      <c r="BI294" s="224">
        <f>IF(N294="nulová",J294,0)</f>
        <v>0</v>
      </c>
      <c r="BJ294" s="18" t="s">
        <v>79</v>
      </c>
      <c r="BK294" s="224">
        <f>ROUND(I294*H294,2)</f>
        <v>0</v>
      </c>
      <c r="BL294" s="18" t="s">
        <v>156</v>
      </c>
      <c r="BM294" s="223" t="s">
        <v>548</v>
      </c>
    </row>
    <row r="295" spans="1:65" s="2" customFormat="1" ht="24.15" customHeight="1">
      <c r="A295" s="39"/>
      <c r="B295" s="40"/>
      <c r="C295" s="212" t="s">
        <v>549</v>
      </c>
      <c r="D295" s="212" t="s">
        <v>136</v>
      </c>
      <c r="E295" s="213" t="s">
        <v>550</v>
      </c>
      <c r="F295" s="214" t="s">
        <v>551</v>
      </c>
      <c r="G295" s="215" t="s">
        <v>227</v>
      </c>
      <c r="H295" s="216">
        <v>9.2</v>
      </c>
      <c r="I295" s="217"/>
      <c r="J295" s="218">
        <f>ROUND(I295*H295,2)</f>
        <v>0</v>
      </c>
      <c r="K295" s="214" t="s">
        <v>140</v>
      </c>
      <c r="L295" s="45"/>
      <c r="M295" s="219" t="s">
        <v>19</v>
      </c>
      <c r="N295" s="220" t="s">
        <v>42</v>
      </c>
      <c r="O295" s="85"/>
      <c r="P295" s="221">
        <f>O295*H295</f>
        <v>0</v>
      </c>
      <c r="Q295" s="221">
        <v>0</v>
      </c>
      <c r="R295" s="221">
        <f>Q295*H295</f>
        <v>0</v>
      </c>
      <c r="S295" s="221">
        <v>0.131</v>
      </c>
      <c r="T295" s="221">
        <f>S295*H295</f>
        <v>1.2052</v>
      </c>
      <c r="U295" s="222" t="s">
        <v>19</v>
      </c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23" t="s">
        <v>156</v>
      </c>
      <c r="AT295" s="223" t="s">
        <v>136</v>
      </c>
      <c r="AU295" s="223" t="s">
        <v>81</v>
      </c>
      <c r="AY295" s="18" t="s">
        <v>133</v>
      </c>
      <c r="BE295" s="224">
        <f>IF(N295="základní",J295,0)</f>
        <v>0</v>
      </c>
      <c r="BF295" s="224">
        <f>IF(N295="snížená",J295,0)</f>
        <v>0</v>
      </c>
      <c r="BG295" s="224">
        <f>IF(N295="zákl. přenesená",J295,0)</f>
        <v>0</v>
      </c>
      <c r="BH295" s="224">
        <f>IF(N295="sníž. přenesená",J295,0)</f>
        <v>0</v>
      </c>
      <c r="BI295" s="224">
        <f>IF(N295="nulová",J295,0)</f>
        <v>0</v>
      </c>
      <c r="BJ295" s="18" t="s">
        <v>79</v>
      </c>
      <c r="BK295" s="224">
        <f>ROUND(I295*H295,2)</f>
        <v>0</v>
      </c>
      <c r="BL295" s="18" t="s">
        <v>156</v>
      </c>
      <c r="BM295" s="223" t="s">
        <v>552</v>
      </c>
    </row>
    <row r="296" spans="1:47" s="2" customFormat="1" ht="12">
      <c r="A296" s="39"/>
      <c r="B296" s="40"/>
      <c r="C296" s="41"/>
      <c r="D296" s="225" t="s">
        <v>143</v>
      </c>
      <c r="E296" s="41"/>
      <c r="F296" s="226" t="s">
        <v>553</v>
      </c>
      <c r="G296" s="41"/>
      <c r="H296" s="41"/>
      <c r="I296" s="227"/>
      <c r="J296" s="41"/>
      <c r="K296" s="41"/>
      <c r="L296" s="45"/>
      <c r="M296" s="228"/>
      <c r="N296" s="229"/>
      <c r="O296" s="85"/>
      <c r="P296" s="85"/>
      <c r="Q296" s="85"/>
      <c r="R296" s="85"/>
      <c r="S296" s="85"/>
      <c r="T296" s="85"/>
      <c r="U296" s="86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143</v>
      </c>
      <c r="AU296" s="18" t="s">
        <v>81</v>
      </c>
    </row>
    <row r="297" spans="1:51" s="13" customFormat="1" ht="12">
      <c r="A297" s="13"/>
      <c r="B297" s="234"/>
      <c r="C297" s="235"/>
      <c r="D297" s="236" t="s">
        <v>211</v>
      </c>
      <c r="E297" s="237" t="s">
        <v>19</v>
      </c>
      <c r="F297" s="238" t="s">
        <v>554</v>
      </c>
      <c r="G297" s="235"/>
      <c r="H297" s="239">
        <v>9.2</v>
      </c>
      <c r="I297" s="240"/>
      <c r="J297" s="235"/>
      <c r="K297" s="235"/>
      <c r="L297" s="241"/>
      <c r="M297" s="242"/>
      <c r="N297" s="243"/>
      <c r="O297" s="243"/>
      <c r="P297" s="243"/>
      <c r="Q297" s="243"/>
      <c r="R297" s="243"/>
      <c r="S297" s="243"/>
      <c r="T297" s="243"/>
      <c r="U297" s="244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5" t="s">
        <v>211</v>
      </c>
      <c r="AU297" s="245" t="s">
        <v>81</v>
      </c>
      <c r="AV297" s="13" t="s">
        <v>81</v>
      </c>
      <c r="AW297" s="13" t="s">
        <v>33</v>
      </c>
      <c r="AX297" s="13" t="s">
        <v>79</v>
      </c>
      <c r="AY297" s="245" t="s">
        <v>133</v>
      </c>
    </row>
    <row r="298" spans="1:65" s="2" customFormat="1" ht="24.15" customHeight="1">
      <c r="A298" s="39"/>
      <c r="B298" s="40"/>
      <c r="C298" s="212" t="s">
        <v>555</v>
      </c>
      <c r="D298" s="212" t="s">
        <v>136</v>
      </c>
      <c r="E298" s="213" t="s">
        <v>556</v>
      </c>
      <c r="F298" s="214" t="s">
        <v>557</v>
      </c>
      <c r="G298" s="215" t="s">
        <v>227</v>
      </c>
      <c r="H298" s="216">
        <v>44.741</v>
      </c>
      <c r="I298" s="217"/>
      <c r="J298" s="218">
        <f>ROUND(I298*H298,2)</f>
        <v>0</v>
      </c>
      <c r="K298" s="214" t="s">
        <v>140</v>
      </c>
      <c r="L298" s="45"/>
      <c r="M298" s="219" t="s">
        <v>19</v>
      </c>
      <c r="N298" s="220" t="s">
        <v>42</v>
      </c>
      <c r="O298" s="85"/>
      <c r="P298" s="221">
        <f>O298*H298</f>
        <v>0</v>
      </c>
      <c r="Q298" s="221">
        <v>0</v>
      </c>
      <c r="R298" s="221">
        <f>Q298*H298</f>
        <v>0</v>
      </c>
      <c r="S298" s="221">
        <v>0.261</v>
      </c>
      <c r="T298" s="221">
        <f>S298*H298</f>
        <v>11.677401</v>
      </c>
      <c r="U298" s="222" t="s">
        <v>19</v>
      </c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23" t="s">
        <v>156</v>
      </c>
      <c r="AT298" s="223" t="s">
        <v>136</v>
      </c>
      <c r="AU298" s="223" t="s">
        <v>81</v>
      </c>
      <c r="AY298" s="18" t="s">
        <v>133</v>
      </c>
      <c r="BE298" s="224">
        <f>IF(N298="základní",J298,0)</f>
        <v>0</v>
      </c>
      <c r="BF298" s="224">
        <f>IF(N298="snížená",J298,0)</f>
        <v>0</v>
      </c>
      <c r="BG298" s="224">
        <f>IF(N298="zákl. přenesená",J298,0)</f>
        <v>0</v>
      </c>
      <c r="BH298" s="224">
        <f>IF(N298="sníž. přenesená",J298,0)</f>
        <v>0</v>
      </c>
      <c r="BI298" s="224">
        <f>IF(N298="nulová",J298,0)</f>
        <v>0</v>
      </c>
      <c r="BJ298" s="18" t="s">
        <v>79</v>
      </c>
      <c r="BK298" s="224">
        <f>ROUND(I298*H298,2)</f>
        <v>0</v>
      </c>
      <c r="BL298" s="18" t="s">
        <v>156</v>
      </c>
      <c r="BM298" s="223" t="s">
        <v>558</v>
      </c>
    </row>
    <row r="299" spans="1:47" s="2" customFormat="1" ht="12">
      <c r="A299" s="39"/>
      <c r="B299" s="40"/>
      <c r="C299" s="41"/>
      <c r="D299" s="225" t="s">
        <v>143</v>
      </c>
      <c r="E299" s="41"/>
      <c r="F299" s="226" t="s">
        <v>559</v>
      </c>
      <c r="G299" s="41"/>
      <c r="H299" s="41"/>
      <c r="I299" s="227"/>
      <c r="J299" s="41"/>
      <c r="K299" s="41"/>
      <c r="L299" s="45"/>
      <c r="M299" s="228"/>
      <c r="N299" s="229"/>
      <c r="O299" s="85"/>
      <c r="P299" s="85"/>
      <c r="Q299" s="85"/>
      <c r="R299" s="85"/>
      <c r="S299" s="85"/>
      <c r="T299" s="85"/>
      <c r="U299" s="86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143</v>
      </c>
      <c r="AU299" s="18" t="s">
        <v>81</v>
      </c>
    </row>
    <row r="300" spans="1:51" s="13" customFormat="1" ht="12">
      <c r="A300" s="13"/>
      <c r="B300" s="234"/>
      <c r="C300" s="235"/>
      <c r="D300" s="236" t="s">
        <v>211</v>
      </c>
      <c r="E300" s="237" t="s">
        <v>19</v>
      </c>
      <c r="F300" s="238" t="s">
        <v>560</v>
      </c>
      <c r="G300" s="235"/>
      <c r="H300" s="239">
        <v>13.088</v>
      </c>
      <c r="I300" s="240"/>
      <c r="J300" s="235"/>
      <c r="K300" s="235"/>
      <c r="L300" s="241"/>
      <c r="M300" s="242"/>
      <c r="N300" s="243"/>
      <c r="O300" s="243"/>
      <c r="P300" s="243"/>
      <c r="Q300" s="243"/>
      <c r="R300" s="243"/>
      <c r="S300" s="243"/>
      <c r="T300" s="243"/>
      <c r="U300" s="244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5" t="s">
        <v>211</v>
      </c>
      <c r="AU300" s="245" t="s">
        <v>81</v>
      </c>
      <c r="AV300" s="13" t="s">
        <v>81</v>
      </c>
      <c r="AW300" s="13" t="s">
        <v>33</v>
      </c>
      <c r="AX300" s="13" t="s">
        <v>71</v>
      </c>
      <c r="AY300" s="245" t="s">
        <v>133</v>
      </c>
    </row>
    <row r="301" spans="1:51" s="13" customFormat="1" ht="12">
      <c r="A301" s="13"/>
      <c r="B301" s="234"/>
      <c r="C301" s="235"/>
      <c r="D301" s="236" t="s">
        <v>211</v>
      </c>
      <c r="E301" s="237" t="s">
        <v>19</v>
      </c>
      <c r="F301" s="238" t="s">
        <v>561</v>
      </c>
      <c r="G301" s="235"/>
      <c r="H301" s="239">
        <v>16.965</v>
      </c>
      <c r="I301" s="240"/>
      <c r="J301" s="235"/>
      <c r="K301" s="235"/>
      <c r="L301" s="241"/>
      <c r="M301" s="242"/>
      <c r="N301" s="243"/>
      <c r="O301" s="243"/>
      <c r="P301" s="243"/>
      <c r="Q301" s="243"/>
      <c r="R301" s="243"/>
      <c r="S301" s="243"/>
      <c r="T301" s="243"/>
      <c r="U301" s="244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5" t="s">
        <v>211</v>
      </c>
      <c r="AU301" s="245" t="s">
        <v>81</v>
      </c>
      <c r="AV301" s="13" t="s">
        <v>81</v>
      </c>
      <c r="AW301" s="13" t="s">
        <v>33</v>
      </c>
      <c r="AX301" s="13" t="s">
        <v>71</v>
      </c>
      <c r="AY301" s="245" t="s">
        <v>133</v>
      </c>
    </row>
    <row r="302" spans="1:51" s="13" customFormat="1" ht="12">
      <c r="A302" s="13"/>
      <c r="B302" s="234"/>
      <c r="C302" s="235"/>
      <c r="D302" s="236" t="s">
        <v>211</v>
      </c>
      <c r="E302" s="237" t="s">
        <v>19</v>
      </c>
      <c r="F302" s="238" t="s">
        <v>562</v>
      </c>
      <c r="G302" s="235"/>
      <c r="H302" s="239">
        <v>14.688</v>
      </c>
      <c r="I302" s="240"/>
      <c r="J302" s="235"/>
      <c r="K302" s="235"/>
      <c r="L302" s="241"/>
      <c r="M302" s="242"/>
      <c r="N302" s="243"/>
      <c r="O302" s="243"/>
      <c r="P302" s="243"/>
      <c r="Q302" s="243"/>
      <c r="R302" s="243"/>
      <c r="S302" s="243"/>
      <c r="T302" s="243"/>
      <c r="U302" s="244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5" t="s">
        <v>211</v>
      </c>
      <c r="AU302" s="245" t="s">
        <v>81</v>
      </c>
      <c r="AV302" s="13" t="s">
        <v>81</v>
      </c>
      <c r="AW302" s="13" t="s">
        <v>33</v>
      </c>
      <c r="AX302" s="13" t="s">
        <v>71</v>
      </c>
      <c r="AY302" s="245" t="s">
        <v>133</v>
      </c>
    </row>
    <row r="303" spans="1:51" s="14" customFormat="1" ht="12">
      <c r="A303" s="14"/>
      <c r="B303" s="246"/>
      <c r="C303" s="247"/>
      <c r="D303" s="236" t="s">
        <v>211</v>
      </c>
      <c r="E303" s="248" t="s">
        <v>19</v>
      </c>
      <c r="F303" s="249" t="s">
        <v>224</v>
      </c>
      <c r="G303" s="247"/>
      <c r="H303" s="250">
        <v>44.741</v>
      </c>
      <c r="I303" s="251"/>
      <c r="J303" s="247"/>
      <c r="K303" s="247"/>
      <c r="L303" s="252"/>
      <c r="M303" s="253"/>
      <c r="N303" s="254"/>
      <c r="O303" s="254"/>
      <c r="P303" s="254"/>
      <c r="Q303" s="254"/>
      <c r="R303" s="254"/>
      <c r="S303" s="254"/>
      <c r="T303" s="254"/>
      <c r="U303" s="255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6" t="s">
        <v>211</v>
      </c>
      <c r="AU303" s="256" t="s">
        <v>81</v>
      </c>
      <c r="AV303" s="14" t="s">
        <v>156</v>
      </c>
      <c r="AW303" s="14" t="s">
        <v>33</v>
      </c>
      <c r="AX303" s="14" t="s">
        <v>79</v>
      </c>
      <c r="AY303" s="256" t="s">
        <v>133</v>
      </c>
    </row>
    <row r="304" spans="1:65" s="2" customFormat="1" ht="16.5" customHeight="1">
      <c r="A304" s="39"/>
      <c r="B304" s="40"/>
      <c r="C304" s="212" t="s">
        <v>563</v>
      </c>
      <c r="D304" s="212" t="s">
        <v>136</v>
      </c>
      <c r="E304" s="213" t="s">
        <v>564</v>
      </c>
      <c r="F304" s="214" t="s">
        <v>565</v>
      </c>
      <c r="G304" s="215" t="s">
        <v>227</v>
      </c>
      <c r="H304" s="216">
        <v>67.125</v>
      </c>
      <c r="I304" s="217"/>
      <c r="J304" s="218">
        <f>ROUND(I304*H304,2)</f>
        <v>0</v>
      </c>
      <c r="K304" s="214" t="s">
        <v>140</v>
      </c>
      <c r="L304" s="45"/>
      <c r="M304" s="219" t="s">
        <v>19</v>
      </c>
      <c r="N304" s="220" t="s">
        <v>42</v>
      </c>
      <c r="O304" s="85"/>
      <c r="P304" s="221">
        <f>O304*H304</f>
        <v>0</v>
      </c>
      <c r="Q304" s="221">
        <v>0</v>
      </c>
      <c r="R304" s="221">
        <f>Q304*H304</f>
        <v>0</v>
      </c>
      <c r="S304" s="221">
        <v>0</v>
      </c>
      <c r="T304" s="221">
        <f>S304*H304</f>
        <v>0</v>
      </c>
      <c r="U304" s="222" t="s">
        <v>19</v>
      </c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23" t="s">
        <v>156</v>
      </c>
      <c r="AT304" s="223" t="s">
        <v>136</v>
      </c>
      <c r="AU304" s="223" t="s">
        <v>81</v>
      </c>
      <c r="AY304" s="18" t="s">
        <v>133</v>
      </c>
      <c r="BE304" s="224">
        <f>IF(N304="základní",J304,0)</f>
        <v>0</v>
      </c>
      <c r="BF304" s="224">
        <f>IF(N304="snížená",J304,0)</f>
        <v>0</v>
      </c>
      <c r="BG304" s="224">
        <f>IF(N304="zákl. přenesená",J304,0)</f>
        <v>0</v>
      </c>
      <c r="BH304" s="224">
        <f>IF(N304="sníž. přenesená",J304,0)</f>
        <v>0</v>
      </c>
      <c r="BI304" s="224">
        <f>IF(N304="nulová",J304,0)</f>
        <v>0</v>
      </c>
      <c r="BJ304" s="18" t="s">
        <v>79</v>
      </c>
      <c r="BK304" s="224">
        <f>ROUND(I304*H304,2)</f>
        <v>0</v>
      </c>
      <c r="BL304" s="18" t="s">
        <v>156</v>
      </c>
      <c r="BM304" s="223" t="s">
        <v>566</v>
      </c>
    </row>
    <row r="305" spans="1:47" s="2" customFormat="1" ht="12">
      <c r="A305" s="39"/>
      <c r="B305" s="40"/>
      <c r="C305" s="41"/>
      <c r="D305" s="225" t="s">
        <v>143</v>
      </c>
      <c r="E305" s="41"/>
      <c r="F305" s="226" t="s">
        <v>567</v>
      </c>
      <c r="G305" s="41"/>
      <c r="H305" s="41"/>
      <c r="I305" s="227"/>
      <c r="J305" s="41"/>
      <c r="K305" s="41"/>
      <c r="L305" s="45"/>
      <c r="M305" s="228"/>
      <c r="N305" s="229"/>
      <c r="O305" s="85"/>
      <c r="P305" s="85"/>
      <c r="Q305" s="85"/>
      <c r="R305" s="85"/>
      <c r="S305" s="85"/>
      <c r="T305" s="85"/>
      <c r="U305" s="86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143</v>
      </c>
      <c r="AU305" s="18" t="s">
        <v>81</v>
      </c>
    </row>
    <row r="306" spans="1:51" s="13" customFormat="1" ht="12">
      <c r="A306" s="13"/>
      <c r="B306" s="234"/>
      <c r="C306" s="235"/>
      <c r="D306" s="236" t="s">
        <v>211</v>
      </c>
      <c r="E306" s="237" t="s">
        <v>19</v>
      </c>
      <c r="F306" s="238" t="s">
        <v>568</v>
      </c>
      <c r="G306" s="235"/>
      <c r="H306" s="239">
        <v>67.125</v>
      </c>
      <c r="I306" s="240"/>
      <c r="J306" s="235"/>
      <c r="K306" s="235"/>
      <c r="L306" s="241"/>
      <c r="M306" s="242"/>
      <c r="N306" s="243"/>
      <c r="O306" s="243"/>
      <c r="P306" s="243"/>
      <c r="Q306" s="243"/>
      <c r="R306" s="243"/>
      <c r="S306" s="243"/>
      <c r="T306" s="243"/>
      <c r="U306" s="244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5" t="s">
        <v>211</v>
      </c>
      <c r="AU306" s="245" t="s">
        <v>81</v>
      </c>
      <c r="AV306" s="13" t="s">
        <v>81</v>
      </c>
      <c r="AW306" s="13" t="s">
        <v>33</v>
      </c>
      <c r="AX306" s="13" t="s">
        <v>79</v>
      </c>
      <c r="AY306" s="245" t="s">
        <v>133</v>
      </c>
    </row>
    <row r="307" spans="1:65" s="2" customFormat="1" ht="16.5" customHeight="1">
      <c r="A307" s="39"/>
      <c r="B307" s="40"/>
      <c r="C307" s="212" t="s">
        <v>569</v>
      </c>
      <c r="D307" s="212" t="s">
        <v>136</v>
      </c>
      <c r="E307" s="213" t="s">
        <v>570</v>
      </c>
      <c r="F307" s="214" t="s">
        <v>571</v>
      </c>
      <c r="G307" s="215" t="s">
        <v>227</v>
      </c>
      <c r="H307" s="216">
        <v>1141.125</v>
      </c>
      <c r="I307" s="217"/>
      <c r="J307" s="218">
        <f>ROUND(I307*H307,2)</f>
        <v>0</v>
      </c>
      <c r="K307" s="214" t="s">
        <v>140</v>
      </c>
      <c r="L307" s="45"/>
      <c r="M307" s="219" t="s">
        <v>19</v>
      </c>
      <c r="N307" s="220" t="s">
        <v>42</v>
      </c>
      <c r="O307" s="85"/>
      <c r="P307" s="221">
        <f>O307*H307</f>
        <v>0</v>
      </c>
      <c r="Q307" s="221">
        <v>0</v>
      </c>
      <c r="R307" s="221">
        <f>Q307*H307</f>
        <v>0</v>
      </c>
      <c r="S307" s="221">
        <v>0</v>
      </c>
      <c r="T307" s="221">
        <f>S307*H307</f>
        <v>0</v>
      </c>
      <c r="U307" s="222" t="s">
        <v>19</v>
      </c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23" t="s">
        <v>156</v>
      </c>
      <c r="AT307" s="223" t="s">
        <v>136</v>
      </c>
      <c r="AU307" s="223" t="s">
        <v>81</v>
      </c>
      <c r="AY307" s="18" t="s">
        <v>133</v>
      </c>
      <c r="BE307" s="224">
        <f>IF(N307="základní",J307,0)</f>
        <v>0</v>
      </c>
      <c r="BF307" s="224">
        <f>IF(N307="snížená",J307,0)</f>
        <v>0</v>
      </c>
      <c r="BG307" s="224">
        <f>IF(N307="zákl. přenesená",J307,0)</f>
        <v>0</v>
      </c>
      <c r="BH307" s="224">
        <f>IF(N307="sníž. přenesená",J307,0)</f>
        <v>0</v>
      </c>
      <c r="BI307" s="224">
        <f>IF(N307="nulová",J307,0)</f>
        <v>0</v>
      </c>
      <c r="BJ307" s="18" t="s">
        <v>79</v>
      </c>
      <c r="BK307" s="224">
        <f>ROUND(I307*H307,2)</f>
        <v>0</v>
      </c>
      <c r="BL307" s="18" t="s">
        <v>156</v>
      </c>
      <c r="BM307" s="223" t="s">
        <v>572</v>
      </c>
    </row>
    <row r="308" spans="1:47" s="2" customFormat="1" ht="12">
      <c r="A308" s="39"/>
      <c r="B308" s="40"/>
      <c r="C308" s="41"/>
      <c r="D308" s="225" t="s">
        <v>143</v>
      </c>
      <c r="E308" s="41"/>
      <c r="F308" s="226" t="s">
        <v>573</v>
      </c>
      <c r="G308" s="41"/>
      <c r="H308" s="41"/>
      <c r="I308" s="227"/>
      <c r="J308" s="41"/>
      <c r="K308" s="41"/>
      <c r="L308" s="45"/>
      <c r="M308" s="228"/>
      <c r="N308" s="229"/>
      <c r="O308" s="85"/>
      <c r="P308" s="85"/>
      <c r="Q308" s="85"/>
      <c r="R308" s="85"/>
      <c r="S308" s="85"/>
      <c r="T308" s="85"/>
      <c r="U308" s="86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143</v>
      </c>
      <c r="AU308" s="18" t="s">
        <v>81</v>
      </c>
    </row>
    <row r="309" spans="1:51" s="13" customFormat="1" ht="12">
      <c r="A309" s="13"/>
      <c r="B309" s="234"/>
      <c r="C309" s="235"/>
      <c r="D309" s="236" t="s">
        <v>211</v>
      </c>
      <c r="E309" s="235"/>
      <c r="F309" s="238" t="s">
        <v>574</v>
      </c>
      <c r="G309" s="235"/>
      <c r="H309" s="239">
        <v>1141.125</v>
      </c>
      <c r="I309" s="240"/>
      <c r="J309" s="235"/>
      <c r="K309" s="235"/>
      <c r="L309" s="241"/>
      <c r="M309" s="242"/>
      <c r="N309" s="243"/>
      <c r="O309" s="243"/>
      <c r="P309" s="243"/>
      <c r="Q309" s="243"/>
      <c r="R309" s="243"/>
      <c r="S309" s="243"/>
      <c r="T309" s="243"/>
      <c r="U309" s="244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5" t="s">
        <v>211</v>
      </c>
      <c r="AU309" s="245" t="s">
        <v>81</v>
      </c>
      <c r="AV309" s="13" t="s">
        <v>81</v>
      </c>
      <c r="AW309" s="13" t="s">
        <v>4</v>
      </c>
      <c r="AX309" s="13" t="s">
        <v>79</v>
      </c>
      <c r="AY309" s="245" t="s">
        <v>133</v>
      </c>
    </row>
    <row r="310" spans="1:65" s="2" customFormat="1" ht="24.15" customHeight="1">
      <c r="A310" s="39"/>
      <c r="B310" s="40"/>
      <c r="C310" s="212" t="s">
        <v>575</v>
      </c>
      <c r="D310" s="212" t="s">
        <v>136</v>
      </c>
      <c r="E310" s="213" t="s">
        <v>576</v>
      </c>
      <c r="F310" s="214" t="s">
        <v>577</v>
      </c>
      <c r="G310" s="215" t="s">
        <v>227</v>
      </c>
      <c r="H310" s="216">
        <v>11.44</v>
      </c>
      <c r="I310" s="217"/>
      <c r="J310" s="218">
        <f>ROUND(I310*H310,2)</f>
        <v>0</v>
      </c>
      <c r="K310" s="214" t="s">
        <v>140</v>
      </c>
      <c r="L310" s="45"/>
      <c r="M310" s="219" t="s">
        <v>19</v>
      </c>
      <c r="N310" s="220" t="s">
        <v>42</v>
      </c>
      <c r="O310" s="85"/>
      <c r="P310" s="221">
        <f>O310*H310</f>
        <v>0</v>
      </c>
      <c r="Q310" s="221">
        <v>0</v>
      </c>
      <c r="R310" s="221">
        <f>Q310*H310</f>
        <v>0</v>
      </c>
      <c r="S310" s="221">
        <v>0.054</v>
      </c>
      <c r="T310" s="221">
        <f>S310*H310</f>
        <v>0.61776</v>
      </c>
      <c r="U310" s="222" t="s">
        <v>19</v>
      </c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23" t="s">
        <v>156</v>
      </c>
      <c r="AT310" s="223" t="s">
        <v>136</v>
      </c>
      <c r="AU310" s="223" t="s">
        <v>81</v>
      </c>
      <c r="AY310" s="18" t="s">
        <v>133</v>
      </c>
      <c r="BE310" s="224">
        <f>IF(N310="základní",J310,0)</f>
        <v>0</v>
      </c>
      <c r="BF310" s="224">
        <f>IF(N310="snížená",J310,0)</f>
        <v>0</v>
      </c>
      <c r="BG310" s="224">
        <f>IF(N310="zákl. přenesená",J310,0)</f>
        <v>0</v>
      </c>
      <c r="BH310" s="224">
        <f>IF(N310="sníž. přenesená",J310,0)</f>
        <v>0</v>
      </c>
      <c r="BI310" s="224">
        <f>IF(N310="nulová",J310,0)</f>
        <v>0</v>
      </c>
      <c r="BJ310" s="18" t="s">
        <v>79</v>
      </c>
      <c r="BK310" s="224">
        <f>ROUND(I310*H310,2)</f>
        <v>0</v>
      </c>
      <c r="BL310" s="18" t="s">
        <v>156</v>
      </c>
      <c r="BM310" s="223" t="s">
        <v>578</v>
      </c>
    </row>
    <row r="311" spans="1:47" s="2" customFormat="1" ht="12">
      <c r="A311" s="39"/>
      <c r="B311" s="40"/>
      <c r="C311" s="41"/>
      <c r="D311" s="225" t="s">
        <v>143</v>
      </c>
      <c r="E311" s="41"/>
      <c r="F311" s="226" t="s">
        <v>579</v>
      </c>
      <c r="G311" s="41"/>
      <c r="H311" s="41"/>
      <c r="I311" s="227"/>
      <c r="J311" s="41"/>
      <c r="K311" s="41"/>
      <c r="L311" s="45"/>
      <c r="M311" s="228"/>
      <c r="N311" s="229"/>
      <c r="O311" s="85"/>
      <c r="P311" s="85"/>
      <c r="Q311" s="85"/>
      <c r="R311" s="85"/>
      <c r="S311" s="85"/>
      <c r="T311" s="85"/>
      <c r="U311" s="86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143</v>
      </c>
      <c r="AU311" s="18" t="s">
        <v>81</v>
      </c>
    </row>
    <row r="312" spans="1:51" s="13" customFormat="1" ht="12">
      <c r="A312" s="13"/>
      <c r="B312" s="234"/>
      <c r="C312" s="235"/>
      <c r="D312" s="236" t="s">
        <v>211</v>
      </c>
      <c r="E312" s="237" t="s">
        <v>19</v>
      </c>
      <c r="F312" s="238" t="s">
        <v>580</v>
      </c>
      <c r="G312" s="235"/>
      <c r="H312" s="239">
        <v>11.44</v>
      </c>
      <c r="I312" s="240"/>
      <c r="J312" s="235"/>
      <c r="K312" s="235"/>
      <c r="L312" s="241"/>
      <c r="M312" s="242"/>
      <c r="N312" s="243"/>
      <c r="O312" s="243"/>
      <c r="P312" s="243"/>
      <c r="Q312" s="243"/>
      <c r="R312" s="243"/>
      <c r="S312" s="243"/>
      <c r="T312" s="243"/>
      <c r="U312" s="244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5" t="s">
        <v>211</v>
      </c>
      <c r="AU312" s="245" t="s">
        <v>81</v>
      </c>
      <c r="AV312" s="13" t="s">
        <v>81</v>
      </c>
      <c r="AW312" s="13" t="s">
        <v>33</v>
      </c>
      <c r="AX312" s="13" t="s">
        <v>79</v>
      </c>
      <c r="AY312" s="245" t="s">
        <v>133</v>
      </c>
    </row>
    <row r="313" spans="1:65" s="2" customFormat="1" ht="24.15" customHeight="1">
      <c r="A313" s="39"/>
      <c r="B313" s="40"/>
      <c r="C313" s="212" t="s">
        <v>581</v>
      </c>
      <c r="D313" s="212" t="s">
        <v>136</v>
      </c>
      <c r="E313" s="213" t="s">
        <v>582</v>
      </c>
      <c r="F313" s="214" t="s">
        <v>583</v>
      </c>
      <c r="G313" s="215" t="s">
        <v>227</v>
      </c>
      <c r="H313" s="216">
        <v>3.2</v>
      </c>
      <c r="I313" s="217"/>
      <c r="J313" s="218">
        <f>ROUND(I313*H313,2)</f>
        <v>0</v>
      </c>
      <c r="K313" s="214" t="s">
        <v>140</v>
      </c>
      <c r="L313" s="45"/>
      <c r="M313" s="219" t="s">
        <v>19</v>
      </c>
      <c r="N313" s="220" t="s">
        <v>42</v>
      </c>
      <c r="O313" s="85"/>
      <c r="P313" s="221">
        <f>O313*H313</f>
        <v>0</v>
      </c>
      <c r="Q313" s="221">
        <v>0</v>
      </c>
      <c r="R313" s="221">
        <f>Q313*H313</f>
        <v>0</v>
      </c>
      <c r="S313" s="221">
        <v>0.076</v>
      </c>
      <c r="T313" s="221">
        <f>S313*H313</f>
        <v>0.2432</v>
      </c>
      <c r="U313" s="222" t="s">
        <v>19</v>
      </c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23" t="s">
        <v>156</v>
      </c>
      <c r="AT313" s="223" t="s">
        <v>136</v>
      </c>
      <c r="AU313" s="223" t="s">
        <v>81</v>
      </c>
      <c r="AY313" s="18" t="s">
        <v>133</v>
      </c>
      <c r="BE313" s="224">
        <f>IF(N313="základní",J313,0)</f>
        <v>0</v>
      </c>
      <c r="BF313" s="224">
        <f>IF(N313="snížená",J313,0)</f>
        <v>0</v>
      </c>
      <c r="BG313" s="224">
        <f>IF(N313="zákl. přenesená",J313,0)</f>
        <v>0</v>
      </c>
      <c r="BH313" s="224">
        <f>IF(N313="sníž. přenesená",J313,0)</f>
        <v>0</v>
      </c>
      <c r="BI313" s="224">
        <f>IF(N313="nulová",J313,0)</f>
        <v>0</v>
      </c>
      <c r="BJ313" s="18" t="s">
        <v>79</v>
      </c>
      <c r="BK313" s="224">
        <f>ROUND(I313*H313,2)</f>
        <v>0</v>
      </c>
      <c r="BL313" s="18" t="s">
        <v>156</v>
      </c>
      <c r="BM313" s="223" t="s">
        <v>584</v>
      </c>
    </row>
    <row r="314" spans="1:47" s="2" customFormat="1" ht="12">
      <c r="A314" s="39"/>
      <c r="B314" s="40"/>
      <c r="C314" s="41"/>
      <c r="D314" s="225" t="s">
        <v>143</v>
      </c>
      <c r="E314" s="41"/>
      <c r="F314" s="226" t="s">
        <v>585</v>
      </c>
      <c r="G314" s="41"/>
      <c r="H314" s="41"/>
      <c r="I314" s="227"/>
      <c r="J314" s="41"/>
      <c r="K314" s="41"/>
      <c r="L314" s="45"/>
      <c r="M314" s="228"/>
      <c r="N314" s="229"/>
      <c r="O314" s="85"/>
      <c r="P314" s="85"/>
      <c r="Q314" s="85"/>
      <c r="R314" s="85"/>
      <c r="S314" s="85"/>
      <c r="T314" s="85"/>
      <c r="U314" s="86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143</v>
      </c>
      <c r="AU314" s="18" t="s">
        <v>81</v>
      </c>
    </row>
    <row r="315" spans="1:51" s="13" customFormat="1" ht="12">
      <c r="A315" s="13"/>
      <c r="B315" s="234"/>
      <c r="C315" s="235"/>
      <c r="D315" s="236" t="s">
        <v>211</v>
      </c>
      <c r="E315" s="237" t="s">
        <v>19</v>
      </c>
      <c r="F315" s="238" t="s">
        <v>586</v>
      </c>
      <c r="G315" s="235"/>
      <c r="H315" s="239">
        <v>3.2</v>
      </c>
      <c r="I315" s="240"/>
      <c r="J315" s="235"/>
      <c r="K315" s="235"/>
      <c r="L315" s="241"/>
      <c r="M315" s="242"/>
      <c r="N315" s="243"/>
      <c r="O315" s="243"/>
      <c r="P315" s="243"/>
      <c r="Q315" s="243"/>
      <c r="R315" s="243"/>
      <c r="S315" s="243"/>
      <c r="T315" s="243"/>
      <c r="U315" s="244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5" t="s">
        <v>211</v>
      </c>
      <c r="AU315" s="245" t="s">
        <v>81</v>
      </c>
      <c r="AV315" s="13" t="s">
        <v>81</v>
      </c>
      <c r="AW315" s="13" t="s">
        <v>33</v>
      </c>
      <c r="AX315" s="13" t="s">
        <v>79</v>
      </c>
      <c r="AY315" s="245" t="s">
        <v>133</v>
      </c>
    </row>
    <row r="316" spans="1:65" s="2" customFormat="1" ht="24.15" customHeight="1">
      <c r="A316" s="39"/>
      <c r="B316" s="40"/>
      <c r="C316" s="212" t="s">
        <v>587</v>
      </c>
      <c r="D316" s="212" t="s">
        <v>136</v>
      </c>
      <c r="E316" s="213" t="s">
        <v>588</v>
      </c>
      <c r="F316" s="214" t="s">
        <v>589</v>
      </c>
      <c r="G316" s="215" t="s">
        <v>227</v>
      </c>
      <c r="H316" s="216">
        <v>3</v>
      </c>
      <c r="I316" s="217"/>
      <c r="J316" s="218">
        <f>ROUND(I316*H316,2)</f>
        <v>0</v>
      </c>
      <c r="K316" s="214" t="s">
        <v>140</v>
      </c>
      <c r="L316" s="45"/>
      <c r="M316" s="219" t="s">
        <v>19</v>
      </c>
      <c r="N316" s="220" t="s">
        <v>42</v>
      </c>
      <c r="O316" s="85"/>
      <c r="P316" s="221">
        <f>O316*H316</f>
        <v>0</v>
      </c>
      <c r="Q316" s="221">
        <v>0</v>
      </c>
      <c r="R316" s="221">
        <f>Q316*H316</f>
        <v>0</v>
      </c>
      <c r="S316" s="221">
        <v>0.063</v>
      </c>
      <c r="T316" s="221">
        <f>S316*H316</f>
        <v>0.189</v>
      </c>
      <c r="U316" s="222" t="s">
        <v>19</v>
      </c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23" t="s">
        <v>156</v>
      </c>
      <c r="AT316" s="223" t="s">
        <v>136</v>
      </c>
      <c r="AU316" s="223" t="s">
        <v>81</v>
      </c>
      <c r="AY316" s="18" t="s">
        <v>133</v>
      </c>
      <c r="BE316" s="224">
        <f>IF(N316="základní",J316,0)</f>
        <v>0</v>
      </c>
      <c r="BF316" s="224">
        <f>IF(N316="snížená",J316,0)</f>
        <v>0</v>
      </c>
      <c r="BG316" s="224">
        <f>IF(N316="zákl. přenesená",J316,0)</f>
        <v>0</v>
      </c>
      <c r="BH316" s="224">
        <f>IF(N316="sníž. přenesená",J316,0)</f>
        <v>0</v>
      </c>
      <c r="BI316" s="224">
        <f>IF(N316="nulová",J316,0)</f>
        <v>0</v>
      </c>
      <c r="BJ316" s="18" t="s">
        <v>79</v>
      </c>
      <c r="BK316" s="224">
        <f>ROUND(I316*H316,2)</f>
        <v>0</v>
      </c>
      <c r="BL316" s="18" t="s">
        <v>156</v>
      </c>
      <c r="BM316" s="223" t="s">
        <v>590</v>
      </c>
    </row>
    <row r="317" spans="1:47" s="2" customFormat="1" ht="12">
      <c r="A317" s="39"/>
      <c r="B317" s="40"/>
      <c r="C317" s="41"/>
      <c r="D317" s="225" t="s">
        <v>143</v>
      </c>
      <c r="E317" s="41"/>
      <c r="F317" s="226" t="s">
        <v>591</v>
      </c>
      <c r="G317" s="41"/>
      <c r="H317" s="41"/>
      <c r="I317" s="227"/>
      <c r="J317" s="41"/>
      <c r="K317" s="41"/>
      <c r="L317" s="45"/>
      <c r="M317" s="228"/>
      <c r="N317" s="229"/>
      <c r="O317" s="85"/>
      <c r="P317" s="85"/>
      <c r="Q317" s="85"/>
      <c r="R317" s="85"/>
      <c r="S317" s="85"/>
      <c r="T317" s="85"/>
      <c r="U317" s="86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143</v>
      </c>
      <c r="AU317" s="18" t="s">
        <v>81</v>
      </c>
    </row>
    <row r="318" spans="1:51" s="13" customFormat="1" ht="12">
      <c r="A318" s="13"/>
      <c r="B318" s="234"/>
      <c r="C318" s="235"/>
      <c r="D318" s="236" t="s">
        <v>211</v>
      </c>
      <c r="E318" s="237" t="s">
        <v>19</v>
      </c>
      <c r="F318" s="238" t="s">
        <v>592</v>
      </c>
      <c r="G318" s="235"/>
      <c r="H318" s="239">
        <v>3</v>
      </c>
      <c r="I318" s="240"/>
      <c r="J318" s="235"/>
      <c r="K318" s="235"/>
      <c r="L318" s="241"/>
      <c r="M318" s="242"/>
      <c r="N318" s="243"/>
      <c r="O318" s="243"/>
      <c r="P318" s="243"/>
      <c r="Q318" s="243"/>
      <c r="R318" s="243"/>
      <c r="S318" s="243"/>
      <c r="T318" s="243"/>
      <c r="U318" s="244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5" t="s">
        <v>211</v>
      </c>
      <c r="AU318" s="245" t="s">
        <v>81</v>
      </c>
      <c r="AV318" s="13" t="s">
        <v>81</v>
      </c>
      <c r="AW318" s="13" t="s">
        <v>33</v>
      </c>
      <c r="AX318" s="13" t="s">
        <v>79</v>
      </c>
      <c r="AY318" s="245" t="s">
        <v>133</v>
      </c>
    </row>
    <row r="319" spans="1:65" s="2" customFormat="1" ht="24.15" customHeight="1">
      <c r="A319" s="39"/>
      <c r="B319" s="40"/>
      <c r="C319" s="212" t="s">
        <v>593</v>
      </c>
      <c r="D319" s="212" t="s">
        <v>136</v>
      </c>
      <c r="E319" s="213" t="s">
        <v>594</v>
      </c>
      <c r="F319" s="214" t="s">
        <v>595</v>
      </c>
      <c r="G319" s="215" t="s">
        <v>208</v>
      </c>
      <c r="H319" s="216">
        <v>20</v>
      </c>
      <c r="I319" s="217"/>
      <c r="J319" s="218">
        <f>ROUND(I319*H319,2)</f>
        <v>0</v>
      </c>
      <c r="K319" s="214" t="s">
        <v>140</v>
      </c>
      <c r="L319" s="45"/>
      <c r="M319" s="219" t="s">
        <v>19</v>
      </c>
      <c r="N319" s="220" t="s">
        <v>42</v>
      </c>
      <c r="O319" s="85"/>
      <c r="P319" s="221">
        <f>O319*H319</f>
        <v>0</v>
      </c>
      <c r="Q319" s="221">
        <v>0</v>
      </c>
      <c r="R319" s="221">
        <f>Q319*H319</f>
        <v>0</v>
      </c>
      <c r="S319" s="221">
        <v>0.031</v>
      </c>
      <c r="T319" s="221">
        <f>S319*H319</f>
        <v>0.62</v>
      </c>
      <c r="U319" s="222" t="s">
        <v>19</v>
      </c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23" t="s">
        <v>156</v>
      </c>
      <c r="AT319" s="223" t="s">
        <v>136</v>
      </c>
      <c r="AU319" s="223" t="s">
        <v>81</v>
      </c>
      <c r="AY319" s="18" t="s">
        <v>133</v>
      </c>
      <c r="BE319" s="224">
        <f>IF(N319="základní",J319,0)</f>
        <v>0</v>
      </c>
      <c r="BF319" s="224">
        <f>IF(N319="snížená",J319,0)</f>
        <v>0</v>
      </c>
      <c r="BG319" s="224">
        <f>IF(N319="zákl. přenesená",J319,0)</f>
        <v>0</v>
      </c>
      <c r="BH319" s="224">
        <f>IF(N319="sníž. přenesená",J319,0)</f>
        <v>0</v>
      </c>
      <c r="BI319" s="224">
        <f>IF(N319="nulová",J319,0)</f>
        <v>0</v>
      </c>
      <c r="BJ319" s="18" t="s">
        <v>79</v>
      </c>
      <c r="BK319" s="224">
        <f>ROUND(I319*H319,2)</f>
        <v>0</v>
      </c>
      <c r="BL319" s="18" t="s">
        <v>156</v>
      </c>
      <c r="BM319" s="223" t="s">
        <v>596</v>
      </c>
    </row>
    <row r="320" spans="1:47" s="2" customFormat="1" ht="12">
      <c r="A320" s="39"/>
      <c r="B320" s="40"/>
      <c r="C320" s="41"/>
      <c r="D320" s="225" t="s">
        <v>143</v>
      </c>
      <c r="E320" s="41"/>
      <c r="F320" s="226" t="s">
        <v>597</v>
      </c>
      <c r="G320" s="41"/>
      <c r="H320" s="41"/>
      <c r="I320" s="227"/>
      <c r="J320" s="41"/>
      <c r="K320" s="41"/>
      <c r="L320" s="45"/>
      <c r="M320" s="228"/>
      <c r="N320" s="229"/>
      <c r="O320" s="85"/>
      <c r="P320" s="85"/>
      <c r="Q320" s="85"/>
      <c r="R320" s="85"/>
      <c r="S320" s="85"/>
      <c r="T320" s="85"/>
      <c r="U320" s="86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143</v>
      </c>
      <c r="AU320" s="18" t="s">
        <v>81</v>
      </c>
    </row>
    <row r="321" spans="1:51" s="13" customFormat="1" ht="12">
      <c r="A321" s="13"/>
      <c r="B321" s="234"/>
      <c r="C321" s="235"/>
      <c r="D321" s="236" t="s">
        <v>211</v>
      </c>
      <c r="E321" s="237" t="s">
        <v>19</v>
      </c>
      <c r="F321" s="238" t="s">
        <v>598</v>
      </c>
      <c r="G321" s="235"/>
      <c r="H321" s="239">
        <v>20</v>
      </c>
      <c r="I321" s="240"/>
      <c r="J321" s="235"/>
      <c r="K321" s="235"/>
      <c r="L321" s="241"/>
      <c r="M321" s="242"/>
      <c r="N321" s="243"/>
      <c r="O321" s="243"/>
      <c r="P321" s="243"/>
      <c r="Q321" s="243"/>
      <c r="R321" s="243"/>
      <c r="S321" s="243"/>
      <c r="T321" s="243"/>
      <c r="U321" s="244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5" t="s">
        <v>211</v>
      </c>
      <c r="AU321" s="245" t="s">
        <v>81</v>
      </c>
      <c r="AV321" s="13" t="s">
        <v>81</v>
      </c>
      <c r="AW321" s="13" t="s">
        <v>33</v>
      </c>
      <c r="AX321" s="13" t="s">
        <v>79</v>
      </c>
      <c r="AY321" s="245" t="s">
        <v>133</v>
      </c>
    </row>
    <row r="322" spans="1:65" s="2" customFormat="1" ht="24.15" customHeight="1">
      <c r="A322" s="39"/>
      <c r="B322" s="40"/>
      <c r="C322" s="212" t="s">
        <v>599</v>
      </c>
      <c r="D322" s="212" t="s">
        <v>136</v>
      </c>
      <c r="E322" s="213" t="s">
        <v>600</v>
      </c>
      <c r="F322" s="214" t="s">
        <v>601</v>
      </c>
      <c r="G322" s="215" t="s">
        <v>253</v>
      </c>
      <c r="H322" s="216">
        <v>5.1</v>
      </c>
      <c r="I322" s="217"/>
      <c r="J322" s="218">
        <f>ROUND(I322*H322,2)</f>
        <v>0</v>
      </c>
      <c r="K322" s="214" t="s">
        <v>140</v>
      </c>
      <c r="L322" s="45"/>
      <c r="M322" s="219" t="s">
        <v>19</v>
      </c>
      <c r="N322" s="220" t="s">
        <v>42</v>
      </c>
      <c r="O322" s="85"/>
      <c r="P322" s="221">
        <f>O322*H322</f>
        <v>0</v>
      </c>
      <c r="Q322" s="221">
        <v>0</v>
      </c>
      <c r="R322" s="221">
        <f>Q322*H322</f>
        <v>0</v>
      </c>
      <c r="S322" s="221">
        <v>0.065</v>
      </c>
      <c r="T322" s="221">
        <f>S322*H322</f>
        <v>0.33149999999999996</v>
      </c>
      <c r="U322" s="222" t="s">
        <v>19</v>
      </c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23" t="s">
        <v>156</v>
      </c>
      <c r="AT322" s="223" t="s">
        <v>136</v>
      </c>
      <c r="AU322" s="223" t="s">
        <v>81</v>
      </c>
      <c r="AY322" s="18" t="s">
        <v>133</v>
      </c>
      <c r="BE322" s="224">
        <f>IF(N322="základní",J322,0)</f>
        <v>0</v>
      </c>
      <c r="BF322" s="224">
        <f>IF(N322="snížená",J322,0)</f>
        <v>0</v>
      </c>
      <c r="BG322" s="224">
        <f>IF(N322="zákl. přenesená",J322,0)</f>
        <v>0</v>
      </c>
      <c r="BH322" s="224">
        <f>IF(N322="sníž. přenesená",J322,0)</f>
        <v>0</v>
      </c>
      <c r="BI322" s="224">
        <f>IF(N322="nulová",J322,0)</f>
        <v>0</v>
      </c>
      <c r="BJ322" s="18" t="s">
        <v>79</v>
      </c>
      <c r="BK322" s="224">
        <f>ROUND(I322*H322,2)</f>
        <v>0</v>
      </c>
      <c r="BL322" s="18" t="s">
        <v>156</v>
      </c>
      <c r="BM322" s="223" t="s">
        <v>602</v>
      </c>
    </row>
    <row r="323" spans="1:47" s="2" customFormat="1" ht="12">
      <c r="A323" s="39"/>
      <c r="B323" s="40"/>
      <c r="C323" s="41"/>
      <c r="D323" s="225" t="s">
        <v>143</v>
      </c>
      <c r="E323" s="41"/>
      <c r="F323" s="226" t="s">
        <v>603</v>
      </c>
      <c r="G323" s="41"/>
      <c r="H323" s="41"/>
      <c r="I323" s="227"/>
      <c r="J323" s="41"/>
      <c r="K323" s="41"/>
      <c r="L323" s="45"/>
      <c r="M323" s="228"/>
      <c r="N323" s="229"/>
      <c r="O323" s="85"/>
      <c r="P323" s="85"/>
      <c r="Q323" s="85"/>
      <c r="R323" s="85"/>
      <c r="S323" s="85"/>
      <c r="T323" s="85"/>
      <c r="U323" s="86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143</v>
      </c>
      <c r="AU323" s="18" t="s">
        <v>81</v>
      </c>
    </row>
    <row r="324" spans="1:51" s="13" customFormat="1" ht="12">
      <c r="A324" s="13"/>
      <c r="B324" s="234"/>
      <c r="C324" s="235"/>
      <c r="D324" s="236" t="s">
        <v>211</v>
      </c>
      <c r="E324" s="237" t="s">
        <v>19</v>
      </c>
      <c r="F324" s="238" t="s">
        <v>604</v>
      </c>
      <c r="G324" s="235"/>
      <c r="H324" s="239">
        <v>5.1</v>
      </c>
      <c r="I324" s="240"/>
      <c r="J324" s="235"/>
      <c r="K324" s="235"/>
      <c r="L324" s="241"/>
      <c r="M324" s="242"/>
      <c r="N324" s="243"/>
      <c r="O324" s="243"/>
      <c r="P324" s="243"/>
      <c r="Q324" s="243"/>
      <c r="R324" s="243"/>
      <c r="S324" s="243"/>
      <c r="T324" s="243"/>
      <c r="U324" s="244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5" t="s">
        <v>211</v>
      </c>
      <c r="AU324" s="245" t="s">
        <v>81</v>
      </c>
      <c r="AV324" s="13" t="s">
        <v>81</v>
      </c>
      <c r="AW324" s="13" t="s">
        <v>33</v>
      </c>
      <c r="AX324" s="13" t="s">
        <v>79</v>
      </c>
      <c r="AY324" s="245" t="s">
        <v>133</v>
      </c>
    </row>
    <row r="325" spans="1:65" s="2" customFormat="1" ht="24.15" customHeight="1">
      <c r="A325" s="39"/>
      <c r="B325" s="40"/>
      <c r="C325" s="212" t="s">
        <v>605</v>
      </c>
      <c r="D325" s="212" t="s">
        <v>136</v>
      </c>
      <c r="E325" s="213" t="s">
        <v>606</v>
      </c>
      <c r="F325" s="214" t="s">
        <v>607</v>
      </c>
      <c r="G325" s="215" t="s">
        <v>227</v>
      </c>
      <c r="H325" s="216">
        <v>198.223</v>
      </c>
      <c r="I325" s="217"/>
      <c r="J325" s="218">
        <f>ROUND(I325*H325,2)</f>
        <v>0</v>
      </c>
      <c r="K325" s="214" t="s">
        <v>140</v>
      </c>
      <c r="L325" s="45"/>
      <c r="M325" s="219" t="s">
        <v>19</v>
      </c>
      <c r="N325" s="220" t="s">
        <v>42</v>
      </c>
      <c r="O325" s="85"/>
      <c r="P325" s="221">
        <f>O325*H325</f>
        <v>0</v>
      </c>
      <c r="Q325" s="221">
        <v>0</v>
      </c>
      <c r="R325" s="221">
        <f>Q325*H325</f>
        <v>0</v>
      </c>
      <c r="S325" s="221">
        <v>0.02</v>
      </c>
      <c r="T325" s="221">
        <f>S325*H325</f>
        <v>3.9644600000000003</v>
      </c>
      <c r="U325" s="222" t="s">
        <v>19</v>
      </c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23" t="s">
        <v>156</v>
      </c>
      <c r="AT325" s="223" t="s">
        <v>136</v>
      </c>
      <c r="AU325" s="223" t="s">
        <v>81</v>
      </c>
      <c r="AY325" s="18" t="s">
        <v>133</v>
      </c>
      <c r="BE325" s="224">
        <f>IF(N325="základní",J325,0)</f>
        <v>0</v>
      </c>
      <c r="BF325" s="224">
        <f>IF(N325="snížená",J325,0)</f>
        <v>0</v>
      </c>
      <c r="BG325" s="224">
        <f>IF(N325="zákl. přenesená",J325,0)</f>
        <v>0</v>
      </c>
      <c r="BH325" s="224">
        <f>IF(N325="sníž. přenesená",J325,0)</f>
        <v>0</v>
      </c>
      <c r="BI325" s="224">
        <f>IF(N325="nulová",J325,0)</f>
        <v>0</v>
      </c>
      <c r="BJ325" s="18" t="s">
        <v>79</v>
      </c>
      <c r="BK325" s="224">
        <f>ROUND(I325*H325,2)</f>
        <v>0</v>
      </c>
      <c r="BL325" s="18" t="s">
        <v>156</v>
      </c>
      <c r="BM325" s="223" t="s">
        <v>608</v>
      </c>
    </row>
    <row r="326" spans="1:47" s="2" customFormat="1" ht="12">
      <c r="A326" s="39"/>
      <c r="B326" s="40"/>
      <c r="C326" s="41"/>
      <c r="D326" s="225" t="s">
        <v>143</v>
      </c>
      <c r="E326" s="41"/>
      <c r="F326" s="226" t="s">
        <v>609</v>
      </c>
      <c r="G326" s="41"/>
      <c r="H326" s="41"/>
      <c r="I326" s="227"/>
      <c r="J326" s="41"/>
      <c r="K326" s="41"/>
      <c r="L326" s="45"/>
      <c r="M326" s="228"/>
      <c r="N326" s="229"/>
      <c r="O326" s="85"/>
      <c r="P326" s="85"/>
      <c r="Q326" s="85"/>
      <c r="R326" s="85"/>
      <c r="S326" s="85"/>
      <c r="T326" s="85"/>
      <c r="U326" s="86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143</v>
      </c>
      <c r="AU326" s="18" t="s">
        <v>81</v>
      </c>
    </row>
    <row r="327" spans="1:51" s="13" customFormat="1" ht="12">
      <c r="A327" s="13"/>
      <c r="B327" s="234"/>
      <c r="C327" s="235"/>
      <c r="D327" s="236" t="s">
        <v>211</v>
      </c>
      <c r="E327" s="237" t="s">
        <v>19</v>
      </c>
      <c r="F327" s="238" t="s">
        <v>610</v>
      </c>
      <c r="G327" s="235"/>
      <c r="H327" s="239">
        <v>172.315</v>
      </c>
      <c r="I327" s="240"/>
      <c r="J327" s="235"/>
      <c r="K327" s="235"/>
      <c r="L327" s="241"/>
      <c r="M327" s="242"/>
      <c r="N327" s="243"/>
      <c r="O327" s="243"/>
      <c r="P327" s="243"/>
      <c r="Q327" s="243"/>
      <c r="R327" s="243"/>
      <c r="S327" s="243"/>
      <c r="T327" s="243"/>
      <c r="U327" s="244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5" t="s">
        <v>211</v>
      </c>
      <c r="AU327" s="245" t="s">
        <v>81</v>
      </c>
      <c r="AV327" s="13" t="s">
        <v>81</v>
      </c>
      <c r="AW327" s="13" t="s">
        <v>33</v>
      </c>
      <c r="AX327" s="13" t="s">
        <v>71</v>
      </c>
      <c r="AY327" s="245" t="s">
        <v>133</v>
      </c>
    </row>
    <row r="328" spans="1:51" s="13" customFormat="1" ht="12">
      <c r="A328" s="13"/>
      <c r="B328" s="234"/>
      <c r="C328" s="235"/>
      <c r="D328" s="236" t="s">
        <v>211</v>
      </c>
      <c r="E328" s="237" t="s">
        <v>19</v>
      </c>
      <c r="F328" s="238" t="s">
        <v>611</v>
      </c>
      <c r="G328" s="235"/>
      <c r="H328" s="239">
        <v>25.908</v>
      </c>
      <c r="I328" s="240"/>
      <c r="J328" s="235"/>
      <c r="K328" s="235"/>
      <c r="L328" s="241"/>
      <c r="M328" s="242"/>
      <c r="N328" s="243"/>
      <c r="O328" s="243"/>
      <c r="P328" s="243"/>
      <c r="Q328" s="243"/>
      <c r="R328" s="243"/>
      <c r="S328" s="243"/>
      <c r="T328" s="243"/>
      <c r="U328" s="244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5" t="s">
        <v>211</v>
      </c>
      <c r="AU328" s="245" t="s">
        <v>81</v>
      </c>
      <c r="AV328" s="13" t="s">
        <v>81</v>
      </c>
      <c r="AW328" s="13" t="s">
        <v>33</v>
      </c>
      <c r="AX328" s="13" t="s">
        <v>71</v>
      </c>
      <c r="AY328" s="245" t="s">
        <v>133</v>
      </c>
    </row>
    <row r="329" spans="1:51" s="14" customFormat="1" ht="12">
      <c r="A329" s="14"/>
      <c r="B329" s="246"/>
      <c r="C329" s="247"/>
      <c r="D329" s="236" t="s">
        <v>211</v>
      </c>
      <c r="E329" s="248" t="s">
        <v>19</v>
      </c>
      <c r="F329" s="249" t="s">
        <v>224</v>
      </c>
      <c r="G329" s="247"/>
      <c r="H329" s="250">
        <v>198.223</v>
      </c>
      <c r="I329" s="251"/>
      <c r="J329" s="247"/>
      <c r="K329" s="247"/>
      <c r="L329" s="252"/>
      <c r="M329" s="253"/>
      <c r="N329" s="254"/>
      <c r="O329" s="254"/>
      <c r="P329" s="254"/>
      <c r="Q329" s="254"/>
      <c r="R329" s="254"/>
      <c r="S329" s="254"/>
      <c r="T329" s="254"/>
      <c r="U329" s="255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6" t="s">
        <v>211</v>
      </c>
      <c r="AU329" s="256" t="s">
        <v>81</v>
      </c>
      <c r="AV329" s="14" t="s">
        <v>156</v>
      </c>
      <c r="AW329" s="14" t="s">
        <v>33</v>
      </c>
      <c r="AX329" s="14" t="s">
        <v>79</v>
      </c>
      <c r="AY329" s="256" t="s">
        <v>133</v>
      </c>
    </row>
    <row r="330" spans="1:63" s="12" customFormat="1" ht="22.8" customHeight="1">
      <c r="A330" s="12"/>
      <c r="B330" s="196"/>
      <c r="C330" s="197"/>
      <c r="D330" s="198" t="s">
        <v>70</v>
      </c>
      <c r="E330" s="210" t="s">
        <v>612</v>
      </c>
      <c r="F330" s="210" t="s">
        <v>613</v>
      </c>
      <c r="G330" s="197"/>
      <c r="H330" s="197"/>
      <c r="I330" s="200"/>
      <c r="J330" s="211">
        <f>BK330</f>
        <v>0</v>
      </c>
      <c r="K330" s="197"/>
      <c r="L330" s="202"/>
      <c r="M330" s="203"/>
      <c r="N330" s="204"/>
      <c r="O330" s="204"/>
      <c r="P330" s="205">
        <f>SUM(P331:P352)</f>
        <v>0</v>
      </c>
      <c r="Q330" s="204"/>
      <c r="R330" s="205">
        <f>SUM(R331:R352)</f>
        <v>0</v>
      </c>
      <c r="S330" s="204"/>
      <c r="T330" s="205">
        <f>SUM(T331:T352)</f>
        <v>0</v>
      </c>
      <c r="U330" s="206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07" t="s">
        <v>79</v>
      </c>
      <c r="AT330" s="208" t="s">
        <v>70</v>
      </c>
      <c r="AU330" s="208" t="s">
        <v>79</v>
      </c>
      <c r="AY330" s="207" t="s">
        <v>133</v>
      </c>
      <c r="BK330" s="209">
        <f>SUM(BK331:BK352)</f>
        <v>0</v>
      </c>
    </row>
    <row r="331" spans="1:65" s="2" customFormat="1" ht="24.15" customHeight="1">
      <c r="A331" s="39"/>
      <c r="B331" s="40"/>
      <c r="C331" s="212" t="s">
        <v>614</v>
      </c>
      <c r="D331" s="212" t="s">
        <v>136</v>
      </c>
      <c r="E331" s="213" t="s">
        <v>615</v>
      </c>
      <c r="F331" s="214" t="s">
        <v>616</v>
      </c>
      <c r="G331" s="215" t="s">
        <v>276</v>
      </c>
      <c r="H331" s="216">
        <v>24.316</v>
      </c>
      <c r="I331" s="217"/>
      <c r="J331" s="218">
        <f>ROUND(I331*H331,2)</f>
        <v>0</v>
      </c>
      <c r="K331" s="214" t="s">
        <v>140</v>
      </c>
      <c r="L331" s="45"/>
      <c r="M331" s="219" t="s">
        <v>19</v>
      </c>
      <c r="N331" s="220" t="s">
        <v>42</v>
      </c>
      <c r="O331" s="85"/>
      <c r="P331" s="221">
        <f>O331*H331</f>
        <v>0</v>
      </c>
      <c r="Q331" s="221">
        <v>0</v>
      </c>
      <c r="R331" s="221">
        <f>Q331*H331</f>
        <v>0</v>
      </c>
      <c r="S331" s="221">
        <v>0</v>
      </c>
      <c r="T331" s="221">
        <f>S331*H331</f>
        <v>0</v>
      </c>
      <c r="U331" s="222" t="s">
        <v>19</v>
      </c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23" t="s">
        <v>156</v>
      </c>
      <c r="AT331" s="223" t="s">
        <v>136</v>
      </c>
      <c r="AU331" s="223" t="s">
        <v>81</v>
      </c>
      <c r="AY331" s="18" t="s">
        <v>133</v>
      </c>
      <c r="BE331" s="224">
        <f>IF(N331="základní",J331,0)</f>
        <v>0</v>
      </c>
      <c r="BF331" s="224">
        <f>IF(N331="snížená",J331,0)</f>
        <v>0</v>
      </c>
      <c r="BG331" s="224">
        <f>IF(N331="zákl. přenesená",J331,0)</f>
        <v>0</v>
      </c>
      <c r="BH331" s="224">
        <f>IF(N331="sníž. přenesená",J331,0)</f>
        <v>0</v>
      </c>
      <c r="BI331" s="224">
        <f>IF(N331="nulová",J331,0)</f>
        <v>0</v>
      </c>
      <c r="BJ331" s="18" t="s">
        <v>79</v>
      </c>
      <c r="BK331" s="224">
        <f>ROUND(I331*H331,2)</f>
        <v>0</v>
      </c>
      <c r="BL331" s="18" t="s">
        <v>156</v>
      </c>
      <c r="BM331" s="223" t="s">
        <v>617</v>
      </c>
    </row>
    <row r="332" spans="1:47" s="2" customFormat="1" ht="12">
      <c r="A332" s="39"/>
      <c r="B332" s="40"/>
      <c r="C332" s="41"/>
      <c r="D332" s="225" t="s">
        <v>143</v>
      </c>
      <c r="E332" s="41"/>
      <c r="F332" s="226" t="s">
        <v>618</v>
      </c>
      <c r="G332" s="41"/>
      <c r="H332" s="41"/>
      <c r="I332" s="227"/>
      <c r="J332" s="41"/>
      <c r="K332" s="41"/>
      <c r="L332" s="45"/>
      <c r="M332" s="228"/>
      <c r="N332" s="229"/>
      <c r="O332" s="85"/>
      <c r="P332" s="85"/>
      <c r="Q332" s="85"/>
      <c r="R332" s="85"/>
      <c r="S332" s="85"/>
      <c r="T332" s="85"/>
      <c r="U332" s="86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143</v>
      </c>
      <c r="AU332" s="18" t="s">
        <v>81</v>
      </c>
    </row>
    <row r="333" spans="1:65" s="2" customFormat="1" ht="21.75" customHeight="1">
      <c r="A333" s="39"/>
      <c r="B333" s="40"/>
      <c r="C333" s="212" t="s">
        <v>619</v>
      </c>
      <c r="D333" s="212" t="s">
        <v>136</v>
      </c>
      <c r="E333" s="213" t="s">
        <v>620</v>
      </c>
      <c r="F333" s="214" t="s">
        <v>621</v>
      </c>
      <c r="G333" s="215" t="s">
        <v>276</v>
      </c>
      <c r="H333" s="216">
        <v>24.316</v>
      </c>
      <c r="I333" s="217"/>
      <c r="J333" s="218">
        <f>ROUND(I333*H333,2)</f>
        <v>0</v>
      </c>
      <c r="K333" s="214" t="s">
        <v>140</v>
      </c>
      <c r="L333" s="45"/>
      <c r="M333" s="219" t="s">
        <v>19</v>
      </c>
      <c r="N333" s="220" t="s">
        <v>42</v>
      </c>
      <c r="O333" s="85"/>
      <c r="P333" s="221">
        <f>O333*H333</f>
        <v>0</v>
      </c>
      <c r="Q333" s="221">
        <v>0</v>
      </c>
      <c r="R333" s="221">
        <f>Q333*H333</f>
        <v>0</v>
      </c>
      <c r="S333" s="221">
        <v>0</v>
      </c>
      <c r="T333" s="221">
        <f>S333*H333</f>
        <v>0</v>
      </c>
      <c r="U333" s="222" t="s">
        <v>19</v>
      </c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23" t="s">
        <v>156</v>
      </c>
      <c r="AT333" s="223" t="s">
        <v>136</v>
      </c>
      <c r="AU333" s="223" t="s">
        <v>81</v>
      </c>
      <c r="AY333" s="18" t="s">
        <v>133</v>
      </c>
      <c r="BE333" s="224">
        <f>IF(N333="základní",J333,0)</f>
        <v>0</v>
      </c>
      <c r="BF333" s="224">
        <f>IF(N333="snížená",J333,0)</f>
        <v>0</v>
      </c>
      <c r="BG333" s="224">
        <f>IF(N333="zákl. přenesená",J333,0)</f>
        <v>0</v>
      </c>
      <c r="BH333" s="224">
        <f>IF(N333="sníž. přenesená",J333,0)</f>
        <v>0</v>
      </c>
      <c r="BI333" s="224">
        <f>IF(N333="nulová",J333,0)</f>
        <v>0</v>
      </c>
      <c r="BJ333" s="18" t="s">
        <v>79</v>
      </c>
      <c r="BK333" s="224">
        <f>ROUND(I333*H333,2)</f>
        <v>0</v>
      </c>
      <c r="BL333" s="18" t="s">
        <v>156</v>
      </c>
      <c r="BM333" s="223" t="s">
        <v>622</v>
      </c>
    </row>
    <row r="334" spans="1:47" s="2" customFormat="1" ht="12">
      <c r="A334" s="39"/>
      <c r="B334" s="40"/>
      <c r="C334" s="41"/>
      <c r="D334" s="225" t="s">
        <v>143</v>
      </c>
      <c r="E334" s="41"/>
      <c r="F334" s="226" t="s">
        <v>623</v>
      </c>
      <c r="G334" s="41"/>
      <c r="H334" s="41"/>
      <c r="I334" s="227"/>
      <c r="J334" s="41"/>
      <c r="K334" s="41"/>
      <c r="L334" s="45"/>
      <c r="M334" s="228"/>
      <c r="N334" s="229"/>
      <c r="O334" s="85"/>
      <c r="P334" s="85"/>
      <c r="Q334" s="85"/>
      <c r="R334" s="85"/>
      <c r="S334" s="85"/>
      <c r="T334" s="85"/>
      <c r="U334" s="86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143</v>
      </c>
      <c r="AU334" s="18" t="s">
        <v>81</v>
      </c>
    </row>
    <row r="335" spans="1:65" s="2" customFormat="1" ht="24.15" customHeight="1">
      <c r="A335" s="39"/>
      <c r="B335" s="40"/>
      <c r="C335" s="212" t="s">
        <v>624</v>
      </c>
      <c r="D335" s="212" t="s">
        <v>136</v>
      </c>
      <c r="E335" s="213" t="s">
        <v>625</v>
      </c>
      <c r="F335" s="214" t="s">
        <v>626</v>
      </c>
      <c r="G335" s="215" t="s">
        <v>276</v>
      </c>
      <c r="H335" s="216">
        <v>948.324</v>
      </c>
      <c r="I335" s="217"/>
      <c r="J335" s="218">
        <f>ROUND(I335*H335,2)</f>
        <v>0</v>
      </c>
      <c r="K335" s="214" t="s">
        <v>140</v>
      </c>
      <c r="L335" s="45"/>
      <c r="M335" s="219" t="s">
        <v>19</v>
      </c>
      <c r="N335" s="220" t="s">
        <v>42</v>
      </c>
      <c r="O335" s="85"/>
      <c r="P335" s="221">
        <f>O335*H335</f>
        <v>0</v>
      </c>
      <c r="Q335" s="221">
        <v>0</v>
      </c>
      <c r="R335" s="221">
        <f>Q335*H335</f>
        <v>0</v>
      </c>
      <c r="S335" s="221">
        <v>0</v>
      </c>
      <c r="T335" s="221">
        <f>S335*H335</f>
        <v>0</v>
      </c>
      <c r="U335" s="222" t="s">
        <v>19</v>
      </c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23" t="s">
        <v>156</v>
      </c>
      <c r="AT335" s="223" t="s">
        <v>136</v>
      </c>
      <c r="AU335" s="223" t="s">
        <v>81</v>
      </c>
      <c r="AY335" s="18" t="s">
        <v>133</v>
      </c>
      <c r="BE335" s="224">
        <f>IF(N335="základní",J335,0)</f>
        <v>0</v>
      </c>
      <c r="BF335" s="224">
        <f>IF(N335="snížená",J335,0)</f>
        <v>0</v>
      </c>
      <c r="BG335" s="224">
        <f>IF(N335="zákl. přenesená",J335,0)</f>
        <v>0</v>
      </c>
      <c r="BH335" s="224">
        <f>IF(N335="sníž. přenesená",J335,0)</f>
        <v>0</v>
      </c>
      <c r="BI335" s="224">
        <f>IF(N335="nulová",J335,0)</f>
        <v>0</v>
      </c>
      <c r="BJ335" s="18" t="s">
        <v>79</v>
      </c>
      <c r="BK335" s="224">
        <f>ROUND(I335*H335,2)</f>
        <v>0</v>
      </c>
      <c r="BL335" s="18" t="s">
        <v>156</v>
      </c>
      <c r="BM335" s="223" t="s">
        <v>627</v>
      </c>
    </row>
    <row r="336" spans="1:47" s="2" customFormat="1" ht="12">
      <c r="A336" s="39"/>
      <c r="B336" s="40"/>
      <c r="C336" s="41"/>
      <c r="D336" s="225" t="s">
        <v>143</v>
      </c>
      <c r="E336" s="41"/>
      <c r="F336" s="226" t="s">
        <v>628</v>
      </c>
      <c r="G336" s="41"/>
      <c r="H336" s="41"/>
      <c r="I336" s="227"/>
      <c r="J336" s="41"/>
      <c r="K336" s="41"/>
      <c r="L336" s="45"/>
      <c r="M336" s="228"/>
      <c r="N336" s="229"/>
      <c r="O336" s="85"/>
      <c r="P336" s="85"/>
      <c r="Q336" s="85"/>
      <c r="R336" s="85"/>
      <c r="S336" s="85"/>
      <c r="T336" s="85"/>
      <c r="U336" s="86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143</v>
      </c>
      <c r="AU336" s="18" t="s">
        <v>81</v>
      </c>
    </row>
    <row r="337" spans="1:51" s="13" customFormat="1" ht="12">
      <c r="A337" s="13"/>
      <c r="B337" s="234"/>
      <c r="C337" s="235"/>
      <c r="D337" s="236" t="s">
        <v>211</v>
      </c>
      <c r="E337" s="235"/>
      <c r="F337" s="238" t="s">
        <v>629</v>
      </c>
      <c r="G337" s="235"/>
      <c r="H337" s="239">
        <v>948.324</v>
      </c>
      <c r="I337" s="240"/>
      <c r="J337" s="235"/>
      <c r="K337" s="235"/>
      <c r="L337" s="241"/>
      <c r="M337" s="242"/>
      <c r="N337" s="243"/>
      <c r="O337" s="243"/>
      <c r="P337" s="243"/>
      <c r="Q337" s="243"/>
      <c r="R337" s="243"/>
      <c r="S337" s="243"/>
      <c r="T337" s="243"/>
      <c r="U337" s="244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5" t="s">
        <v>211</v>
      </c>
      <c r="AU337" s="245" t="s">
        <v>81</v>
      </c>
      <c r="AV337" s="13" t="s">
        <v>81</v>
      </c>
      <c r="AW337" s="13" t="s">
        <v>4</v>
      </c>
      <c r="AX337" s="13" t="s">
        <v>79</v>
      </c>
      <c r="AY337" s="245" t="s">
        <v>133</v>
      </c>
    </row>
    <row r="338" spans="1:65" s="2" customFormat="1" ht="24.15" customHeight="1">
      <c r="A338" s="39"/>
      <c r="B338" s="40"/>
      <c r="C338" s="212" t="s">
        <v>630</v>
      </c>
      <c r="D338" s="212" t="s">
        <v>136</v>
      </c>
      <c r="E338" s="213" t="s">
        <v>631</v>
      </c>
      <c r="F338" s="214" t="s">
        <v>632</v>
      </c>
      <c r="G338" s="215" t="s">
        <v>276</v>
      </c>
      <c r="H338" s="216">
        <v>4.01</v>
      </c>
      <c r="I338" s="217"/>
      <c r="J338" s="218">
        <f>ROUND(I338*H338,2)</f>
        <v>0</v>
      </c>
      <c r="K338" s="214" t="s">
        <v>140</v>
      </c>
      <c r="L338" s="45"/>
      <c r="M338" s="219" t="s">
        <v>19</v>
      </c>
      <c r="N338" s="220" t="s">
        <v>42</v>
      </c>
      <c r="O338" s="85"/>
      <c r="P338" s="221">
        <f>O338*H338</f>
        <v>0</v>
      </c>
      <c r="Q338" s="221">
        <v>0</v>
      </c>
      <c r="R338" s="221">
        <f>Q338*H338</f>
        <v>0</v>
      </c>
      <c r="S338" s="221">
        <v>0</v>
      </c>
      <c r="T338" s="221">
        <f>S338*H338</f>
        <v>0</v>
      </c>
      <c r="U338" s="222" t="s">
        <v>19</v>
      </c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23" t="s">
        <v>156</v>
      </c>
      <c r="AT338" s="223" t="s">
        <v>136</v>
      </c>
      <c r="AU338" s="223" t="s">
        <v>81</v>
      </c>
      <c r="AY338" s="18" t="s">
        <v>133</v>
      </c>
      <c r="BE338" s="224">
        <f>IF(N338="základní",J338,0)</f>
        <v>0</v>
      </c>
      <c r="BF338" s="224">
        <f>IF(N338="snížená",J338,0)</f>
        <v>0</v>
      </c>
      <c r="BG338" s="224">
        <f>IF(N338="zákl. přenesená",J338,0)</f>
        <v>0</v>
      </c>
      <c r="BH338" s="224">
        <f>IF(N338="sníž. přenesená",J338,0)</f>
        <v>0</v>
      </c>
      <c r="BI338" s="224">
        <f>IF(N338="nulová",J338,0)</f>
        <v>0</v>
      </c>
      <c r="BJ338" s="18" t="s">
        <v>79</v>
      </c>
      <c r="BK338" s="224">
        <f>ROUND(I338*H338,2)</f>
        <v>0</v>
      </c>
      <c r="BL338" s="18" t="s">
        <v>156</v>
      </c>
      <c r="BM338" s="223" t="s">
        <v>633</v>
      </c>
    </row>
    <row r="339" spans="1:47" s="2" customFormat="1" ht="12">
      <c r="A339" s="39"/>
      <c r="B339" s="40"/>
      <c r="C339" s="41"/>
      <c r="D339" s="225" t="s">
        <v>143</v>
      </c>
      <c r="E339" s="41"/>
      <c r="F339" s="226" t="s">
        <v>634</v>
      </c>
      <c r="G339" s="41"/>
      <c r="H339" s="41"/>
      <c r="I339" s="227"/>
      <c r="J339" s="41"/>
      <c r="K339" s="41"/>
      <c r="L339" s="45"/>
      <c r="M339" s="228"/>
      <c r="N339" s="229"/>
      <c r="O339" s="85"/>
      <c r="P339" s="85"/>
      <c r="Q339" s="85"/>
      <c r="R339" s="85"/>
      <c r="S339" s="85"/>
      <c r="T339" s="85"/>
      <c r="U339" s="86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143</v>
      </c>
      <c r="AU339" s="18" t="s">
        <v>81</v>
      </c>
    </row>
    <row r="340" spans="1:51" s="13" customFormat="1" ht="12">
      <c r="A340" s="13"/>
      <c r="B340" s="234"/>
      <c r="C340" s="235"/>
      <c r="D340" s="236" t="s">
        <v>211</v>
      </c>
      <c r="E340" s="237" t="s">
        <v>19</v>
      </c>
      <c r="F340" s="238" t="s">
        <v>635</v>
      </c>
      <c r="G340" s="235"/>
      <c r="H340" s="239">
        <v>4.01</v>
      </c>
      <c r="I340" s="240"/>
      <c r="J340" s="235"/>
      <c r="K340" s="235"/>
      <c r="L340" s="241"/>
      <c r="M340" s="242"/>
      <c r="N340" s="243"/>
      <c r="O340" s="243"/>
      <c r="P340" s="243"/>
      <c r="Q340" s="243"/>
      <c r="R340" s="243"/>
      <c r="S340" s="243"/>
      <c r="T340" s="243"/>
      <c r="U340" s="244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5" t="s">
        <v>211</v>
      </c>
      <c r="AU340" s="245" t="s">
        <v>81</v>
      </c>
      <c r="AV340" s="13" t="s">
        <v>81</v>
      </c>
      <c r="AW340" s="13" t="s">
        <v>33</v>
      </c>
      <c r="AX340" s="13" t="s">
        <v>79</v>
      </c>
      <c r="AY340" s="245" t="s">
        <v>133</v>
      </c>
    </row>
    <row r="341" spans="1:65" s="2" customFormat="1" ht="24.15" customHeight="1">
      <c r="A341" s="39"/>
      <c r="B341" s="40"/>
      <c r="C341" s="212" t="s">
        <v>636</v>
      </c>
      <c r="D341" s="212" t="s">
        <v>136</v>
      </c>
      <c r="E341" s="213" t="s">
        <v>637</v>
      </c>
      <c r="F341" s="214" t="s">
        <v>638</v>
      </c>
      <c r="G341" s="215" t="s">
        <v>276</v>
      </c>
      <c r="H341" s="216">
        <v>13.834</v>
      </c>
      <c r="I341" s="217"/>
      <c r="J341" s="218">
        <f>ROUND(I341*H341,2)</f>
        <v>0</v>
      </c>
      <c r="K341" s="214" t="s">
        <v>140</v>
      </c>
      <c r="L341" s="45"/>
      <c r="M341" s="219" t="s">
        <v>19</v>
      </c>
      <c r="N341" s="220" t="s">
        <v>42</v>
      </c>
      <c r="O341" s="85"/>
      <c r="P341" s="221">
        <f>O341*H341</f>
        <v>0</v>
      </c>
      <c r="Q341" s="221">
        <v>0</v>
      </c>
      <c r="R341" s="221">
        <f>Q341*H341</f>
        <v>0</v>
      </c>
      <c r="S341" s="221">
        <v>0</v>
      </c>
      <c r="T341" s="221">
        <f>S341*H341</f>
        <v>0</v>
      </c>
      <c r="U341" s="222" t="s">
        <v>19</v>
      </c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23" t="s">
        <v>156</v>
      </c>
      <c r="AT341" s="223" t="s">
        <v>136</v>
      </c>
      <c r="AU341" s="223" t="s">
        <v>81</v>
      </c>
      <c r="AY341" s="18" t="s">
        <v>133</v>
      </c>
      <c r="BE341" s="224">
        <f>IF(N341="základní",J341,0)</f>
        <v>0</v>
      </c>
      <c r="BF341" s="224">
        <f>IF(N341="snížená",J341,0)</f>
        <v>0</v>
      </c>
      <c r="BG341" s="224">
        <f>IF(N341="zákl. přenesená",J341,0)</f>
        <v>0</v>
      </c>
      <c r="BH341" s="224">
        <f>IF(N341="sníž. přenesená",J341,0)</f>
        <v>0</v>
      </c>
      <c r="BI341" s="224">
        <f>IF(N341="nulová",J341,0)</f>
        <v>0</v>
      </c>
      <c r="BJ341" s="18" t="s">
        <v>79</v>
      </c>
      <c r="BK341" s="224">
        <f>ROUND(I341*H341,2)</f>
        <v>0</v>
      </c>
      <c r="BL341" s="18" t="s">
        <v>156</v>
      </c>
      <c r="BM341" s="223" t="s">
        <v>639</v>
      </c>
    </row>
    <row r="342" spans="1:47" s="2" customFormat="1" ht="12">
      <c r="A342" s="39"/>
      <c r="B342" s="40"/>
      <c r="C342" s="41"/>
      <c r="D342" s="225" t="s">
        <v>143</v>
      </c>
      <c r="E342" s="41"/>
      <c r="F342" s="226" t="s">
        <v>640</v>
      </c>
      <c r="G342" s="41"/>
      <c r="H342" s="41"/>
      <c r="I342" s="227"/>
      <c r="J342" s="41"/>
      <c r="K342" s="41"/>
      <c r="L342" s="45"/>
      <c r="M342" s="228"/>
      <c r="N342" s="229"/>
      <c r="O342" s="85"/>
      <c r="P342" s="85"/>
      <c r="Q342" s="85"/>
      <c r="R342" s="85"/>
      <c r="S342" s="85"/>
      <c r="T342" s="85"/>
      <c r="U342" s="86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143</v>
      </c>
      <c r="AU342" s="18" t="s">
        <v>81</v>
      </c>
    </row>
    <row r="343" spans="1:51" s="13" customFormat="1" ht="12">
      <c r="A343" s="13"/>
      <c r="B343" s="234"/>
      <c r="C343" s="235"/>
      <c r="D343" s="236" t="s">
        <v>211</v>
      </c>
      <c r="E343" s="237" t="s">
        <v>19</v>
      </c>
      <c r="F343" s="238" t="s">
        <v>641</v>
      </c>
      <c r="G343" s="235"/>
      <c r="H343" s="239">
        <v>13.834</v>
      </c>
      <c r="I343" s="240"/>
      <c r="J343" s="235"/>
      <c r="K343" s="235"/>
      <c r="L343" s="241"/>
      <c r="M343" s="242"/>
      <c r="N343" s="243"/>
      <c r="O343" s="243"/>
      <c r="P343" s="243"/>
      <c r="Q343" s="243"/>
      <c r="R343" s="243"/>
      <c r="S343" s="243"/>
      <c r="T343" s="243"/>
      <c r="U343" s="244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5" t="s">
        <v>211</v>
      </c>
      <c r="AU343" s="245" t="s">
        <v>81</v>
      </c>
      <c r="AV343" s="13" t="s">
        <v>81</v>
      </c>
      <c r="AW343" s="13" t="s">
        <v>33</v>
      </c>
      <c r="AX343" s="13" t="s">
        <v>79</v>
      </c>
      <c r="AY343" s="245" t="s">
        <v>133</v>
      </c>
    </row>
    <row r="344" spans="1:65" s="2" customFormat="1" ht="24.15" customHeight="1">
      <c r="A344" s="39"/>
      <c r="B344" s="40"/>
      <c r="C344" s="212" t="s">
        <v>642</v>
      </c>
      <c r="D344" s="212" t="s">
        <v>136</v>
      </c>
      <c r="E344" s="213" t="s">
        <v>643</v>
      </c>
      <c r="F344" s="214" t="s">
        <v>644</v>
      </c>
      <c r="G344" s="215" t="s">
        <v>276</v>
      </c>
      <c r="H344" s="216">
        <v>5.192</v>
      </c>
      <c r="I344" s="217"/>
      <c r="J344" s="218">
        <f>ROUND(I344*H344,2)</f>
        <v>0</v>
      </c>
      <c r="K344" s="214" t="s">
        <v>140</v>
      </c>
      <c r="L344" s="45"/>
      <c r="M344" s="219" t="s">
        <v>19</v>
      </c>
      <c r="N344" s="220" t="s">
        <v>42</v>
      </c>
      <c r="O344" s="85"/>
      <c r="P344" s="221">
        <f>O344*H344</f>
        <v>0</v>
      </c>
      <c r="Q344" s="221">
        <v>0</v>
      </c>
      <c r="R344" s="221">
        <f>Q344*H344</f>
        <v>0</v>
      </c>
      <c r="S344" s="221">
        <v>0</v>
      </c>
      <c r="T344" s="221">
        <f>S344*H344</f>
        <v>0</v>
      </c>
      <c r="U344" s="222" t="s">
        <v>19</v>
      </c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23" t="s">
        <v>156</v>
      </c>
      <c r="AT344" s="223" t="s">
        <v>136</v>
      </c>
      <c r="AU344" s="223" t="s">
        <v>81</v>
      </c>
      <c r="AY344" s="18" t="s">
        <v>133</v>
      </c>
      <c r="BE344" s="224">
        <f>IF(N344="základní",J344,0)</f>
        <v>0</v>
      </c>
      <c r="BF344" s="224">
        <f>IF(N344="snížená",J344,0)</f>
        <v>0</v>
      </c>
      <c r="BG344" s="224">
        <f>IF(N344="zákl. přenesená",J344,0)</f>
        <v>0</v>
      </c>
      <c r="BH344" s="224">
        <f>IF(N344="sníž. přenesená",J344,0)</f>
        <v>0</v>
      </c>
      <c r="BI344" s="224">
        <f>IF(N344="nulová",J344,0)</f>
        <v>0</v>
      </c>
      <c r="BJ344" s="18" t="s">
        <v>79</v>
      </c>
      <c r="BK344" s="224">
        <f>ROUND(I344*H344,2)</f>
        <v>0</v>
      </c>
      <c r="BL344" s="18" t="s">
        <v>156</v>
      </c>
      <c r="BM344" s="223" t="s">
        <v>645</v>
      </c>
    </row>
    <row r="345" spans="1:47" s="2" customFormat="1" ht="12">
      <c r="A345" s="39"/>
      <c r="B345" s="40"/>
      <c r="C345" s="41"/>
      <c r="D345" s="225" t="s">
        <v>143</v>
      </c>
      <c r="E345" s="41"/>
      <c r="F345" s="226" t="s">
        <v>646</v>
      </c>
      <c r="G345" s="41"/>
      <c r="H345" s="41"/>
      <c r="I345" s="227"/>
      <c r="J345" s="41"/>
      <c r="K345" s="41"/>
      <c r="L345" s="45"/>
      <c r="M345" s="228"/>
      <c r="N345" s="229"/>
      <c r="O345" s="85"/>
      <c r="P345" s="85"/>
      <c r="Q345" s="85"/>
      <c r="R345" s="85"/>
      <c r="S345" s="85"/>
      <c r="T345" s="85"/>
      <c r="U345" s="86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143</v>
      </c>
      <c r="AU345" s="18" t="s">
        <v>81</v>
      </c>
    </row>
    <row r="346" spans="1:65" s="2" customFormat="1" ht="24.15" customHeight="1">
      <c r="A346" s="39"/>
      <c r="B346" s="40"/>
      <c r="C346" s="212" t="s">
        <v>647</v>
      </c>
      <c r="D346" s="212" t="s">
        <v>136</v>
      </c>
      <c r="E346" s="213" t="s">
        <v>648</v>
      </c>
      <c r="F346" s="214" t="s">
        <v>649</v>
      </c>
      <c r="G346" s="215" t="s">
        <v>276</v>
      </c>
      <c r="H346" s="216">
        <v>0.618</v>
      </c>
      <c r="I346" s="217"/>
      <c r="J346" s="218">
        <f>ROUND(I346*H346,2)</f>
        <v>0</v>
      </c>
      <c r="K346" s="214" t="s">
        <v>140</v>
      </c>
      <c r="L346" s="45"/>
      <c r="M346" s="219" t="s">
        <v>19</v>
      </c>
      <c r="N346" s="220" t="s">
        <v>42</v>
      </c>
      <c r="O346" s="85"/>
      <c r="P346" s="221">
        <f>O346*H346</f>
        <v>0</v>
      </c>
      <c r="Q346" s="221">
        <v>0</v>
      </c>
      <c r="R346" s="221">
        <f>Q346*H346</f>
        <v>0</v>
      </c>
      <c r="S346" s="221">
        <v>0</v>
      </c>
      <c r="T346" s="221">
        <f>S346*H346</f>
        <v>0</v>
      </c>
      <c r="U346" s="222" t="s">
        <v>19</v>
      </c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23" t="s">
        <v>156</v>
      </c>
      <c r="AT346" s="223" t="s">
        <v>136</v>
      </c>
      <c r="AU346" s="223" t="s">
        <v>81</v>
      </c>
      <c r="AY346" s="18" t="s">
        <v>133</v>
      </c>
      <c r="BE346" s="224">
        <f>IF(N346="základní",J346,0)</f>
        <v>0</v>
      </c>
      <c r="BF346" s="224">
        <f>IF(N346="snížená",J346,0)</f>
        <v>0</v>
      </c>
      <c r="BG346" s="224">
        <f>IF(N346="zákl. přenesená",J346,0)</f>
        <v>0</v>
      </c>
      <c r="BH346" s="224">
        <f>IF(N346="sníž. přenesená",J346,0)</f>
        <v>0</v>
      </c>
      <c r="BI346" s="224">
        <f>IF(N346="nulová",J346,0)</f>
        <v>0</v>
      </c>
      <c r="BJ346" s="18" t="s">
        <v>79</v>
      </c>
      <c r="BK346" s="224">
        <f>ROUND(I346*H346,2)</f>
        <v>0</v>
      </c>
      <c r="BL346" s="18" t="s">
        <v>156</v>
      </c>
      <c r="BM346" s="223" t="s">
        <v>650</v>
      </c>
    </row>
    <row r="347" spans="1:47" s="2" customFormat="1" ht="12">
      <c r="A347" s="39"/>
      <c r="B347" s="40"/>
      <c r="C347" s="41"/>
      <c r="D347" s="225" t="s">
        <v>143</v>
      </c>
      <c r="E347" s="41"/>
      <c r="F347" s="226" t="s">
        <v>651</v>
      </c>
      <c r="G347" s="41"/>
      <c r="H347" s="41"/>
      <c r="I347" s="227"/>
      <c r="J347" s="41"/>
      <c r="K347" s="41"/>
      <c r="L347" s="45"/>
      <c r="M347" s="228"/>
      <c r="N347" s="229"/>
      <c r="O347" s="85"/>
      <c r="P347" s="85"/>
      <c r="Q347" s="85"/>
      <c r="R347" s="85"/>
      <c r="S347" s="85"/>
      <c r="T347" s="85"/>
      <c r="U347" s="86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143</v>
      </c>
      <c r="AU347" s="18" t="s">
        <v>81</v>
      </c>
    </row>
    <row r="348" spans="1:65" s="2" customFormat="1" ht="24.15" customHeight="1">
      <c r="A348" s="39"/>
      <c r="B348" s="40"/>
      <c r="C348" s="212" t="s">
        <v>652</v>
      </c>
      <c r="D348" s="212" t="s">
        <v>136</v>
      </c>
      <c r="E348" s="213" t="s">
        <v>653</v>
      </c>
      <c r="F348" s="214" t="s">
        <v>654</v>
      </c>
      <c r="G348" s="215" t="s">
        <v>276</v>
      </c>
      <c r="H348" s="216">
        <v>0.45</v>
      </c>
      <c r="I348" s="217"/>
      <c r="J348" s="218">
        <f>ROUND(I348*H348,2)</f>
        <v>0</v>
      </c>
      <c r="K348" s="214" t="s">
        <v>140</v>
      </c>
      <c r="L348" s="45"/>
      <c r="M348" s="219" t="s">
        <v>19</v>
      </c>
      <c r="N348" s="220" t="s">
        <v>42</v>
      </c>
      <c r="O348" s="85"/>
      <c r="P348" s="221">
        <f>O348*H348</f>
        <v>0</v>
      </c>
      <c r="Q348" s="221">
        <v>0</v>
      </c>
      <c r="R348" s="221">
        <f>Q348*H348</f>
        <v>0</v>
      </c>
      <c r="S348" s="221">
        <v>0</v>
      </c>
      <c r="T348" s="221">
        <f>S348*H348</f>
        <v>0</v>
      </c>
      <c r="U348" s="222" t="s">
        <v>19</v>
      </c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23" t="s">
        <v>156</v>
      </c>
      <c r="AT348" s="223" t="s">
        <v>136</v>
      </c>
      <c r="AU348" s="223" t="s">
        <v>81</v>
      </c>
      <c r="AY348" s="18" t="s">
        <v>133</v>
      </c>
      <c r="BE348" s="224">
        <f>IF(N348="základní",J348,0)</f>
        <v>0</v>
      </c>
      <c r="BF348" s="224">
        <f>IF(N348="snížená",J348,0)</f>
        <v>0</v>
      </c>
      <c r="BG348" s="224">
        <f>IF(N348="zákl. přenesená",J348,0)</f>
        <v>0</v>
      </c>
      <c r="BH348" s="224">
        <f>IF(N348="sníž. přenesená",J348,0)</f>
        <v>0</v>
      </c>
      <c r="BI348" s="224">
        <f>IF(N348="nulová",J348,0)</f>
        <v>0</v>
      </c>
      <c r="BJ348" s="18" t="s">
        <v>79</v>
      </c>
      <c r="BK348" s="224">
        <f>ROUND(I348*H348,2)</f>
        <v>0</v>
      </c>
      <c r="BL348" s="18" t="s">
        <v>156</v>
      </c>
      <c r="BM348" s="223" t="s">
        <v>655</v>
      </c>
    </row>
    <row r="349" spans="1:47" s="2" customFormat="1" ht="12">
      <c r="A349" s="39"/>
      <c r="B349" s="40"/>
      <c r="C349" s="41"/>
      <c r="D349" s="225" t="s">
        <v>143</v>
      </c>
      <c r="E349" s="41"/>
      <c r="F349" s="226" t="s">
        <v>656</v>
      </c>
      <c r="G349" s="41"/>
      <c r="H349" s="41"/>
      <c r="I349" s="227"/>
      <c r="J349" s="41"/>
      <c r="K349" s="41"/>
      <c r="L349" s="45"/>
      <c r="M349" s="228"/>
      <c r="N349" s="229"/>
      <c r="O349" s="85"/>
      <c r="P349" s="85"/>
      <c r="Q349" s="85"/>
      <c r="R349" s="85"/>
      <c r="S349" s="85"/>
      <c r="T349" s="85"/>
      <c r="U349" s="86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143</v>
      </c>
      <c r="AU349" s="18" t="s">
        <v>81</v>
      </c>
    </row>
    <row r="350" spans="1:51" s="13" customFormat="1" ht="12">
      <c r="A350" s="13"/>
      <c r="B350" s="234"/>
      <c r="C350" s="235"/>
      <c r="D350" s="236" t="s">
        <v>211</v>
      </c>
      <c r="E350" s="237" t="s">
        <v>19</v>
      </c>
      <c r="F350" s="238" t="s">
        <v>657</v>
      </c>
      <c r="G350" s="235"/>
      <c r="H350" s="239">
        <v>0.45</v>
      </c>
      <c r="I350" s="240"/>
      <c r="J350" s="235"/>
      <c r="K350" s="235"/>
      <c r="L350" s="241"/>
      <c r="M350" s="242"/>
      <c r="N350" s="243"/>
      <c r="O350" s="243"/>
      <c r="P350" s="243"/>
      <c r="Q350" s="243"/>
      <c r="R350" s="243"/>
      <c r="S350" s="243"/>
      <c r="T350" s="243"/>
      <c r="U350" s="244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5" t="s">
        <v>211</v>
      </c>
      <c r="AU350" s="245" t="s">
        <v>81</v>
      </c>
      <c r="AV350" s="13" t="s">
        <v>81</v>
      </c>
      <c r="AW350" s="13" t="s">
        <v>33</v>
      </c>
      <c r="AX350" s="13" t="s">
        <v>79</v>
      </c>
      <c r="AY350" s="245" t="s">
        <v>133</v>
      </c>
    </row>
    <row r="351" spans="1:65" s="2" customFormat="1" ht="24.15" customHeight="1">
      <c r="A351" s="39"/>
      <c r="B351" s="40"/>
      <c r="C351" s="212" t="s">
        <v>658</v>
      </c>
      <c r="D351" s="212" t="s">
        <v>136</v>
      </c>
      <c r="E351" s="213" t="s">
        <v>659</v>
      </c>
      <c r="F351" s="214" t="s">
        <v>660</v>
      </c>
      <c r="G351" s="215" t="s">
        <v>276</v>
      </c>
      <c r="H351" s="216">
        <v>0.153</v>
      </c>
      <c r="I351" s="217"/>
      <c r="J351" s="218">
        <f>ROUND(I351*H351,2)</f>
        <v>0</v>
      </c>
      <c r="K351" s="214" t="s">
        <v>140</v>
      </c>
      <c r="L351" s="45"/>
      <c r="M351" s="219" t="s">
        <v>19</v>
      </c>
      <c r="N351" s="220" t="s">
        <v>42</v>
      </c>
      <c r="O351" s="85"/>
      <c r="P351" s="221">
        <f>O351*H351</f>
        <v>0</v>
      </c>
      <c r="Q351" s="221">
        <v>0</v>
      </c>
      <c r="R351" s="221">
        <f>Q351*H351</f>
        <v>0</v>
      </c>
      <c r="S351" s="221">
        <v>0</v>
      </c>
      <c r="T351" s="221">
        <f>S351*H351</f>
        <v>0</v>
      </c>
      <c r="U351" s="222" t="s">
        <v>19</v>
      </c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23" t="s">
        <v>156</v>
      </c>
      <c r="AT351" s="223" t="s">
        <v>136</v>
      </c>
      <c r="AU351" s="223" t="s">
        <v>81</v>
      </c>
      <c r="AY351" s="18" t="s">
        <v>133</v>
      </c>
      <c r="BE351" s="224">
        <f>IF(N351="základní",J351,0)</f>
        <v>0</v>
      </c>
      <c r="BF351" s="224">
        <f>IF(N351="snížená",J351,0)</f>
        <v>0</v>
      </c>
      <c r="BG351" s="224">
        <f>IF(N351="zákl. přenesená",J351,0)</f>
        <v>0</v>
      </c>
      <c r="BH351" s="224">
        <f>IF(N351="sníž. přenesená",J351,0)</f>
        <v>0</v>
      </c>
      <c r="BI351" s="224">
        <f>IF(N351="nulová",J351,0)</f>
        <v>0</v>
      </c>
      <c r="BJ351" s="18" t="s">
        <v>79</v>
      </c>
      <c r="BK351" s="224">
        <f>ROUND(I351*H351,2)</f>
        <v>0</v>
      </c>
      <c r="BL351" s="18" t="s">
        <v>156</v>
      </c>
      <c r="BM351" s="223" t="s">
        <v>661</v>
      </c>
    </row>
    <row r="352" spans="1:47" s="2" customFormat="1" ht="12">
      <c r="A352" s="39"/>
      <c r="B352" s="40"/>
      <c r="C352" s="41"/>
      <c r="D352" s="225" t="s">
        <v>143</v>
      </c>
      <c r="E352" s="41"/>
      <c r="F352" s="226" t="s">
        <v>662</v>
      </c>
      <c r="G352" s="41"/>
      <c r="H352" s="41"/>
      <c r="I352" s="227"/>
      <c r="J352" s="41"/>
      <c r="K352" s="41"/>
      <c r="L352" s="45"/>
      <c r="M352" s="228"/>
      <c r="N352" s="229"/>
      <c r="O352" s="85"/>
      <c r="P352" s="85"/>
      <c r="Q352" s="85"/>
      <c r="R352" s="85"/>
      <c r="S352" s="85"/>
      <c r="T352" s="85"/>
      <c r="U352" s="86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143</v>
      </c>
      <c r="AU352" s="18" t="s">
        <v>81</v>
      </c>
    </row>
    <row r="353" spans="1:63" s="12" customFormat="1" ht="22.8" customHeight="1">
      <c r="A353" s="12"/>
      <c r="B353" s="196"/>
      <c r="C353" s="197"/>
      <c r="D353" s="198" t="s">
        <v>70</v>
      </c>
      <c r="E353" s="210" t="s">
        <v>663</v>
      </c>
      <c r="F353" s="210" t="s">
        <v>664</v>
      </c>
      <c r="G353" s="197"/>
      <c r="H353" s="197"/>
      <c r="I353" s="200"/>
      <c r="J353" s="211">
        <f>BK353</f>
        <v>0</v>
      </c>
      <c r="K353" s="197"/>
      <c r="L353" s="202"/>
      <c r="M353" s="203"/>
      <c r="N353" s="204"/>
      <c r="O353" s="204"/>
      <c r="P353" s="205">
        <f>SUM(P354:P355)</f>
        <v>0</v>
      </c>
      <c r="Q353" s="204"/>
      <c r="R353" s="205">
        <f>SUM(R354:R355)</f>
        <v>0</v>
      </c>
      <c r="S353" s="204"/>
      <c r="T353" s="205">
        <f>SUM(T354:T355)</f>
        <v>0</v>
      </c>
      <c r="U353" s="206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207" t="s">
        <v>79</v>
      </c>
      <c r="AT353" s="208" t="s">
        <v>70</v>
      </c>
      <c r="AU353" s="208" t="s">
        <v>79</v>
      </c>
      <c r="AY353" s="207" t="s">
        <v>133</v>
      </c>
      <c r="BK353" s="209">
        <f>SUM(BK354:BK355)</f>
        <v>0</v>
      </c>
    </row>
    <row r="354" spans="1:65" s="2" customFormat="1" ht="33" customHeight="1">
      <c r="A354" s="39"/>
      <c r="B354" s="40"/>
      <c r="C354" s="212" t="s">
        <v>665</v>
      </c>
      <c r="D354" s="212" t="s">
        <v>136</v>
      </c>
      <c r="E354" s="213" t="s">
        <v>666</v>
      </c>
      <c r="F354" s="214" t="s">
        <v>667</v>
      </c>
      <c r="G354" s="215" t="s">
        <v>276</v>
      </c>
      <c r="H354" s="216">
        <v>44.409</v>
      </c>
      <c r="I354" s="217"/>
      <c r="J354" s="218">
        <f>ROUND(I354*H354,2)</f>
        <v>0</v>
      </c>
      <c r="K354" s="214" t="s">
        <v>140</v>
      </c>
      <c r="L354" s="45"/>
      <c r="M354" s="219" t="s">
        <v>19</v>
      </c>
      <c r="N354" s="220" t="s">
        <v>42</v>
      </c>
      <c r="O354" s="85"/>
      <c r="P354" s="221">
        <f>O354*H354</f>
        <v>0</v>
      </c>
      <c r="Q354" s="221">
        <v>0</v>
      </c>
      <c r="R354" s="221">
        <f>Q354*H354</f>
        <v>0</v>
      </c>
      <c r="S354" s="221">
        <v>0</v>
      </c>
      <c r="T354" s="221">
        <f>S354*H354</f>
        <v>0</v>
      </c>
      <c r="U354" s="222" t="s">
        <v>19</v>
      </c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23" t="s">
        <v>156</v>
      </c>
      <c r="AT354" s="223" t="s">
        <v>136</v>
      </c>
      <c r="AU354" s="223" t="s">
        <v>81</v>
      </c>
      <c r="AY354" s="18" t="s">
        <v>133</v>
      </c>
      <c r="BE354" s="224">
        <f>IF(N354="základní",J354,0)</f>
        <v>0</v>
      </c>
      <c r="BF354" s="224">
        <f>IF(N354="snížená",J354,0)</f>
        <v>0</v>
      </c>
      <c r="BG354" s="224">
        <f>IF(N354="zákl. přenesená",J354,0)</f>
        <v>0</v>
      </c>
      <c r="BH354" s="224">
        <f>IF(N354="sníž. přenesená",J354,0)</f>
        <v>0</v>
      </c>
      <c r="BI354" s="224">
        <f>IF(N354="nulová",J354,0)</f>
        <v>0</v>
      </c>
      <c r="BJ354" s="18" t="s">
        <v>79</v>
      </c>
      <c r="BK354" s="224">
        <f>ROUND(I354*H354,2)</f>
        <v>0</v>
      </c>
      <c r="BL354" s="18" t="s">
        <v>156</v>
      </c>
      <c r="BM354" s="223" t="s">
        <v>668</v>
      </c>
    </row>
    <row r="355" spans="1:47" s="2" customFormat="1" ht="12">
      <c r="A355" s="39"/>
      <c r="B355" s="40"/>
      <c r="C355" s="41"/>
      <c r="D355" s="225" t="s">
        <v>143</v>
      </c>
      <c r="E355" s="41"/>
      <c r="F355" s="226" t="s">
        <v>669</v>
      </c>
      <c r="G355" s="41"/>
      <c r="H355" s="41"/>
      <c r="I355" s="227"/>
      <c r="J355" s="41"/>
      <c r="K355" s="41"/>
      <c r="L355" s="45"/>
      <c r="M355" s="228"/>
      <c r="N355" s="229"/>
      <c r="O355" s="85"/>
      <c r="P355" s="85"/>
      <c r="Q355" s="85"/>
      <c r="R355" s="85"/>
      <c r="S355" s="85"/>
      <c r="T355" s="85"/>
      <c r="U355" s="86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143</v>
      </c>
      <c r="AU355" s="18" t="s">
        <v>81</v>
      </c>
    </row>
    <row r="356" spans="1:63" s="12" customFormat="1" ht="25.9" customHeight="1">
      <c r="A356" s="12"/>
      <c r="B356" s="196"/>
      <c r="C356" s="197"/>
      <c r="D356" s="198" t="s">
        <v>70</v>
      </c>
      <c r="E356" s="199" t="s">
        <v>670</v>
      </c>
      <c r="F356" s="199" t="s">
        <v>671</v>
      </c>
      <c r="G356" s="197"/>
      <c r="H356" s="197"/>
      <c r="I356" s="200"/>
      <c r="J356" s="201">
        <f>BK356</f>
        <v>0</v>
      </c>
      <c r="K356" s="197"/>
      <c r="L356" s="202"/>
      <c r="M356" s="203"/>
      <c r="N356" s="204"/>
      <c r="O356" s="204"/>
      <c r="P356" s="205">
        <f>P357+P370+P374+P431+P441+P491+P511+P609+P627+P701+P740</f>
        <v>0</v>
      </c>
      <c r="Q356" s="204"/>
      <c r="R356" s="205">
        <f>R357+R370+R374+R431+R441+R491+R511+R609+R627+R701+R740</f>
        <v>13.067826310000001</v>
      </c>
      <c r="S356" s="204"/>
      <c r="T356" s="205">
        <f>T357+T370+T374+T431+T441+T491+T511+T609+T627+T701+T740</f>
        <v>5.46786993</v>
      </c>
      <c r="U356" s="206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R356" s="207" t="s">
        <v>81</v>
      </c>
      <c r="AT356" s="208" t="s">
        <v>70</v>
      </c>
      <c r="AU356" s="208" t="s">
        <v>71</v>
      </c>
      <c r="AY356" s="207" t="s">
        <v>133</v>
      </c>
      <c r="BK356" s="209">
        <f>BK357+BK370+BK374+BK431+BK441+BK491+BK511+BK609+BK627+BK701+BK740</f>
        <v>0</v>
      </c>
    </row>
    <row r="357" spans="1:63" s="12" customFormat="1" ht="22.8" customHeight="1">
      <c r="A357" s="12"/>
      <c r="B357" s="196"/>
      <c r="C357" s="197"/>
      <c r="D357" s="198" t="s">
        <v>70</v>
      </c>
      <c r="E357" s="210" t="s">
        <v>672</v>
      </c>
      <c r="F357" s="210" t="s">
        <v>673</v>
      </c>
      <c r="G357" s="197"/>
      <c r="H357" s="197"/>
      <c r="I357" s="200"/>
      <c r="J357" s="211">
        <f>BK357</f>
        <v>0</v>
      </c>
      <c r="K357" s="197"/>
      <c r="L357" s="202"/>
      <c r="M357" s="203"/>
      <c r="N357" s="204"/>
      <c r="O357" s="204"/>
      <c r="P357" s="205">
        <f>SUM(P358:P369)</f>
        <v>0</v>
      </c>
      <c r="Q357" s="204"/>
      <c r="R357" s="205">
        <f>SUM(R358:R369)</f>
        <v>0.2609772</v>
      </c>
      <c r="S357" s="204"/>
      <c r="T357" s="205">
        <f>SUM(T358:T369)</f>
        <v>0</v>
      </c>
      <c r="U357" s="206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07" t="s">
        <v>81</v>
      </c>
      <c r="AT357" s="208" t="s">
        <v>70</v>
      </c>
      <c r="AU357" s="208" t="s">
        <v>79</v>
      </c>
      <c r="AY357" s="207" t="s">
        <v>133</v>
      </c>
      <c r="BK357" s="209">
        <f>SUM(BK358:BK369)</f>
        <v>0</v>
      </c>
    </row>
    <row r="358" spans="1:65" s="2" customFormat="1" ht="24.15" customHeight="1">
      <c r="A358" s="39"/>
      <c r="B358" s="40"/>
      <c r="C358" s="212" t="s">
        <v>674</v>
      </c>
      <c r="D358" s="212" t="s">
        <v>136</v>
      </c>
      <c r="E358" s="213" t="s">
        <v>675</v>
      </c>
      <c r="F358" s="214" t="s">
        <v>676</v>
      </c>
      <c r="G358" s="215" t="s">
        <v>227</v>
      </c>
      <c r="H358" s="216">
        <v>116.3</v>
      </c>
      <c r="I358" s="217"/>
      <c r="J358" s="218">
        <f>ROUND(I358*H358,2)</f>
        <v>0</v>
      </c>
      <c r="K358" s="214" t="s">
        <v>140</v>
      </c>
      <c r="L358" s="45"/>
      <c r="M358" s="219" t="s">
        <v>19</v>
      </c>
      <c r="N358" s="220" t="s">
        <v>42</v>
      </c>
      <c r="O358" s="85"/>
      <c r="P358" s="221">
        <f>O358*H358</f>
        <v>0</v>
      </c>
      <c r="Q358" s="221">
        <v>0</v>
      </c>
      <c r="R358" s="221">
        <f>Q358*H358</f>
        <v>0</v>
      </c>
      <c r="S358" s="221">
        <v>0</v>
      </c>
      <c r="T358" s="221">
        <f>S358*H358</f>
        <v>0</v>
      </c>
      <c r="U358" s="222" t="s">
        <v>19</v>
      </c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23" t="s">
        <v>310</v>
      </c>
      <c r="AT358" s="223" t="s">
        <v>136</v>
      </c>
      <c r="AU358" s="223" t="s">
        <v>81</v>
      </c>
      <c r="AY358" s="18" t="s">
        <v>133</v>
      </c>
      <c r="BE358" s="224">
        <f>IF(N358="základní",J358,0)</f>
        <v>0</v>
      </c>
      <c r="BF358" s="224">
        <f>IF(N358="snížená",J358,0)</f>
        <v>0</v>
      </c>
      <c r="BG358" s="224">
        <f>IF(N358="zákl. přenesená",J358,0)</f>
        <v>0</v>
      </c>
      <c r="BH358" s="224">
        <f>IF(N358="sníž. přenesená",J358,0)</f>
        <v>0</v>
      </c>
      <c r="BI358" s="224">
        <f>IF(N358="nulová",J358,0)</f>
        <v>0</v>
      </c>
      <c r="BJ358" s="18" t="s">
        <v>79</v>
      </c>
      <c r="BK358" s="224">
        <f>ROUND(I358*H358,2)</f>
        <v>0</v>
      </c>
      <c r="BL358" s="18" t="s">
        <v>310</v>
      </c>
      <c r="BM358" s="223" t="s">
        <v>677</v>
      </c>
    </row>
    <row r="359" spans="1:47" s="2" customFormat="1" ht="12">
      <c r="A359" s="39"/>
      <c r="B359" s="40"/>
      <c r="C359" s="41"/>
      <c r="D359" s="225" t="s">
        <v>143</v>
      </c>
      <c r="E359" s="41"/>
      <c r="F359" s="226" t="s">
        <v>678</v>
      </c>
      <c r="G359" s="41"/>
      <c r="H359" s="41"/>
      <c r="I359" s="227"/>
      <c r="J359" s="41"/>
      <c r="K359" s="41"/>
      <c r="L359" s="45"/>
      <c r="M359" s="228"/>
      <c r="N359" s="229"/>
      <c r="O359" s="85"/>
      <c r="P359" s="85"/>
      <c r="Q359" s="85"/>
      <c r="R359" s="85"/>
      <c r="S359" s="85"/>
      <c r="T359" s="85"/>
      <c r="U359" s="86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143</v>
      </c>
      <c r="AU359" s="18" t="s">
        <v>81</v>
      </c>
    </row>
    <row r="360" spans="1:51" s="13" customFormat="1" ht="12">
      <c r="A360" s="13"/>
      <c r="B360" s="234"/>
      <c r="C360" s="235"/>
      <c r="D360" s="236" t="s">
        <v>211</v>
      </c>
      <c r="E360" s="237" t="s">
        <v>19</v>
      </c>
      <c r="F360" s="238" t="s">
        <v>483</v>
      </c>
      <c r="G360" s="235"/>
      <c r="H360" s="239">
        <v>58.15</v>
      </c>
      <c r="I360" s="240"/>
      <c r="J360" s="235"/>
      <c r="K360" s="235"/>
      <c r="L360" s="241"/>
      <c r="M360" s="242"/>
      <c r="N360" s="243"/>
      <c r="O360" s="243"/>
      <c r="P360" s="243"/>
      <c r="Q360" s="243"/>
      <c r="R360" s="243"/>
      <c r="S360" s="243"/>
      <c r="T360" s="243"/>
      <c r="U360" s="244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5" t="s">
        <v>211</v>
      </c>
      <c r="AU360" s="245" t="s">
        <v>81</v>
      </c>
      <c r="AV360" s="13" t="s">
        <v>81</v>
      </c>
      <c r="AW360" s="13" t="s">
        <v>33</v>
      </c>
      <c r="AX360" s="13" t="s">
        <v>79</v>
      </c>
      <c r="AY360" s="245" t="s">
        <v>133</v>
      </c>
    </row>
    <row r="361" spans="1:51" s="13" customFormat="1" ht="12">
      <c r="A361" s="13"/>
      <c r="B361" s="234"/>
      <c r="C361" s="235"/>
      <c r="D361" s="236" t="s">
        <v>211</v>
      </c>
      <c r="E361" s="235"/>
      <c r="F361" s="238" t="s">
        <v>679</v>
      </c>
      <c r="G361" s="235"/>
      <c r="H361" s="239">
        <v>116.3</v>
      </c>
      <c r="I361" s="240"/>
      <c r="J361" s="235"/>
      <c r="K361" s="235"/>
      <c r="L361" s="241"/>
      <c r="M361" s="242"/>
      <c r="N361" s="243"/>
      <c r="O361" s="243"/>
      <c r="P361" s="243"/>
      <c r="Q361" s="243"/>
      <c r="R361" s="243"/>
      <c r="S361" s="243"/>
      <c r="T361" s="243"/>
      <c r="U361" s="244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5" t="s">
        <v>211</v>
      </c>
      <c r="AU361" s="245" t="s">
        <v>81</v>
      </c>
      <c r="AV361" s="13" t="s">
        <v>81</v>
      </c>
      <c r="AW361" s="13" t="s">
        <v>4</v>
      </c>
      <c r="AX361" s="13" t="s">
        <v>79</v>
      </c>
      <c r="AY361" s="245" t="s">
        <v>133</v>
      </c>
    </row>
    <row r="362" spans="1:65" s="2" customFormat="1" ht="16.5" customHeight="1">
      <c r="A362" s="39"/>
      <c r="B362" s="40"/>
      <c r="C362" s="268" t="s">
        <v>680</v>
      </c>
      <c r="D362" s="268" t="s">
        <v>281</v>
      </c>
      <c r="E362" s="269" t="s">
        <v>681</v>
      </c>
      <c r="F362" s="270" t="s">
        <v>682</v>
      </c>
      <c r="G362" s="271" t="s">
        <v>227</v>
      </c>
      <c r="H362" s="272">
        <v>59.313</v>
      </c>
      <c r="I362" s="273"/>
      <c r="J362" s="274">
        <f>ROUND(I362*H362,2)</f>
        <v>0</v>
      </c>
      <c r="K362" s="270" t="s">
        <v>140</v>
      </c>
      <c r="L362" s="275"/>
      <c r="M362" s="276" t="s">
        <v>19</v>
      </c>
      <c r="N362" s="277" t="s">
        <v>42</v>
      </c>
      <c r="O362" s="85"/>
      <c r="P362" s="221">
        <f>O362*H362</f>
        <v>0</v>
      </c>
      <c r="Q362" s="221">
        <v>0.0015</v>
      </c>
      <c r="R362" s="221">
        <f>Q362*H362</f>
        <v>0.0889695</v>
      </c>
      <c r="S362" s="221">
        <v>0</v>
      </c>
      <c r="T362" s="221">
        <f>S362*H362</f>
        <v>0</v>
      </c>
      <c r="U362" s="222" t="s">
        <v>19</v>
      </c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23" t="s">
        <v>408</v>
      </c>
      <c r="AT362" s="223" t="s">
        <v>281</v>
      </c>
      <c r="AU362" s="223" t="s">
        <v>81</v>
      </c>
      <c r="AY362" s="18" t="s">
        <v>133</v>
      </c>
      <c r="BE362" s="224">
        <f>IF(N362="základní",J362,0)</f>
        <v>0</v>
      </c>
      <c r="BF362" s="224">
        <f>IF(N362="snížená",J362,0)</f>
        <v>0</v>
      </c>
      <c r="BG362" s="224">
        <f>IF(N362="zákl. přenesená",J362,0)</f>
        <v>0</v>
      </c>
      <c r="BH362" s="224">
        <f>IF(N362="sníž. přenesená",J362,0)</f>
        <v>0</v>
      </c>
      <c r="BI362" s="224">
        <f>IF(N362="nulová",J362,0)</f>
        <v>0</v>
      </c>
      <c r="BJ362" s="18" t="s">
        <v>79</v>
      </c>
      <c r="BK362" s="224">
        <f>ROUND(I362*H362,2)</f>
        <v>0</v>
      </c>
      <c r="BL362" s="18" t="s">
        <v>310</v>
      </c>
      <c r="BM362" s="223" t="s">
        <v>683</v>
      </c>
    </row>
    <row r="363" spans="1:51" s="13" customFormat="1" ht="12">
      <c r="A363" s="13"/>
      <c r="B363" s="234"/>
      <c r="C363" s="235"/>
      <c r="D363" s="236" t="s">
        <v>211</v>
      </c>
      <c r="E363" s="235"/>
      <c r="F363" s="238" t="s">
        <v>684</v>
      </c>
      <c r="G363" s="235"/>
      <c r="H363" s="239">
        <v>59.313</v>
      </c>
      <c r="I363" s="240"/>
      <c r="J363" s="235"/>
      <c r="K363" s="235"/>
      <c r="L363" s="241"/>
      <c r="M363" s="242"/>
      <c r="N363" s="243"/>
      <c r="O363" s="243"/>
      <c r="P363" s="243"/>
      <c r="Q363" s="243"/>
      <c r="R363" s="243"/>
      <c r="S363" s="243"/>
      <c r="T363" s="243"/>
      <c r="U363" s="244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5" t="s">
        <v>211</v>
      </c>
      <c r="AU363" s="245" t="s">
        <v>81</v>
      </c>
      <c r="AV363" s="13" t="s">
        <v>81</v>
      </c>
      <c r="AW363" s="13" t="s">
        <v>4</v>
      </c>
      <c r="AX363" s="13" t="s">
        <v>79</v>
      </c>
      <c r="AY363" s="245" t="s">
        <v>133</v>
      </c>
    </row>
    <row r="364" spans="1:65" s="2" customFormat="1" ht="16.5" customHeight="1">
      <c r="A364" s="39"/>
      <c r="B364" s="40"/>
      <c r="C364" s="268" t="s">
        <v>685</v>
      </c>
      <c r="D364" s="268" t="s">
        <v>281</v>
      </c>
      <c r="E364" s="269" t="s">
        <v>686</v>
      </c>
      <c r="F364" s="270" t="s">
        <v>687</v>
      </c>
      <c r="G364" s="271" t="s">
        <v>227</v>
      </c>
      <c r="H364" s="272">
        <v>59.313</v>
      </c>
      <c r="I364" s="273"/>
      <c r="J364" s="274">
        <f>ROUND(I364*H364,2)</f>
        <v>0</v>
      </c>
      <c r="K364" s="270" t="s">
        <v>140</v>
      </c>
      <c r="L364" s="275"/>
      <c r="M364" s="276" t="s">
        <v>19</v>
      </c>
      <c r="N364" s="277" t="s">
        <v>42</v>
      </c>
      <c r="O364" s="85"/>
      <c r="P364" s="221">
        <f>O364*H364</f>
        <v>0</v>
      </c>
      <c r="Q364" s="221">
        <v>0.0029</v>
      </c>
      <c r="R364" s="221">
        <f>Q364*H364</f>
        <v>0.17200769999999999</v>
      </c>
      <c r="S364" s="221">
        <v>0</v>
      </c>
      <c r="T364" s="221">
        <f>S364*H364</f>
        <v>0</v>
      </c>
      <c r="U364" s="222" t="s">
        <v>19</v>
      </c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23" t="s">
        <v>408</v>
      </c>
      <c r="AT364" s="223" t="s">
        <v>281</v>
      </c>
      <c r="AU364" s="223" t="s">
        <v>81</v>
      </c>
      <c r="AY364" s="18" t="s">
        <v>133</v>
      </c>
      <c r="BE364" s="224">
        <f>IF(N364="základní",J364,0)</f>
        <v>0</v>
      </c>
      <c r="BF364" s="224">
        <f>IF(N364="snížená",J364,0)</f>
        <v>0</v>
      </c>
      <c r="BG364" s="224">
        <f>IF(N364="zákl. přenesená",J364,0)</f>
        <v>0</v>
      </c>
      <c r="BH364" s="224">
        <f>IF(N364="sníž. přenesená",J364,0)</f>
        <v>0</v>
      </c>
      <c r="BI364" s="224">
        <f>IF(N364="nulová",J364,0)</f>
        <v>0</v>
      </c>
      <c r="BJ364" s="18" t="s">
        <v>79</v>
      </c>
      <c r="BK364" s="224">
        <f>ROUND(I364*H364,2)</f>
        <v>0</v>
      </c>
      <c r="BL364" s="18" t="s">
        <v>310</v>
      </c>
      <c r="BM364" s="223" t="s">
        <v>688</v>
      </c>
    </row>
    <row r="365" spans="1:51" s="13" customFormat="1" ht="12">
      <c r="A365" s="13"/>
      <c r="B365" s="234"/>
      <c r="C365" s="235"/>
      <c r="D365" s="236" t="s">
        <v>211</v>
      </c>
      <c r="E365" s="235"/>
      <c r="F365" s="238" t="s">
        <v>684</v>
      </c>
      <c r="G365" s="235"/>
      <c r="H365" s="239">
        <v>59.313</v>
      </c>
      <c r="I365" s="240"/>
      <c r="J365" s="235"/>
      <c r="K365" s="235"/>
      <c r="L365" s="241"/>
      <c r="M365" s="242"/>
      <c r="N365" s="243"/>
      <c r="O365" s="243"/>
      <c r="P365" s="243"/>
      <c r="Q365" s="243"/>
      <c r="R365" s="243"/>
      <c r="S365" s="243"/>
      <c r="T365" s="243"/>
      <c r="U365" s="244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5" t="s">
        <v>211</v>
      </c>
      <c r="AU365" s="245" t="s">
        <v>81</v>
      </c>
      <c r="AV365" s="13" t="s">
        <v>81</v>
      </c>
      <c r="AW365" s="13" t="s">
        <v>4</v>
      </c>
      <c r="AX365" s="13" t="s">
        <v>79</v>
      </c>
      <c r="AY365" s="245" t="s">
        <v>133</v>
      </c>
    </row>
    <row r="366" spans="1:65" s="2" customFormat="1" ht="24.15" customHeight="1">
      <c r="A366" s="39"/>
      <c r="B366" s="40"/>
      <c r="C366" s="212" t="s">
        <v>689</v>
      </c>
      <c r="D366" s="212" t="s">
        <v>136</v>
      </c>
      <c r="E366" s="213" t="s">
        <v>690</v>
      </c>
      <c r="F366" s="214" t="s">
        <v>691</v>
      </c>
      <c r="G366" s="215" t="s">
        <v>276</v>
      </c>
      <c r="H366" s="216">
        <v>0.261</v>
      </c>
      <c r="I366" s="217"/>
      <c r="J366" s="218">
        <f>ROUND(I366*H366,2)</f>
        <v>0</v>
      </c>
      <c r="K366" s="214" t="s">
        <v>140</v>
      </c>
      <c r="L366" s="45"/>
      <c r="M366" s="219" t="s">
        <v>19</v>
      </c>
      <c r="N366" s="220" t="s">
        <v>42</v>
      </c>
      <c r="O366" s="85"/>
      <c r="P366" s="221">
        <f>O366*H366</f>
        <v>0</v>
      </c>
      <c r="Q366" s="221">
        <v>0</v>
      </c>
      <c r="R366" s="221">
        <f>Q366*H366</f>
        <v>0</v>
      </c>
      <c r="S366" s="221">
        <v>0</v>
      </c>
      <c r="T366" s="221">
        <f>S366*H366</f>
        <v>0</v>
      </c>
      <c r="U366" s="222" t="s">
        <v>19</v>
      </c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23" t="s">
        <v>310</v>
      </c>
      <c r="AT366" s="223" t="s">
        <v>136</v>
      </c>
      <c r="AU366" s="223" t="s">
        <v>81</v>
      </c>
      <c r="AY366" s="18" t="s">
        <v>133</v>
      </c>
      <c r="BE366" s="224">
        <f>IF(N366="základní",J366,0)</f>
        <v>0</v>
      </c>
      <c r="BF366" s="224">
        <f>IF(N366="snížená",J366,0)</f>
        <v>0</v>
      </c>
      <c r="BG366" s="224">
        <f>IF(N366="zákl. přenesená",J366,0)</f>
        <v>0</v>
      </c>
      <c r="BH366" s="224">
        <f>IF(N366="sníž. přenesená",J366,0)</f>
        <v>0</v>
      </c>
      <c r="BI366" s="224">
        <f>IF(N366="nulová",J366,0)</f>
        <v>0</v>
      </c>
      <c r="BJ366" s="18" t="s">
        <v>79</v>
      </c>
      <c r="BK366" s="224">
        <f>ROUND(I366*H366,2)</f>
        <v>0</v>
      </c>
      <c r="BL366" s="18" t="s">
        <v>310</v>
      </c>
      <c r="BM366" s="223" t="s">
        <v>692</v>
      </c>
    </row>
    <row r="367" spans="1:47" s="2" customFormat="1" ht="12">
      <c r="A367" s="39"/>
      <c r="B367" s="40"/>
      <c r="C367" s="41"/>
      <c r="D367" s="225" t="s">
        <v>143</v>
      </c>
      <c r="E367" s="41"/>
      <c r="F367" s="226" t="s">
        <v>693</v>
      </c>
      <c r="G367" s="41"/>
      <c r="H367" s="41"/>
      <c r="I367" s="227"/>
      <c r="J367" s="41"/>
      <c r="K367" s="41"/>
      <c r="L367" s="45"/>
      <c r="M367" s="228"/>
      <c r="N367" s="229"/>
      <c r="O367" s="85"/>
      <c r="P367" s="85"/>
      <c r="Q367" s="85"/>
      <c r="R367" s="85"/>
      <c r="S367" s="85"/>
      <c r="T367" s="85"/>
      <c r="U367" s="86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143</v>
      </c>
      <c r="AU367" s="18" t="s">
        <v>81</v>
      </c>
    </row>
    <row r="368" spans="1:65" s="2" customFormat="1" ht="24.15" customHeight="1">
      <c r="A368" s="39"/>
      <c r="B368" s="40"/>
      <c r="C368" s="212" t="s">
        <v>694</v>
      </c>
      <c r="D368" s="212" t="s">
        <v>136</v>
      </c>
      <c r="E368" s="213" t="s">
        <v>695</v>
      </c>
      <c r="F368" s="214" t="s">
        <v>696</v>
      </c>
      <c r="G368" s="215" t="s">
        <v>276</v>
      </c>
      <c r="H368" s="216">
        <v>0.261</v>
      </c>
      <c r="I368" s="217"/>
      <c r="J368" s="218">
        <f>ROUND(I368*H368,2)</f>
        <v>0</v>
      </c>
      <c r="K368" s="214" t="s">
        <v>140</v>
      </c>
      <c r="L368" s="45"/>
      <c r="M368" s="219" t="s">
        <v>19</v>
      </c>
      <c r="N368" s="220" t="s">
        <v>42</v>
      </c>
      <c r="O368" s="85"/>
      <c r="P368" s="221">
        <f>O368*H368</f>
        <v>0</v>
      </c>
      <c r="Q368" s="221">
        <v>0</v>
      </c>
      <c r="R368" s="221">
        <f>Q368*H368</f>
        <v>0</v>
      </c>
      <c r="S368" s="221">
        <v>0</v>
      </c>
      <c r="T368" s="221">
        <f>S368*H368</f>
        <v>0</v>
      </c>
      <c r="U368" s="222" t="s">
        <v>19</v>
      </c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23" t="s">
        <v>310</v>
      </c>
      <c r="AT368" s="223" t="s">
        <v>136</v>
      </c>
      <c r="AU368" s="223" t="s">
        <v>81</v>
      </c>
      <c r="AY368" s="18" t="s">
        <v>133</v>
      </c>
      <c r="BE368" s="224">
        <f>IF(N368="základní",J368,0)</f>
        <v>0</v>
      </c>
      <c r="BF368" s="224">
        <f>IF(N368="snížená",J368,0)</f>
        <v>0</v>
      </c>
      <c r="BG368" s="224">
        <f>IF(N368="zákl. přenesená",J368,0)</f>
        <v>0</v>
      </c>
      <c r="BH368" s="224">
        <f>IF(N368="sníž. přenesená",J368,0)</f>
        <v>0</v>
      </c>
      <c r="BI368" s="224">
        <f>IF(N368="nulová",J368,0)</f>
        <v>0</v>
      </c>
      <c r="BJ368" s="18" t="s">
        <v>79</v>
      </c>
      <c r="BK368" s="224">
        <f>ROUND(I368*H368,2)</f>
        <v>0</v>
      </c>
      <c r="BL368" s="18" t="s">
        <v>310</v>
      </c>
      <c r="BM368" s="223" t="s">
        <v>697</v>
      </c>
    </row>
    <row r="369" spans="1:47" s="2" customFormat="1" ht="12">
      <c r="A369" s="39"/>
      <c r="B369" s="40"/>
      <c r="C369" s="41"/>
      <c r="D369" s="225" t="s">
        <v>143</v>
      </c>
      <c r="E369" s="41"/>
      <c r="F369" s="226" t="s">
        <v>698</v>
      </c>
      <c r="G369" s="41"/>
      <c r="H369" s="41"/>
      <c r="I369" s="227"/>
      <c r="J369" s="41"/>
      <c r="K369" s="41"/>
      <c r="L369" s="45"/>
      <c r="M369" s="228"/>
      <c r="N369" s="229"/>
      <c r="O369" s="85"/>
      <c r="P369" s="85"/>
      <c r="Q369" s="85"/>
      <c r="R369" s="85"/>
      <c r="S369" s="85"/>
      <c r="T369" s="85"/>
      <c r="U369" s="86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143</v>
      </c>
      <c r="AU369" s="18" t="s">
        <v>81</v>
      </c>
    </row>
    <row r="370" spans="1:63" s="12" customFormat="1" ht="22.8" customHeight="1">
      <c r="A370" s="12"/>
      <c r="B370" s="196"/>
      <c r="C370" s="197"/>
      <c r="D370" s="198" t="s">
        <v>70</v>
      </c>
      <c r="E370" s="210" t="s">
        <v>699</v>
      </c>
      <c r="F370" s="210" t="s">
        <v>700</v>
      </c>
      <c r="G370" s="197"/>
      <c r="H370" s="197"/>
      <c r="I370" s="200"/>
      <c r="J370" s="211">
        <f>BK370</f>
        <v>0</v>
      </c>
      <c r="K370" s="197"/>
      <c r="L370" s="202"/>
      <c r="M370" s="203"/>
      <c r="N370" s="204"/>
      <c r="O370" s="204"/>
      <c r="P370" s="205">
        <f>SUM(P371:P373)</f>
        <v>0</v>
      </c>
      <c r="Q370" s="204"/>
      <c r="R370" s="205">
        <f>SUM(R371:R373)</f>
        <v>2E-05</v>
      </c>
      <c r="S370" s="204"/>
      <c r="T370" s="205">
        <f>SUM(T371:T373)</f>
        <v>0</v>
      </c>
      <c r="U370" s="206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R370" s="207" t="s">
        <v>81</v>
      </c>
      <c r="AT370" s="208" t="s">
        <v>70</v>
      </c>
      <c r="AU370" s="208" t="s">
        <v>79</v>
      </c>
      <c r="AY370" s="207" t="s">
        <v>133</v>
      </c>
      <c r="BK370" s="209">
        <f>SUM(BK371:BK373)</f>
        <v>0</v>
      </c>
    </row>
    <row r="371" spans="1:65" s="2" customFormat="1" ht="21.75" customHeight="1">
      <c r="A371" s="39"/>
      <c r="B371" s="40"/>
      <c r="C371" s="212" t="s">
        <v>701</v>
      </c>
      <c r="D371" s="212" t="s">
        <v>136</v>
      </c>
      <c r="E371" s="213" t="s">
        <v>702</v>
      </c>
      <c r="F371" s="214" t="s">
        <v>703</v>
      </c>
      <c r="G371" s="215" t="s">
        <v>208</v>
      </c>
      <c r="H371" s="216">
        <v>1</v>
      </c>
      <c r="I371" s="217"/>
      <c r="J371" s="218">
        <f>ROUND(I371*H371,2)</f>
        <v>0</v>
      </c>
      <c r="K371" s="214" t="s">
        <v>140</v>
      </c>
      <c r="L371" s="45"/>
      <c r="M371" s="219" t="s">
        <v>19</v>
      </c>
      <c r="N371" s="220" t="s">
        <v>42</v>
      </c>
      <c r="O371" s="85"/>
      <c r="P371" s="221">
        <f>O371*H371</f>
        <v>0</v>
      </c>
      <c r="Q371" s="221">
        <v>1E-05</v>
      </c>
      <c r="R371" s="221">
        <f>Q371*H371</f>
        <v>1E-05</v>
      </c>
      <c r="S371" s="221">
        <v>0</v>
      </c>
      <c r="T371" s="221">
        <f>S371*H371</f>
        <v>0</v>
      </c>
      <c r="U371" s="222" t="s">
        <v>19</v>
      </c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23" t="s">
        <v>310</v>
      </c>
      <c r="AT371" s="223" t="s">
        <v>136</v>
      </c>
      <c r="AU371" s="223" t="s">
        <v>81</v>
      </c>
      <c r="AY371" s="18" t="s">
        <v>133</v>
      </c>
      <c r="BE371" s="224">
        <f>IF(N371="základní",J371,0)</f>
        <v>0</v>
      </c>
      <c r="BF371" s="224">
        <f>IF(N371="snížená",J371,0)</f>
        <v>0</v>
      </c>
      <c r="BG371" s="224">
        <f>IF(N371="zákl. přenesená",J371,0)</f>
        <v>0</v>
      </c>
      <c r="BH371" s="224">
        <f>IF(N371="sníž. přenesená",J371,0)</f>
        <v>0</v>
      </c>
      <c r="BI371" s="224">
        <f>IF(N371="nulová",J371,0)</f>
        <v>0</v>
      </c>
      <c r="BJ371" s="18" t="s">
        <v>79</v>
      </c>
      <c r="BK371" s="224">
        <f>ROUND(I371*H371,2)</f>
        <v>0</v>
      </c>
      <c r="BL371" s="18" t="s">
        <v>310</v>
      </c>
      <c r="BM371" s="223" t="s">
        <v>704</v>
      </c>
    </row>
    <row r="372" spans="1:47" s="2" customFormat="1" ht="12">
      <c r="A372" s="39"/>
      <c r="B372" s="40"/>
      <c r="C372" s="41"/>
      <c r="D372" s="225" t="s">
        <v>143</v>
      </c>
      <c r="E372" s="41"/>
      <c r="F372" s="226" t="s">
        <v>705</v>
      </c>
      <c r="G372" s="41"/>
      <c r="H372" s="41"/>
      <c r="I372" s="227"/>
      <c r="J372" s="41"/>
      <c r="K372" s="41"/>
      <c r="L372" s="45"/>
      <c r="M372" s="228"/>
      <c r="N372" s="229"/>
      <c r="O372" s="85"/>
      <c r="P372" s="85"/>
      <c r="Q372" s="85"/>
      <c r="R372" s="85"/>
      <c r="S372" s="85"/>
      <c r="T372" s="85"/>
      <c r="U372" s="86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143</v>
      </c>
      <c r="AU372" s="18" t="s">
        <v>81</v>
      </c>
    </row>
    <row r="373" spans="1:65" s="2" customFormat="1" ht="21.75" customHeight="1">
      <c r="A373" s="39"/>
      <c r="B373" s="40"/>
      <c r="C373" s="212" t="s">
        <v>706</v>
      </c>
      <c r="D373" s="212" t="s">
        <v>136</v>
      </c>
      <c r="E373" s="213" t="s">
        <v>707</v>
      </c>
      <c r="F373" s="214" t="s">
        <v>708</v>
      </c>
      <c r="G373" s="215" t="s">
        <v>303</v>
      </c>
      <c r="H373" s="216">
        <v>1</v>
      </c>
      <c r="I373" s="217"/>
      <c r="J373" s="218">
        <f>ROUND(I373*H373,2)</f>
        <v>0</v>
      </c>
      <c r="K373" s="214" t="s">
        <v>19</v>
      </c>
      <c r="L373" s="45"/>
      <c r="M373" s="219" t="s">
        <v>19</v>
      </c>
      <c r="N373" s="220" t="s">
        <v>42</v>
      </c>
      <c r="O373" s="85"/>
      <c r="P373" s="221">
        <f>O373*H373</f>
        <v>0</v>
      </c>
      <c r="Q373" s="221">
        <v>1E-05</v>
      </c>
      <c r="R373" s="221">
        <f>Q373*H373</f>
        <v>1E-05</v>
      </c>
      <c r="S373" s="221">
        <v>0</v>
      </c>
      <c r="T373" s="221">
        <f>S373*H373</f>
        <v>0</v>
      </c>
      <c r="U373" s="222" t="s">
        <v>19</v>
      </c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23" t="s">
        <v>310</v>
      </c>
      <c r="AT373" s="223" t="s">
        <v>136</v>
      </c>
      <c r="AU373" s="223" t="s">
        <v>81</v>
      </c>
      <c r="AY373" s="18" t="s">
        <v>133</v>
      </c>
      <c r="BE373" s="224">
        <f>IF(N373="základní",J373,0)</f>
        <v>0</v>
      </c>
      <c r="BF373" s="224">
        <f>IF(N373="snížená",J373,0)</f>
        <v>0</v>
      </c>
      <c r="BG373" s="224">
        <f>IF(N373="zákl. přenesená",J373,0)</f>
        <v>0</v>
      </c>
      <c r="BH373" s="224">
        <f>IF(N373="sníž. přenesená",J373,0)</f>
        <v>0</v>
      </c>
      <c r="BI373" s="224">
        <f>IF(N373="nulová",J373,0)</f>
        <v>0</v>
      </c>
      <c r="BJ373" s="18" t="s">
        <v>79</v>
      </c>
      <c r="BK373" s="224">
        <f>ROUND(I373*H373,2)</f>
        <v>0</v>
      </c>
      <c r="BL373" s="18" t="s">
        <v>310</v>
      </c>
      <c r="BM373" s="223" t="s">
        <v>709</v>
      </c>
    </row>
    <row r="374" spans="1:63" s="12" customFormat="1" ht="22.8" customHeight="1">
      <c r="A374" s="12"/>
      <c r="B374" s="196"/>
      <c r="C374" s="197"/>
      <c r="D374" s="198" t="s">
        <v>70</v>
      </c>
      <c r="E374" s="210" t="s">
        <v>710</v>
      </c>
      <c r="F374" s="210" t="s">
        <v>711</v>
      </c>
      <c r="G374" s="197"/>
      <c r="H374" s="197"/>
      <c r="I374" s="200"/>
      <c r="J374" s="211">
        <f>BK374</f>
        <v>0</v>
      </c>
      <c r="K374" s="197"/>
      <c r="L374" s="202"/>
      <c r="M374" s="203"/>
      <c r="N374" s="204"/>
      <c r="O374" s="204"/>
      <c r="P374" s="205">
        <f>SUM(P375:P430)</f>
        <v>0</v>
      </c>
      <c r="Q374" s="204"/>
      <c r="R374" s="205">
        <f>SUM(R375:R430)</f>
        <v>2.47090027</v>
      </c>
      <c r="S374" s="204"/>
      <c r="T374" s="205">
        <f>SUM(T375:T430)</f>
        <v>0</v>
      </c>
      <c r="U374" s="206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07" t="s">
        <v>81</v>
      </c>
      <c r="AT374" s="208" t="s">
        <v>70</v>
      </c>
      <c r="AU374" s="208" t="s">
        <v>79</v>
      </c>
      <c r="AY374" s="207" t="s">
        <v>133</v>
      </c>
      <c r="BK374" s="209">
        <f>SUM(BK375:BK430)</f>
        <v>0</v>
      </c>
    </row>
    <row r="375" spans="1:65" s="2" customFormat="1" ht="37.8" customHeight="1">
      <c r="A375" s="39"/>
      <c r="B375" s="40"/>
      <c r="C375" s="212" t="s">
        <v>712</v>
      </c>
      <c r="D375" s="212" t="s">
        <v>136</v>
      </c>
      <c r="E375" s="213" t="s">
        <v>713</v>
      </c>
      <c r="F375" s="214" t="s">
        <v>714</v>
      </c>
      <c r="G375" s="215" t="s">
        <v>227</v>
      </c>
      <c r="H375" s="216">
        <v>3.915</v>
      </c>
      <c r="I375" s="217"/>
      <c r="J375" s="218">
        <f>ROUND(I375*H375,2)</f>
        <v>0</v>
      </c>
      <c r="K375" s="214" t="s">
        <v>140</v>
      </c>
      <c r="L375" s="45"/>
      <c r="M375" s="219" t="s">
        <v>19</v>
      </c>
      <c r="N375" s="220" t="s">
        <v>42</v>
      </c>
      <c r="O375" s="85"/>
      <c r="P375" s="221">
        <f>O375*H375</f>
        <v>0</v>
      </c>
      <c r="Q375" s="221">
        <v>0.03095</v>
      </c>
      <c r="R375" s="221">
        <f>Q375*H375</f>
        <v>0.12116924999999999</v>
      </c>
      <c r="S375" s="221">
        <v>0</v>
      </c>
      <c r="T375" s="221">
        <f>S375*H375</f>
        <v>0</v>
      </c>
      <c r="U375" s="222" t="s">
        <v>19</v>
      </c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23" t="s">
        <v>310</v>
      </c>
      <c r="AT375" s="223" t="s">
        <v>136</v>
      </c>
      <c r="AU375" s="223" t="s">
        <v>81</v>
      </c>
      <c r="AY375" s="18" t="s">
        <v>133</v>
      </c>
      <c r="BE375" s="224">
        <f>IF(N375="základní",J375,0)</f>
        <v>0</v>
      </c>
      <c r="BF375" s="224">
        <f>IF(N375="snížená",J375,0)</f>
        <v>0</v>
      </c>
      <c r="BG375" s="224">
        <f>IF(N375="zákl. přenesená",J375,0)</f>
        <v>0</v>
      </c>
      <c r="BH375" s="224">
        <f>IF(N375="sníž. přenesená",J375,0)</f>
        <v>0</v>
      </c>
      <c r="BI375" s="224">
        <f>IF(N375="nulová",J375,0)</f>
        <v>0</v>
      </c>
      <c r="BJ375" s="18" t="s">
        <v>79</v>
      </c>
      <c r="BK375" s="224">
        <f>ROUND(I375*H375,2)</f>
        <v>0</v>
      </c>
      <c r="BL375" s="18" t="s">
        <v>310</v>
      </c>
      <c r="BM375" s="223" t="s">
        <v>715</v>
      </c>
    </row>
    <row r="376" spans="1:47" s="2" customFormat="1" ht="12">
      <c r="A376" s="39"/>
      <c r="B376" s="40"/>
      <c r="C376" s="41"/>
      <c r="D376" s="225" t="s">
        <v>143</v>
      </c>
      <c r="E376" s="41"/>
      <c r="F376" s="226" t="s">
        <v>716</v>
      </c>
      <c r="G376" s="41"/>
      <c r="H376" s="41"/>
      <c r="I376" s="227"/>
      <c r="J376" s="41"/>
      <c r="K376" s="41"/>
      <c r="L376" s="45"/>
      <c r="M376" s="228"/>
      <c r="N376" s="229"/>
      <c r="O376" s="85"/>
      <c r="P376" s="85"/>
      <c r="Q376" s="85"/>
      <c r="R376" s="85"/>
      <c r="S376" s="85"/>
      <c r="T376" s="85"/>
      <c r="U376" s="86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143</v>
      </c>
      <c r="AU376" s="18" t="s">
        <v>81</v>
      </c>
    </row>
    <row r="377" spans="1:51" s="13" customFormat="1" ht="12">
      <c r="A377" s="13"/>
      <c r="B377" s="234"/>
      <c r="C377" s="235"/>
      <c r="D377" s="236" t="s">
        <v>211</v>
      </c>
      <c r="E377" s="237" t="s">
        <v>19</v>
      </c>
      <c r="F377" s="238" t="s">
        <v>717</v>
      </c>
      <c r="G377" s="235"/>
      <c r="H377" s="239">
        <v>3.915</v>
      </c>
      <c r="I377" s="240"/>
      <c r="J377" s="235"/>
      <c r="K377" s="235"/>
      <c r="L377" s="241"/>
      <c r="M377" s="242"/>
      <c r="N377" s="243"/>
      <c r="O377" s="243"/>
      <c r="P377" s="243"/>
      <c r="Q377" s="243"/>
      <c r="R377" s="243"/>
      <c r="S377" s="243"/>
      <c r="T377" s="243"/>
      <c r="U377" s="244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5" t="s">
        <v>211</v>
      </c>
      <c r="AU377" s="245" t="s">
        <v>81</v>
      </c>
      <c r="AV377" s="13" t="s">
        <v>81</v>
      </c>
      <c r="AW377" s="13" t="s">
        <v>33</v>
      </c>
      <c r="AX377" s="13" t="s">
        <v>79</v>
      </c>
      <c r="AY377" s="245" t="s">
        <v>133</v>
      </c>
    </row>
    <row r="378" spans="1:65" s="2" customFormat="1" ht="24.15" customHeight="1">
      <c r="A378" s="39"/>
      <c r="B378" s="40"/>
      <c r="C378" s="212" t="s">
        <v>718</v>
      </c>
      <c r="D378" s="212" t="s">
        <v>136</v>
      </c>
      <c r="E378" s="213" t="s">
        <v>719</v>
      </c>
      <c r="F378" s="214" t="s">
        <v>720</v>
      </c>
      <c r="G378" s="215" t="s">
        <v>253</v>
      </c>
      <c r="H378" s="216">
        <v>2.7</v>
      </c>
      <c r="I378" s="217"/>
      <c r="J378" s="218">
        <f>ROUND(I378*H378,2)</f>
        <v>0</v>
      </c>
      <c r="K378" s="214" t="s">
        <v>140</v>
      </c>
      <c r="L378" s="45"/>
      <c r="M378" s="219" t="s">
        <v>19</v>
      </c>
      <c r="N378" s="220" t="s">
        <v>42</v>
      </c>
      <c r="O378" s="85"/>
      <c r="P378" s="221">
        <f>O378*H378</f>
        <v>0</v>
      </c>
      <c r="Q378" s="221">
        <v>0.00091</v>
      </c>
      <c r="R378" s="221">
        <f>Q378*H378</f>
        <v>0.002457</v>
      </c>
      <c r="S378" s="221">
        <v>0</v>
      </c>
      <c r="T378" s="221">
        <f>S378*H378</f>
        <v>0</v>
      </c>
      <c r="U378" s="222" t="s">
        <v>19</v>
      </c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23" t="s">
        <v>310</v>
      </c>
      <c r="AT378" s="223" t="s">
        <v>136</v>
      </c>
      <c r="AU378" s="223" t="s">
        <v>81</v>
      </c>
      <c r="AY378" s="18" t="s">
        <v>133</v>
      </c>
      <c r="BE378" s="224">
        <f>IF(N378="základní",J378,0)</f>
        <v>0</v>
      </c>
      <c r="BF378" s="224">
        <f>IF(N378="snížená",J378,0)</f>
        <v>0</v>
      </c>
      <c r="BG378" s="224">
        <f>IF(N378="zákl. přenesená",J378,0)</f>
        <v>0</v>
      </c>
      <c r="BH378" s="224">
        <f>IF(N378="sníž. přenesená",J378,0)</f>
        <v>0</v>
      </c>
      <c r="BI378" s="224">
        <f>IF(N378="nulová",J378,0)</f>
        <v>0</v>
      </c>
      <c r="BJ378" s="18" t="s">
        <v>79</v>
      </c>
      <c r="BK378" s="224">
        <f>ROUND(I378*H378,2)</f>
        <v>0</v>
      </c>
      <c r="BL378" s="18" t="s">
        <v>310</v>
      </c>
      <c r="BM378" s="223" t="s">
        <v>721</v>
      </c>
    </row>
    <row r="379" spans="1:47" s="2" customFormat="1" ht="12">
      <c r="A379" s="39"/>
      <c r="B379" s="40"/>
      <c r="C379" s="41"/>
      <c r="D379" s="225" t="s">
        <v>143</v>
      </c>
      <c r="E379" s="41"/>
      <c r="F379" s="226" t="s">
        <v>722</v>
      </c>
      <c r="G379" s="41"/>
      <c r="H379" s="41"/>
      <c r="I379" s="227"/>
      <c r="J379" s="41"/>
      <c r="K379" s="41"/>
      <c r="L379" s="45"/>
      <c r="M379" s="228"/>
      <c r="N379" s="229"/>
      <c r="O379" s="85"/>
      <c r="P379" s="85"/>
      <c r="Q379" s="85"/>
      <c r="R379" s="85"/>
      <c r="S379" s="85"/>
      <c r="T379" s="85"/>
      <c r="U379" s="86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8" t="s">
        <v>143</v>
      </c>
      <c r="AU379" s="18" t="s">
        <v>81</v>
      </c>
    </row>
    <row r="380" spans="1:51" s="13" customFormat="1" ht="12">
      <c r="A380" s="13"/>
      <c r="B380" s="234"/>
      <c r="C380" s="235"/>
      <c r="D380" s="236" t="s">
        <v>211</v>
      </c>
      <c r="E380" s="237" t="s">
        <v>19</v>
      </c>
      <c r="F380" s="238" t="s">
        <v>723</v>
      </c>
      <c r="G380" s="235"/>
      <c r="H380" s="239">
        <v>2.7</v>
      </c>
      <c r="I380" s="240"/>
      <c r="J380" s="235"/>
      <c r="K380" s="235"/>
      <c r="L380" s="241"/>
      <c r="M380" s="242"/>
      <c r="N380" s="243"/>
      <c r="O380" s="243"/>
      <c r="P380" s="243"/>
      <c r="Q380" s="243"/>
      <c r="R380" s="243"/>
      <c r="S380" s="243"/>
      <c r="T380" s="243"/>
      <c r="U380" s="244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5" t="s">
        <v>211</v>
      </c>
      <c r="AU380" s="245" t="s">
        <v>81</v>
      </c>
      <c r="AV380" s="13" t="s">
        <v>81</v>
      </c>
      <c r="AW380" s="13" t="s">
        <v>33</v>
      </c>
      <c r="AX380" s="13" t="s">
        <v>79</v>
      </c>
      <c r="AY380" s="245" t="s">
        <v>133</v>
      </c>
    </row>
    <row r="381" spans="1:65" s="2" customFormat="1" ht="24.15" customHeight="1">
      <c r="A381" s="39"/>
      <c r="B381" s="40"/>
      <c r="C381" s="212" t="s">
        <v>724</v>
      </c>
      <c r="D381" s="212" t="s">
        <v>136</v>
      </c>
      <c r="E381" s="213" t="s">
        <v>725</v>
      </c>
      <c r="F381" s="214" t="s">
        <v>726</v>
      </c>
      <c r="G381" s="215" t="s">
        <v>227</v>
      </c>
      <c r="H381" s="216">
        <v>3.915</v>
      </c>
      <c r="I381" s="217"/>
      <c r="J381" s="218">
        <f>ROUND(I381*H381,2)</f>
        <v>0</v>
      </c>
      <c r="K381" s="214" t="s">
        <v>140</v>
      </c>
      <c r="L381" s="45"/>
      <c r="M381" s="219" t="s">
        <v>19</v>
      </c>
      <c r="N381" s="220" t="s">
        <v>42</v>
      </c>
      <c r="O381" s="85"/>
      <c r="P381" s="221">
        <f>O381*H381</f>
        <v>0</v>
      </c>
      <c r="Q381" s="221">
        <v>0.0001</v>
      </c>
      <c r="R381" s="221">
        <f>Q381*H381</f>
        <v>0.00039150000000000003</v>
      </c>
      <c r="S381" s="221">
        <v>0</v>
      </c>
      <c r="T381" s="221">
        <f>S381*H381</f>
        <v>0</v>
      </c>
      <c r="U381" s="222" t="s">
        <v>19</v>
      </c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23" t="s">
        <v>310</v>
      </c>
      <c r="AT381" s="223" t="s">
        <v>136</v>
      </c>
      <c r="AU381" s="223" t="s">
        <v>81</v>
      </c>
      <c r="AY381" s="18" t="s">
        <v>133</v>
      </c>
      <c r="BE381" s="224">
        <f>IF(N381="základní",J381,0)</f>
        <v>0</v>
      </c>
      <c r="BF381" s="224">
        <f>IF(N381="snížená",J381,0)</f>
        <v>0</v>
      </c>
      <c r="BG381" s="224">
        <f>IF(N381="zákl. přenesená",J381,0)</f>
        <v>0</v>
      </c>
      <c r="BH381" s="224">
        <f>IF(N381="sníž. přenesená",J381,0)</f>
        <v>0</v>
      </c>
      <c r="BI381" s="224">
        <f>IF(N381="nulová",J381,0)</f>
        <v>0</v>
      </c>
      <c r="BJ381" s="18" t="s">
        <v>79</v>
      </c>
      <c r="BK381" s="224">
        <f>ROUND(I381*H381,2)</f>
        <v>0</v>
      </c>
      <c r="BL381" s="18" t="s">
        <v>310</v>
      </c>
      <c r="BM381" s="223" t="s">
        <v>727</v>
      </c>
    </row>
    <row r="382" spans="1:47" s="2" customFormat="1" ht="12">
      <c r="A382" s="39"/>
      <c r="B382" s="40"/>
      <c r="C382" s="41"/>
      <c r="D382" s="225" t="s">
        <v>143</v>
      </c>
      <c r="E382" s="41"/>
      <c r="F382" s="226" t="s">
        <v>728</v>
      </c>
      <c r="G382" s="41"/>
      <c r="H382" s="41"/>
      <c r="I382" s="227"/>
      <c r="J382" s="41"/>
      <c r="K382" s="41"/>
      <c r="L382" s="45"/>
      <c r="M382" s="228"/>
      <c r="N382" s="229"/>
      <c r="O382" s="85"/>
      <c r="P382" s="85"/>
      <c r="Q382" s="85"/>
      <c r="R382" s="85"/>
      <c r="S382" s="85"/>
      <c r="T382" s="85"/>
      <c r="U382" s="86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143</v>
      </c>
      <c r="AU382" s="18" t="s">
        <v>81</v>
      </c>
    </row>
    <row r="383" spans="1:65" s="2" customFormat="1" ht="16.5" customHeight="1">
      <c r="A383" s="39"/>
      <c r="B383" s="40"/>
      <c r="C383" s="212" t="s">
        <v>729</v>
      </c>
      <c r="D383" s="212" t="s">
        <v>136</v>
      </c>
      <c r="E383" s="213" t="s">
        <v>730</v>
      </c>
      <c r="F383" s="214" t="s">
        <v>731</v>
      </c>
      <c r="G383" s="215" t="s">
        <v>227</v>
      </c>
      <c r="H383" s="216">
        <v>3.915</v>
      </c>
      <c r="I383" s="217"/>
      <c r="J383" s="218">
        <f>ROUND(I383*H383,2)</f>
        <v>0</v>
      </c>
      <c r="K383" s="214" t="s">
        <v>140</v>
      </c>
      <c r="L383" s="45"/>
      <c r="M383" s="219" t="s">
        <v>19</v>
      </c>
      <c r="N383" s="220" t="s">
        <v>42</v>
      </c>
      <c r="O383" s="85"/>
      <c r="P383" s="221">
        <f>O383*H383</f>
        <v>0</v>
      </c>
      <c r="Q383" s="221">
        <v>0</v>
      </c>
      <c r="R383" s="221">
        <f>Q383*H383</f>
        <v>0</v>
      </c>
      <c r="S383" s="221">
        <v>0</v>
      </c>
      <c r="T383" s="221">
        <f>S383*H383</f>
        <v>0</v>
      </c>
      <c r="U383" s="222" t="s">
        <v>19</v>
      </c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23" t="s">
        <v>310</v>
      </c>
      <c r="AT383" s="223" t="s">
        <v>136</v>
      </c>
      <c r="AU383" s="223" t="s">
        <v>81</v>
      </c>
      <c r="AY383" s="18" t="s">
        <v>133</v>
      </c>
      <c r="BE383" s="224">
        <f>IF(N383="základní",J383,0)</f>
        <v>0</v>
      </c>
      <c r="BF383" s="224">
        <f>IF(N383="snížená",J383,0)</f>
        <v>0</v>
      </c>
      <c r="BG383" s="224">
        <f>IF(N383="zákl. přenesená",J383,0)</f>
        <v>0</v>
      </c>
      <c r="BH383" s="224">
        <f>IF(N383="sníž. přenesená",J383,0)</f>
        <v>0</v>
      </c>
      <c r="BI383" s="224">
        <f>IF(N383="nulová",J383,0)</f>
        <v>0</v>
      </c>
      <c r="BJ383" s="18" t="s">
        <v>79</v>
      </c>
      <c r="BK383" s="224">
        <f>ROUND(I383*H383,2)</f>
        <v>0</v>
      </c>
      <c r="BL383" s="18" t="s">
        <v>310</v>
      </c>
      <c r="BM383" s="223" t="s">
        <v>732</v>
      </c>
    </row>
    <row r="384" spans="1:47" s="2" customFormat="1" ht="12">
      <c r="A384" s="39"/>
      <c r="B384" s="40"/>
      <c r="C384" s="41"/>
      <c r="D384" s="225" t="s">
        <v>143</v>
      </c>
      <c r="E384" s="41"/>
      <c r="F384" s="226" t="s">
        <v>733</v>
      </c>
      <c r="G384" s="41"/>
      <c r="H384" s="41"/>
      <c r="I384" s="227"/>
      <c r="J384" s="41"/>
      <c r="K384" s="41"/>
      <c r="L384" s="45"/>
      <c r="M384" s="228"/>
      <c r="N384" s="229"/>
      <c r="O384" s="85"/>
      <c r="P384" s="85"/>
      <c r="Q384" s="85"/>
      <c r="R384" s="85"/>
      <c r="S384" s="85"/>
      <c r="T384" s="85"/>
      <c r="U384" s="86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143</v>
      </c>
      <c r="AU384" s="18" t="s">
        <v>81</v>
      </c>
    </row>
    <row r="385" spans="1:65" s="2" customFormat="1" ht="24.15" customHeight="1">
      <c r="A385" s="39"/>
      <c r="B385" s="40"/>
      <c r="C385" s="212" t="s">
        <v>734</v>
      </c>
      <c r="D385" s="212" t="s">
        <v>136</v>
      </c>
      <c r="E385" s="213" t="s">
        <v>735</v>
      </c>
      <c r="F385" s="214" t="s">
        <v>736</v>
      </c>
      <c r="G385" s="215" t="s">
        <v>227</v>
      </c>
      <c r="H385" s="216">
        <v>51.43</v>
      </c>
      <c r="I385" s="217"/>
      <c r="J385" s="218">
        <f>ROUND(I385*H385,2)</f>
        <v>0</v>
      </c>
      <c r="K385" s="214" t="s">
        <v>140</v>
      </c>
      <c r="L385" s="45"/>
      <c r="M385" s="219" t="s">
        <v>19</v>
      </c>
      <c r="N385" s="220" t="s">
        <v>42</v>
      </c>
      <c r="O385" s="85"/>
      <c r="P385" s="221">
        <f>O385*H385</f>
        <v>0</v>
      </c>
      <c r="Q385" s="221">
        <v>0.0122</v>
      </c>
      <c r="R385" s="221">
        <f>Q385*H385</f>
        <v>0.6274460000000001</v>
      </c>
      <c r="S385" s="221">
        <v>0</v>
      </c>
      <c r="T385" s="221">
        <f>S385*H385</f>
        <v>0</v>
      </c>
      <c r="U385" s="222" t="s">
        <v>19</v>
      </c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23" t="s">
        <v>310</v>
      </c>
      <c r="AT385" s="223" t="s">
        <v>136</v>
      </c>
      <c r="AU385" s="223" t="s">
        <v>81</v>
      </c>
      <c r="AY385" s="18" t="s">
        <v>133</v>
      </c>
      <c r="BE385" s="224">
        <f>IF(N385="základní",J385,0)</f>
        <v>0</v>
      </c>
      <c r="BF385" s="224">
        <f>IF(N385="snížená",J385,0)</f>
        <v>0</v>
      </c>
      <c r="BG385" s="224">
        <f>IF(N385="zákl. přenesená",J385,0)</f>
        <v>0</v>
      </c>
      <c r="BH385" s="224">
        <f>IF(N385="sníž. přenesená",J385,0)</f>
        <v>0</v>
      </c>
      <c r="BI385" s="224">
        <f>IF(N385="nulová",J385,0)</f>
        <v>0</v>
      </c>
      <c r="BJ385" s="18" t="s">
        <v>79</v>
      </c>
      <c r="BK385" s="224">
        <f>ROUND(I385*H385,2)</f>
        <v>0</v>
      </c>
      <c r="BL385" s="18" t="s">
        <v>310</v>
      </c>
      <c r="BM385" s="223" t="s">
        <v>737</v>
      </c>
    </row>
    <row r="386" spans="1:47" s="2" customFormat="1" ht="12">
      <c r="A386" s="39"/>
      <c r="B386" s="40"/>
      <c r="C386" s="41"/>
      <c r="D386" s="225" t="s">
        <v>143</v>
      </c>
      <c r="E386" s="41"/>
      <c r="F386" s="226" t="s">
        <v>738</v>
      </c>
      <c r="G386" s="41"/>
      <c r="H386" s="41"/>
      <c r="I386" s="227"/>
      <c r="J386" s="41"/>
      <c r="K386" s="41"/>
      <c r="L386" s="45"/>
      <c r="M386" s="228"/>
      <c r="N386" s="229"/>
      <c r="O386" s="85"/>
      <c r="P386" s="85"/>
      <c r="Q386" s="85"/>
      <c r="R386" s="85"/>
      <c r="S386" s="85"/>
      <c r="T386" s="85"/>
      <c r="U386" s="86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143</v>
      </c>
      <c r="AU386" s="18" t="s">
        <v>81</v>
      </c>
    </row>
    <row r="387" spans="1:51" s="13" customFormat="1" ht="12">
      <c r="A387" s="13"/>
      <c r="B387" s="234"/>
      <c r="C387" s="235"/>
      <c r="D387" s="236" t="s">
        <v>211</v>
      </c>
      <c r="E387" s="237" t="s">
        <v>19</v>
      </c>
      <c r="F387" s="238" t="s">
        <v>739</v>
      </c>
      <c r="G387" s="235"/>
      <c r="H387" s="239">
        <v>51.43</v>
      </c>
      <c r="I387" s="240"/>
      <c r="J387" s="235"/>
      <c r="K387" s="235"/>
      <c r="L387" s="241"/>
      <c r="M387" s="242"/>
      <c r="N387" s="243"/>
      <c r="O387" s="243"/>
      <c r="P387" s="243"/>
      <c r="Q387" s="243"/>
      <c r="R387" s="243"/>
      <c r="S387" s="243"/>
      <c r="T387" s="243"/>
      <c r="U387" s="244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5" t="s">
        <v>211</v>
      </c>
      <c r="AU387" s="245" t="s">
        <v>81</v>
      </c>
      <c r="AV387" s="13" t="s">
        <v>81</v>
      </c>
      <c r="AW387" s="13" t="s">
        <v>33</v>
      </c>
      <c r="AX387" s="13" t="s">
        <v>79</v>
      </c>
      <c r="AY387" s="245" t="s">
        <v>133</v>
      </c>
    </row>
    <row r="388" spans="1:65" s="2" customFormat="1" ht="24.15" customHeight="1">
      <c r="A388" s="39"/>
      <c r="B388" s="40"/>
      <c r="C388" s="212" t="s">
        <v>740</v>
      </c>
      <c r="D388" s="212" t="s">
        <v>136</v>
      </c>
      <c r="E388" s="213" t="s">
        <v>741</v>
      </c>
      <c r="F388" s="214" t="s">
        <v>742</v>
      </c>
      <c r="G388" s="215" t="s">
        <v>227</v>
      </c>
      <c r="H388" s="216">
        <v>10.66</v>
      </c>
      <c r="I388" s="217"/>
      <c r="J388" s="218">
        <f>ROUND(I388*H388,2)</f>
        <v>0</v>
      </c>
      <c r="K388" s="214" t="s">
        <v>140</v>
      </c>
      <c r="L388" s="45"/>
      <c r="M388" s="219" t="s">
        <v>19</v>
      </c>
      <c r="N388" s="220" t="s">
        <v>42</v>
      </c>
      <c r="O388" s="85"/>
      <c r="P388" s="221">
        <f>O388*H388</f>
        <v>0</v>
      </c>
      <c r="Q388" s="221">
        <v>0.01259</v>
      </c>
      <c r="R388" s="221">
        <f>Q388*H388</f>
        <v>0.1342094</v>
      </c>
      <c r="S388" s="221">
        <v>0</v>
      </c>
      <c r="T388" s="221">
        <f>S388*H388</f>
        <v>0</v>
      </c>
      <c r="U388" s="222" t="s">
        <v>19</v>
      </c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23" t="s">
        <v>310</v>
      </c>
      <c r="AT388" s="223" t="s">
        <v>136</v>
      </c>
      <c r="AU388" s="223" t="s">
        <v>81</v>
      </c>
      <c r="AY388" s="18" t="s">
        <v>133</v>
      </c>
      <c r="BE388" s="224">
        <f>IF(N388="základní",J388,0)</f>
        <v>0</v>
      </c>
      <c r="BF388" s="224">
        <f>IF(N388="snížená",J388,0)</f>
        <v>0</v>
      </c>
      <c r="BG388" s="224">
        <f>IF(N388="zákl. přenesená",J388,0)</f>
        <v>0</v>
      </c>
      <c r="BH388" s="224">
        <f>IF(N388="sníž. přenesená",J388,0)</f>
        <v>0</v>
      </c>
      <c r="BI388" s="224">
        <f>IF(N388="nulová",J388,0)</f>
        <v>0</v>
      </c>
      <c r="BJ388" s="18" t="s">
        <v>79</v>
      </c>
      <c r="BK388" s="224">
        <f>ROUND(I388*H388,2)</f>
        <v>0</v>
      </c>
      <c r="BL388" s="18" t="s">
        <v>310</v>
      </c>
      <c r="BM388" s="223" t="s">
        <v>743</v>
      </c>
    </row>
    <row r="389" spans="1:47" s="2" customFormat="1" ht="12">
      <c r="A389" s="39"/>
      <c r="B389" s="40"/>
      <c r="C389" s="41"/>
      <c r="D389" s="225" t="s">
        <v>143</v>
      </c>
      <c r="E389" s="41"/>
      <c r="F389" s="226" t="s">
        <v>744</v>
      </c>
      <c r="G389" s="41"/>
      <c r="H389" s="41"/>
      <c r="I389" s="227"/>
      <c r="J389" s="41"/>
      <c r="K389" s="41"/>
      <c r="L389" s="45"/>
      <c r="M389" s="228"/>
      <c r="N389" s="229"/>
      <c r="O389" s="85"/>
      <c r="P389" s="85"/>
      <c r="Q389" s="85"/>
      <c r="R389" s="85"/>
      <c r="S389" s="85"/>
      <c r="T389" s="85"/>
      <c r="U389" s="86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T389" s="18" t="s">
        <v>143</v>
      </c>
      <c r="AU389" s="18" t="s">
        <v>81</v>
      </c>
    </row>
    <row r="390" spans="1:51" s="13" customFormat="1" ht="12">
      <c r="A390" s="13"/>
      <c r="B390" s="234"/>
      <c r="C390" s="235"/>
      <c r="D390" s="236" t="s">
        <v>211</v>
      </c>
      <c r="E390" s="237" t="s">
        <v>19</v>
      </c>
      <c r="F390" s="238" t="s">
        <v>745</v>
      </c>
      <c r="G390" s="235"/>
      <c r="H390" s="239">
        <v>10.66</v>
      </c>
      <c r="I390" s="240"/>
      <c r="J390" s="235"/>
      <c r="K390" s="235"/>
      <c r="L390" s="241"/>
      <c r="M390" s="242"/>
      <c r="N390" s="243"/>
      <c r="O390" s="243"/>
      <c r="P390" s="243"/>
      <c r="Q390" s="243"/>
      <c r="R390" s="243"/>
      <c r="S390" s="243"/>
      <c r="T390" s="243"/>
      <c r="U390" s="244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5" t="s">
        <v>211</v>
      </c>
      <c r="AU390" s="245" t="s">
        <v>81</v>
      </c>
      <c r="AV390" s="13" t="s">
        <v>81</v>
      </c>
      <c r="AW390" s="13" t="s">
        <v>33</v>
      </c>
      <c r="AX390" s="13" t="s">
        <v>79</v>
      </c>
      <c r="AY390" s="245" t="s">
        <v>133</v>
      </c>
    </row>
    <row r="391" spans="1:65" s="2" customFormat="1" ht="24.15" customHeight="1">
      <c r="A391" s="39"/>
      <c r="B391" s="40"/>
      <c r="C391" s="212" t="s">
        <v>746</v>
      </c>
      <c r="D391" s="212" t="s">
        <v>136</v>
      </c>
      <c r="E391" s="213" t="s">
        <v>747</v>
      </c>
      <c r="F391" s="214" t="s">
        <v>748</v>
      </c>
      <c r="G391" s="215" t="s">
        <v>227</v>
      </c>
      <c r="H391" s="216">
        <v>40.31</v>
      </c>
      <c r="I391" s="217"/>
      <c r="J391" s="218">
        <f>ROUND(I391*H391,2)</f>
        <v>0</v>
      </c>
      <c r="K391" s="214" t="s">
        <v>140</v>
      </c>
      <c r="L391" s="45"/>
      <c r="M391" s="219" t="s">
        <v>19</v>
      </c>
      <c r="N391" s="220" t="s">
        <v>42</v>
      </c>
      <c r="O391" s="85"/>
      <c r="P391" s="221">
        <f>O391*H391</f>
        <v>0</v>
      </c>
      <c r="Q391" s="221">
        <v>0.01694</v>
      </c>
      <c r="R391" s="221">
        <f>Q391*H391</f>
        <v>0.6828514</v>
      </c>
      <c r="S391" s="221">
        <v>0</v>
      </c>
      <c r="T391" s="221">
        <f>S391*H391</f>
        <v>0</v>
      </c>
      <c r="U391" s="222" t="s">
        <v>19</v>
      </c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23" t="s">
        <v>310</v>
      </c>
      <c r="AT391" s="223" t="s">
        <v>136</v>
      </c>
      <c r="AU391" s="223" t="s">
        <v>81</v>
      </c>
      <c r="AY391" s="18" t="s">
        <v>133</v>
      </c>
      <c r="BE391" s="224">
        <f>IF(N391="základní",J391,0)</f>
        <v>0</v>
      </c>
      <c r="BF391" s="224">
        <f>IF(N391="snížená",J391,0)</f>
        <v>0</v>
      </c>
      <c r="BG391" s="224">
        <f>IF(N391="zákl. přenesená",J391,0)</f>
        <v>0</v>
      </c>
      <c r="BH391" s="224">
        <f>IF(N391="sníž. přenesená",J391,0)</f>
        <v>0</v>
      </c>
      <c r="BI391" s="224">
        <f>IF(N391="nulová",J391,0)</f>
        <v>0</v>
      </c>
      <c r="BJ391" s="18" t="s">
        <v>79</v>
      </c>
      <c r="BK391" s="224">
        <f>ROUND(I391*H391,2)</f>
        <v>0</v>
      </c>
      <c r="BL391" s="18" t="s">
        <v>310</v>
      </c>
      <c r="BM391" s="223" t="s">
        <v>749</v>
      </c>
    </row>
    <row r="392" spans="1:47" s="2" customFormat="1" ht="12">
      <c r="A392" s="39"/>
      <c r="B392" s="40"/>
      <c r="C392" s="41"/>
      <c r="D392" s="225" t="s">
        <v>143</v>
      </c>
      <c r="E392" s="41"/>
      <c r="F392" s="226" t="s">
        <v>750</v>
      </c>
      <c r="G392" s="41"/>
      <c r="H392" s="41"/>
      <c r="I392" s="227"/>
      <c r="J392" s="41"/>
      <c r="K392" s="41"/>
      <c r="L392" s="45"/>
      <c r="M392" s="228"/>
      <c r="N392" s="229"/>
      <c r="O392" s="85"/>
      <c r="P392" s="85"/>
      <c r="Q392" s="85"/>
      <c r="R392" s="85"/>
      <c r="S392" s="85"/>
      <c r="T392" s="85"/>
      <c r="U392" s="86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143</v>
      </c>
      <c r="AU392" s="18" t="s">
        <v>81</v>
      </c>
    </row>
    <row r="393" spans="1:51" s="13" customFormat="1" ht="12">
      <c r="A393" s="13"/>
      <c r="B393" s="234"/>
      <c r="C393" s="235"/>
      <c r="D393" s="236" t="s">
        <v>211</v>
      </c>
      <c r="E393" s="237" t="s">
        <v>19</v>
      </c>
      <c r="F393" s="238" t="s">
        <v>751</v>
      </c>
      <c r="G393" s="235"/>
      <c r="H393" s="239">
        <v>40.31</v>
      </c>
      <c r="I393" s="240"/>
      <c r="J393" s="235"/>
      <c r="K393" s="235"/>
      <c r="L393" s="241"/>
      <c r="M393" s="242"/>
      <c r="N393" s="243"/>
      <c r="O393" s="243"/>
      <c r="P393" s="243"/>
      <c r="Q393" s="243"/>
      <c r="R393" s="243"/>
      <c r="S393" s="243"/>
      <c r="T393" s="243"/>
      <c r="U393" s="244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5" t="s">
        <v>211</v>
      </c>
      <c r="AU393" s="245" t="s">
        <v>81</v>
      </c>
      <c r="AV393" s="13" t="s">
        <v>81</v>
      </c>
      <c r="AW393" s="13" t="s">
        <v>33</v>
      </c>
      <c r="AX393" s="13" t="s">
        <v>79</v>
      </c>
      <c r="AY393" s="245" t="s">
        <v>133</v>
      </c>
    </row>
    <row r="394" spans="1:65" s="2" customFormat="1" ht="24.15" customHeight="1">
      <c r="A394" s="39"/>
      <c r="B394" s="40"/>
      <c r="C394" s="212" t="s">
        <v>752</v>
      </c>
      <c r="D394" s="212" t="s">
        <v>136</v>
      </c>
      <c r="E394" s="213" t="s">
        <v>753</v>
      </c>
      <c r="F394" s="214" t="s">
        <v>754</v>
      </c>
      <c r="G394" s="215" t="s">
        <v>227</v>
      </c>
      <c r="H394" s="216">
        <v>13.12</v>
      </c>
      <c r="I394" s="217"/>
      <c r="J394" s="218">
        <f>ROUND(I394*H394,2)</f>
        <v>0</v>
      </c>
      <c r="K394" s="214" t="s">
        <v>19</v>
      </c>
      <c r="L394" s="45"/>
      <c r="M394" s="219" t="s">
        <v>19</v>
      </c>
      <c r="N394" s="220" t="s">
        <v>42</v>
      </c>
      <c r="O394" s="85"/>
      <c r="P394" s="221">
        <f>O394*H394</f>
        <v>0</v>
      </c>
      <c r="Q394" s="221">
        <v>0.01694</v>
      </c>
      <c r="R394" s="221">
        <f>Q394*H394</f>
        <v>0.2222528</v>
      </c>
      <c r="S394" s="221">
        <v>0</v>
      </c>
      <c r="T394" s="221">
        <f>S394*H394</f>
        <v>0</v>
      </c>
      <c r="U394" s="222" t="s">
        <v>19</v>
      </c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23" t="s">
        <v>310</v>
      </c>
      <c r="AT394" s="223" t="s">
        <v>136</v>
      </c>
      <c r="AU394" s="223" t="s">
        <v>81</v>
      </c>
      <c r="AY394" s="18" t="s">
        <v>133</v>
      </c>
      <c r="BE394" s="224">
        <f>IF(N394="základní",J394,0)</f>
        <v>0</v>
      </c>
      <c r="BF394" s="224">
        <f>IF(N394="snížená",J394,0)</f>
        <v>0</v>
      </c>
      <c r="BG394" s="224">
        <f>IF(N394="zákl. přenesená",J394,0)</f>
        <v>0</v>
      </c>
      <c r="BH394" s="224">
        <f>IF(N394="sníž. přenesená",J394,0)</f>
        <v>0</v>
      </c>
      <c r="BI394" s="224">
        <f>IF(N394="nulová",J394,0)</f>
        <v>0</v>
      </c>
      <c r="BJ394" s="18" t="s">
        <v>79</v>
      </c>
      <c r="BK394" s="224">
        <f>ROUND(I394*H394,2)</f>
        <v>0</v>
      </c>
      <c r="BL394" s="18" t="s">
        <v>310</v>
      </c>
      <c r="BM394" s="223" t="s">
        <v>755</v>
      </c>
    </row>
    <row r="395" spans="1:51" s="13" customFormat="1" ht="12">
      <c r="A395" s="13"/>
      <c r="B395" s="234"/>
      <c r="C395" s="235"/>
      <c r="D395" s="236" t="s">
        <v>211</v>
      </c>
      <c r="E395" s="237" t="s">
        <v>19</v>
      </c>
      <c r="F395" s="238" t="s">
        <v>756</v>
      </c>
      <c r="G395" s="235"/>
      <c r="H395" s="239">
        <v>13.12</v>
      </c>
      <c r="I395" s="240"/>
      <c r="J395" s="235"/>
      <c r="K395" s="235"/>
      <c r="L395" s="241"/>
      <c r="M395" s="242"/>
      <c r="N395" s="243"/>
      <c r="O395" s="243"/>
      <c r="P395" s="243"/>
      <c r="Q395" s="243"/>
      <c r="R395" s="243"/>
      <c r="S395" s="243"/>
      <c r="T395" s="243"/>
      <c r="U395" s="244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5" t="s">
        <v>211</v>
      </c>
      <c r="AU395" s="245" t="s">
        <v>81</v>
      </c>
      <c r="AV395" s="13" t="s">
        <v>81</v>
      </c>
      <c r="AW395" s="13" t="s">
        <v>33</v>
      </c>
      <c r="AX395" s="13" t="s">
        <v>79</v>
      </c>
      <c r="AY395" s="245" t="s">
        <v>133</v>
      </c>
    </row>
    <row r="396" spans="1:65" s="2" customFormat="1" ht="24.15" customHeight="1">
      <c r="A396" s="39"/>
      <c r="B396" s="40"/>
      <c r="C396" s="212" t="s">
        <v>757</v>
      </c>
      <c r="D396" s="212" t="s">
        <v>136</v>
      </c>
      <c r="E396" s="213" t="s">
        <v>758</v>
      </c>
      <c r="F396" s="214" t="s">
        <v>759</v>
      </c>
      <c r="G396" s="215" t="s">
        <v>227</v>
      </c>
      <c r="H396" s="216">
        <v>131.16</v>
      </c>
      <c r="I396" s="217"/>
      <c r="J396" s="218">
        <f>ROUND(I396*H396,2)</f>
        <v>0</v>
      </c>
      <c r="K396" s="214" t="s">
        <v>140</v>
      </c>
      <c r="L396" s="45"/>
      <c r="M396" s="219" t="s">
        <v>19</v>
      </c>
      <c r="N396" s="220" t="s">
        <v>42</v>
      </c>
      <c r="O396" s="85"/>
      <c r="P396" s="221">
        <f>O396*H396</f>
        <v>0</v>
      </c>
      <c r="Q396" s="221">
        <v>0.0001</v>
      </c>
      <c r="R396" s="221">
        <f>Q396*H396</f>
        <v>0.013116000000000001</v>
      </c>
      <c r="S396" s="221">
        <v>0</v>
      </c>
      <c r="T396" s="221">
        <f>S396*H396</f>
        <v>0</v>
      </c>
      <c r="U396" s="222" t="s">
        <v>19</v>
      </c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23" t="s">
        <v>310</v>
      </c>
      <c r="AT396" s="223" t="s">
        <v>136</v>
      </c>
      <c r="AU396" s="223" t="s">
        <v>81</v>
      </c>
      <c r="AY396" s="18" t="s">
        <v>133</v>
      </c>
      <c r="BE396" s="224">
        <f>IF(N396="základní",J396,0)</f>
        <v>0</v>
      </c>
      <c r="BF396" s="224">
        <f>IF(N396="snížená",J396,0)</f>
        <v>0</v>
      </c>
      <c r="BG396" s="224">
        <f>IF(N396="zákl. přenesená",J396,0)</f>
        <v>0</v>
      </c>
      <c r="BH396" s="224">
        <f>IF(N396="sníž. přenesená",J396,0)</f>
        <v>0</v>
      </c>
      <c r="BI396" s="224">
        <f>IF(N396="nulová",J396,0)</f>
        <v>0</v>
      </c>
      <c r="BJ396" s="18" t="s">
        <v>79</v>
      </c>
      <c r="BK396" s="224">
        <f>ROUND(I396*H396,2)</f>
        <v>0</v>
      </c>
      <c r="BL396" s="18" t="s">
        <v>310</v>
      </c>
      <c r="BM396" s="223" t="s">
        <v>760</v>
      </c>
    </row>
    <row r="397" spans="1:47" s="2" customFormat="1" ht="12">
      <c r="A397" s="39"/>
      <c r="B397" s="40"/>
      <c r="C397" s="41"/>
      <c r="D397" s="225" t="s">
        <v>143</v>
      </c>
      <c r="E397" s="41"/>
      <c r="F397" s="226" t="s">
        <v>761</v>
      </c>
      <c r="G397" s="41"/>
      <c r="H397" s="41"/>
      <c r="I397" s="227"/>
      <c r="J397" s="41"/>
      <c r="K397" s="41"/>
      <c r="L397" s="45"/>
      <c r="M397" s="228"/>
      <c r="N397" s="229"/>
      <c r="O397" s="85"/>
      <c r="P397" s="85"/>
      <c r="Q397" s="85"/>
      <c r="R397" s="85"/>
      <c r="S397" s="85"/>
      <c r="T397" s="85"/>
      <c r="U397" s="86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T397" s="18" t="s">
        <v>143</v>
      </c>
      <c r="AU397" s="18" t="s">
        <v>81</v>
      </c>
    </row>
    <row r="398" spans="1:51" s="13" customFormat="1" ht="12">
      <c r="A398" s="13"/>
      <c r="B398" s="234"/>
      <c r="C398" s="235"/>
      <c r="D398" s="236" t="s">
        <v>211</v>
      </c>
      <c r="E398" s="237" t="s">
        <v>19</v>
      </c>
      <c r="F398" s="238" t="s">
        <v>762</v>
      </c>
      <c r="G398" s="235"/>
      <c r="H398" s="239">
        <v>115.52</v>
      </c>
      <c r="I398" s="240"/>
      <c r="J398" s="235"/>
      <c r="K398" s="235"/>
      <c r="L398" s="241"/>
      <c r="M398" s="242"/>
      <c r="N398" s="243"/>
      <c r="O398" s="243"/>
      <c r="P398" s="243"/>
      <c r="Q398" s="243"/>
      <c r="R398" s="243"/>
      <c r="S398" s="243"/>
      <c r="T398" s="243"/>
      <c r="U398" s="244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5" t="s">
        <v>211</v>
      </c>
      <c r="AU398" s="245" t="s">
        <v>81</v>
      </c>
      <c r="AV398" s="13" t="s">
        <v>81</v>
      </c>
      <c r="AW398" s="13" t="s">
        <v>33</v>
      </c>
      <c r="AX398" s="13" t="s">
        <v>71</v>
      </c>
      <c r="AY398" s="245" t="s">
        <v>133</v>
      </c>
    </row>
    <row r="399" spans="1:51" s="13" customFormat="1" ht="12">
      <c r="A399" s="13"/>
      <c r="B399" s="234"/>
      <c r="C399" s="235"/>
      <c r="D399" s="236" t="s">
        <v>211</v>
      </c>
      <c r="E399" s="237" t="s">
        <v>19</v>
      </c>
      <c r="F399" s="238" t="s">
        <v>763</v>
      </c>
      <c r="G399" s="235"/>
      <c r="H399" s="239">
        <v>15.64</v>
      </c>
      <c r="I399" s="240"/>
      <c r="J399" s="235"/>
      <c r="K399" s="235"/>
      <c r="L399" s="241"/>
      <c r="M399" s="242"/>
      <c r="N399" s="243"/>
      <c r="O399" s="243"/>
      <c r="P399" s="243"/>
      <c r="Q399" s="243"/>
      <c r="R399" s="243"/>
      <c r="S399" s="243"/>
      <c r="T399" s="243"/>
      <c r="U399" s="244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5" t="s">
        <v>211</v>
      </c>
      <c r="AU399" s="245" t="s">
        <v>81</v>
      </c>
      <c r="AV399" s="13" t="s">
        <v>81</v>
      </c>
      <c r="AW399" s="13" t="s">
        <v>33</v>
      </c>
      <c r="AX399" s="13" t="s">
        <v>71</v>
      </c>
      <c r="AY399" s="245" t="s">
        <v>133</v>
      </c>
    </row>
    <row r="400" spans="1:51" s="14" customFormat="1" ht="12">
      <c r="A400" s="14"/>
      <c r="B400" s="246"/>
      <c r="C400" s="247"/>
      <c r="D400" s="236" t="s">
        <v>211</v>
      </c>
      <c r="E400" s="248" t="s">
        <v>19</v>
      </c>
      <c r="F400" s="249" t="s">
        <v>224</v>
      </c>
      <c r="G400" s="247"/>
      <c r="H400" s="250">
        <v>131.16</v>
      </c>
      <c r="I400" s="251"/>
      <c r="J400" s="247"/>
      <c r="K400" s="247"/>
      <c r="L400" s="252"/>
      <c r="M400" s="253"/>
      <c r="N400" s="254"/>
      <c r="O400" s="254"/>
      <c r="P400" s="254"/>
      <c r="Q400" s="254"/>
      <c r="R400" s="254"/>
      <c r="S400" s="254"/>
      <c r="T400" s="254"/>
      <c r="U400" s="255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6" t="s">
        <v>211</v>
      </c>
      <c r="AU400" s="256" t="s">
        <v>81</v>
      </c>
      <c r="AV400" s="14" t="s">
        <v>156</v>
      </c>
      <c r="AW400" s="14" t="s">
        <v>33</v>
      </c>
      <c r="AX400" s="14" t="s">
        <v>79</v>
      </c>
      <c r="AY400" s="256" t="s">
        <v>133</v>
      </c>
    </row>
    <row r="401" spans="1:65" s="2" customFormat="1" ht="24.15" customHeight="1">
      <c r="A401" s="39"/>
      <c r="B401" s="40"/>
      <c r="C401" s="212" t="s">
        <v>764</v>
      </c>
      <c r="D401" s="212" t="s">
        <v>136</v>
      </c>
      <c r="E401" s="213" t="s">
        <v>765</v>
      </c>
      <c r="F401" s="214" t="s">
        <v>766</v>
      </c>
      <c r="G401" s="215" t="s">
        <v>227</v>
      </c>
      <c r="H401" s="216">
        <v>115.52</v>
      </c>
      <c r="I401" s="217"/>
      <c r="J401" s="218">
        <f>ROUND(I401*H401,2)</f>
        <v>0</v>
      </c>
      <c r="K401" s="214" t="s">
        <v>140</v>
      </c>
      <c r="L401" s="45"/>
      <c r="M401" s="219" t="s">
        <v>19</v>
      </c>
      <c r="N401" s="220" t="s">
        <v>42</v>
      </c>
      <c r="O401" s="85"/>
      <c r="P401" s="221">
        <f>O401*H401</f>
        <v>0</v>
      </c>
      <c r="Q401" s="221">
        <v>0</v>
      </c>
      <c r="R401" s="221">
        <f>Q401*H401</f>
        <v>0</v>
      </c>
      <c r="S401" s="221">
        <v>0</v>
      </c>
      <c r="T401" s="221">
        <f>S401*H401</f>
        <v>0</v>
      </c>
      <c r="U401" s="222" t="s">
        <v>19</v>
      </c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23" t="s">
        <v>310</v>
      </c>
      <c r="AT401" s="223" t="s">
        <v>136</v>
      </c>
      <c r="AU401" s="223" t="s">
        <v>81</v>
      </c>
      <c r="AY401" s="18" t="s">
        <v>133</v>
      </c>
      <c r="BE401" s="224">
        <f>IF(N401="základní",J401,0)</f>
        <v>0</v>
      </c>
      <c r="BF401" s="224">
        <f>IF(N401="snížená",J401,0)</f>
        <v>0</v>
      </c>
      <c r="BG401" s="224">
        <f>IF(N401="zákl. přenesená",J401,0)</f>
        <v>0</v>
      </c>
      <c r="BH401" s="224">
        <f>IF(N401="sníž. přenesená",J401,0)</f>
        <v>0</v>
      </c>
      <c r="BI401" s="224">
        <f>IF(N401="nulová",J401,0)</f>
        <v>0</v>
      </c>
      <c r="BJ401" s="18" t="s">
        <v>79</v>
      </c>
      <c r="BK401" s="224">
        <f>ROUND(I401*H401,2)</f>
        <v>0</v>
      </c>
      <c r="BL401" s="18" t="s">
        <v>310</v>
      </c>
      <c r="BM401" s="223" t="s">
        <v>767</v>
      </c>
    </row>
    <row r="402" spans="1:47" s="2" customFormat="1" ht="12">
      <c r="A402" s="39"/>
      <c r="B402" s="40"/>
      <c r="C402" s="41"/>
      <c r="D402" s="225" t="s">
        <v>143</v>
      </c>
      <c r="E402" s="41"/>
      <c r="F402" s="226" t="s">
        <v>768</v>
      </c>
      <c r="G402" s="41"/>
      <c r="H402" s="41"/>
      <c r="I402" s="227"/>
      <c r="J402" s="41"/>
      <c r="K402" s="41"/>
      <c r="L402" s="45"/>
      <c r="M402" s="228"/>
      <c r="N402" s="229"/>
      <c r="O402" s="85"/>
      <c r="P402" s="85"/>
      <c r="Q402" s="85"/>
      <c r="R402" s="85"/>
      <c r="S402" s="85"/>
      <c r="T402" s="85"/>
      <c r="U402" s="86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T402" s="18" t="s">
        <v>143</v>
      </c>
      <c r="AU402" s="18" t="s">
        <v>81</v>
      </c>
    </row>
    <row r="403" spans="1:65" s="2" customFormat="1" ht="16.5" customHeight="1">
      <c r="A403" s="39"/>
      <c r="B403" s="40"/>
      <c r="C403" s="268" t="s">
        <v>769</v>
      </c>
      <c r="D403" s="268" t="s">
        <v>281</v>
      </c>
      <c r="E403" s="269" t="s">
        <v>770</v>
      </c>
      <c r="F403" s="270" t="s">
        <v>771</v>
      </c>
      <c r="G403" s="271" t="s">
        <v>227</v>
      </c>
      <c r="H403" s="272">
        <v>129.787</v>
      </c>
      <c r="I403" s="273"/>
      <c r="J403" s="274">
        <f>ROUND(I403*H403,2)</f>
        <v>0</v>
      </c>
      <c r="K403" s="270" t="s">
        <v>140</v>
      </c>
      <c r="L403" s="275"/>
      <c r="M403" s="276" t="s">
        <v>19</v>
      </c>
      <c r="N403" s="277" t="s">
        <v>42</v>
      </c>
      <c r="O403" s="85"/>
      <c r="P403" s="221">
        <f>O403*H403</f>
        <v>0</v>
      </c>
      <c r="Q403" s="221">
        <v>0.00016</v>
      </c>
      <c r="R403" s="221">
        <f>Q403*H403</f>
        <v>0.020765920000000004</v>
      </c>
      <c r="S403" s="221">
        <v>0</v>
      </c>
      <c r="T403" s="221">
        <f>S403*H403</f>
        <v>0</v>
      </c>
      <c r="U403" s="222" t="s">
        <v>19</v>
      </c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23" t="s">
        <v>408</v>
      </c>
      <c r="AT403" s="223" t="s">
        <v>281</v>
      </c>
      <c r="AU403" s="223" t="s">
        <v>81</v>
      </c>
      <c r="AY403" s="18" t="s">
        <v>133</v>
      </c>
      <c r="BE403" s="224">
        <f>IF(N403="základní",J403,0)</f>
        <v>0</v>
      </c>
      <c r="BF403" s="224">
        <f>IF(N403="snížená",J403,0)</f>
        <v>0</v>
      </c>
      <c r="BG403" s="224">
        <f>IF(N403="zákl. přenesená",J403,0)</f>
        <v>0</v>
      </c>
      <c r="BH403" s="224">
        <f>IF(N403="sníž. přenesená",J403,0)</f>
        <v>0</v>
      </c>
      <c r="BI403" s="224">
        <f>IF(N403="nulová",J403,0)</f>
        <v>0</v>
      </c>
      <c r="BJ403" s="18" t="s">
        <v>79</v>
      </c>
      <c r="BK403" s="224">
        <f>ROUND(I403*H403,2)</f>
        <v>0</v>
      </c>
      <c r="BL403" s="18" t="s">
        <v>310</v>
      </c>
      <c r="BM403" s="223" t="s">
        <v>772</v>
      </c>
    </row>
    <row r="404" spans="1:51" s="13" customFormat="1" ht="12">
      <c r="A404" s="13"/>
      <c r="B404" s="234"/>
      <c r="C404" s="235"/>
      <c r="D404" s="236" t="s">
        <v>211</v>
      </c>
      <c r="E404" s="235"/>
      <c r="F404" s="238" t="s">
        <v>773</v>
      </c>
      <c r="G404" s="235"/>
      <c r="H404" s="239">
        <v>129.787</v>
      </c>
      <c r="I404" s="240"/>
      <c r="J404" s="235"/>
      <c r="K404" s="235"/>
      <c r="L404" s="241"/>
      <c r="M404" s="242"/>
      <c r="N404" s="243"/>
      <c r="O404" s="243"/>
      <c r="P404" s="243"/>
      <c r="Q404" s="243"/>
      <c r="R404" s="243"/>
      <c r="S404" s="243"/>
      <c r="T404" s="243"/>
      <c r="U404" s="244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5" t="s">
        <v>211</v>
      </c>
      <c r="AU404" s="245" t="s">
        <v>81</v>
      </c>
      <c r="AV404" s="13" t="s">
        <v>81</v>
      </c>
      <c r="AW404" s="13" t="s">
        <v>4</v>
      </c>
      <c r="AX404" s="13" t="s">
        <v>79</v>
      </c>
      <c r="AY404" s="245" t="s">
        <v>133</v>
      </c>
    </row>
    <row r="405" spans="1:65" s="2" customFormat="1" ht="24.15" customHeight="1">
      <c r="A405" s="39"/>
      <c r="B405" s="40"/>
      <c r="C405" s="212" t="s">
        <v>774</v>
      </c>
      <c r="D405" s="212" t="s">
        <v>136</v>
      </c>
      <c r="E405" s="213" t="s">
        <v>775</v>
      </c>
      <c r="F405" s="214" t="s">
        <v>776</v>
      </c>
      <c r="G405" s="215" t="s">
        <v>227</v>
      </c>
      <c r="H405" s="216">
        <v>63.75</v>
      </c>
      <c r="I405" s="217"/>
      <c r="J405" s="218">
        <f>ROUND(I405*H405,2)</f>
        <v>0</v>
      </c>
      <c r="K405" s="214" t="s">
        <v>140</v>
      </c>
      <c r="L405" s="45"/>
      <c r="M405" s="219" t="s">
        <v>19</v>
      </c>
      <c r="N405" s="220" t="s">
        <v>42</v>
      </c>
      <c r="O405" s="85"/>
      <c r="P405" s="221">
        <f>O405*H405</f>
        <v>0</v>
      </c>
      <c r="Q405" s="221">
        <v>0</v>
      </c>
      <c r="R405" s="221">
        <f>Q405*H405</f>
        <v>0</v>
      </c>
      <c r="S405" s="221">
        <v>0</v>
      </c>
      <c r="T405" s="221">
        <f>S405*H405</f>
        <v>0</v>
      </c>
      <c r="U405" s="222" t="s">
        <v>19</v>
      </c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23" t="s">
        <v>310</v>
      </c>
      <c r="AT405" s="223" t="s">
        <v>136</v>
      </c>
      <c r="AU405" s="223" t="s">
        <v>81</v>
      </c>
      <c r="AY405" s="18" t="s">
        <v>133</v>
      </c>
      <c r="BE405" s="224">
        <f>IF(N405="základní",J405,0)</f>
        <v>0</v>
      </c>
      <c r="BF405" s="224">
        <f>IF(N405="snížená",J405,0)</f>
        <v>0</v>
      </c>
      <c r="BG405" s="224">
        <f>IF(N405="zákl. přenesená",J405,0)</f>
        <v>0</v>
      </c>
      <c r="BH405" s="224">
        <f>IF(N405="sníž. přenesená",J405,0)</f>
        <v>0</v>
      </c>
      <c r="BI405" s="224">
        <f>IF(N405="nulová",J405,0)</f>
        <v>0</v>
      </c>
      <c r="BJ405" s="18" t="s">
        <v>79</v>
      </c>
      <c r="BK405" s="224">
        <f>ROUND(I405*H405,2)</f>
        <v>0</v>
      </c>
      <c r="BL405" s="18" t="s">
        <v>310</v>
      </c>
      <c r="BM405" s="223" t="s">
        <v>777</v>
      </c>
    </row>
    <row r="406" spans="1:47" s="2" customFormat="1" ht="12">
      <c r="A406" s="39"/>
      <c r="B406" s="40"/>
      <c r="C406" s="41"/>
      <c r="D406" s="225" t="s">
        <v>143</v>
      </c>
      <c r="E406" s="41"/>
      <c r="F406" s="226" t="s">
        <v>778</v>
      </c>
      <c r="G406" s="41"/>
      <c r="H406" s="41"/>
      <c r="I406" s="227"/>
      <c r="J406" s="41"/>
      <c r="K406" s="41"/>
      <c r="L406" s="45"/>
      <c r="M406" s="228"/>
      <c r="N406" s="229"/>
      <c r="O406" s="85"/>
      <c r="P406" s="85"/>
      <c r="Q406" s="85"/>
      <c r="R406" s="85"/>
      <c r="S406" s="85"/>
      <c r="T406" s="85"/>
      <c r="U406" s="86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T406" s="18" t="s">
        <v>143</v>
      </c>
      <c r="AU406" s="18" t="s">
        <v>81</v>
      </c>
    </row>
    <row r="407" spans="1:51" s="13" customFormat="1" ht="12">
      <c r="A407" s="13"/>
      <c r="B407" s="234"/>
      <c r="C407" s="235"/>
      <c r="D407" s="236" t="s">
        <v>211</v>
      </c>
      <c r="E407" s="237" t="s">
        <v>19</v>
      </c>
      <c r="F407" s="238" t="s">
        <v>779</v>
      </c>
      <c r="G407" s="235"/>
      <c r="H407" s="239">
        <v>63.75</v>
      </c>
      <c r="I407" s="240"/>
      <c r="J407" s="235"/>
      <c r="K407" s="235"/>
      <c r="L407" s="241"/>
      <c r="M407" s="242"/>
      <c r="N407" s="243"/>
      <c r="O407" s="243"/>
      <c r="P407" s="243"/>
      <c r="Q407" s="243"/>
      <c r="R407" s="243"/>
      <c r="S407" s="243"/>
      <c r="T407" s="243"/>
      <c r="U407" s="244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5" t="s">
        <v>211</v>
      </c>
      <c r="AU407" s="245" t="s">
        <v>81</v>
      </c>
      <c r="AV407" s="13" t="s">
        <v>81</v>
      </c>
      <c r="AW407" s="13" t="s">
        <v>33</v>
      </c>
      <c r="AX407" s="13" t="s">
        <v>79</v>
      </c>
      <c r="AY407" s="245" t="s">
        <v>133</v>
      </c>
    </row>
    <row r="408" spans="1:65" s="2" customFormat="1" ht="16.5" customHeight="1">
      <c r="A408" s="39"/>
      <c r="B408" s="40"/>
      <c r="C408" s="268" t="s">
        <v>780</v>
      </c>
      <c r="D408" s="268" t="s">
        <v>281</v>
      </c>
      <c r="E408" s="269" t="s">
        <v>781</v>
      </c>
      <c r="F408" s="270" t="s">
        <v>782</v>
      </c>
      <c r="G408" s="271" t="s">
        <v>227</v>
      </c>
      <c r="H408" s="272">
        <v>65.025</v>
      </c>
      <c r="I408" s="273"/>
      <c r="J408" s="274">
        <f>ROUND(I408*H408,2)</f>
        <v>0</v>
      </c>
      <c r="K408" s="270" t="s">
        <v>140</v>
      </c>
      <c r="L408" s="275"/>
      <c r="M408" s="276" t="s">
        <v>19</v>
      </c>
      <c r="N408" s="277" t="s">
        <v>42</v>
      </c>
      <c r="O408" s="85"/>
      <c r="P408" s="221">
        <f>O408*H408</f>
        <v>0</v>
      </c>
      <c r="Q408" s="221">
        <v>0.006</v>
      </c>
      <c r="R408" s="221">
        <f>Q408*H408</f>
        <v>0.39015000000000005</v>
      </c>
      <c r="S408" s="221">
        <v>0</v>
      </c>
      <c r="T408" s="221">
        <f>S408*H408</f>
        <v>0</v>
      </c>
      <c r="U408" s="222" t="s">
        <v>19</v>
      </c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23" t="s">
        <v>408</v>
      </c>
      <c r="AT408" s="223" t="s">
        <v>281</v>
      </c>
      <c r="AU408" s="223" t="s">
        <v>81</v>
      </c>
      <c r="AY408" s="18" t="s">
        <v>133</v>
      </c>
      <c r="BE408" s="224">
        <f>IF(N408="základní",J408,0)</f>
        <v>0</v>
      </c>
      <c r="BF408" s="224">
        <f>IF(N408="snížená",J408,0)</f>
        <v>0</v>
      </c>
      <c r="BG408" s="224">
        <f>IF(N408="zákl. přenesená",J408,0)</f>
        <v>0</v>
      </c>
      <c r="BH408" s="224">
        <f>IF(N408="sníž. přenesená",J408,0)</f>
        <v>0</v>
      </c>
      <c r="BI408" s="224">
        <f>IF(N408="nulová",J408,0)</f>
        <v>0</v>
      </c>
      <c r="BJ408" s="18" t="s">
        <v>79</v>
      </c>
      <c r="BK408" s="224">
        <f>ROUND(I408*H408,2)</f>
        <v>0</v>
      </c>
      <c r="BL408" s="18" t="s">
        <v>310</v>
      </c>
      <c r="BM408" s="223" t="s">
        <v>783</v>
      </c>
    </row>
    <row r="409" spans="1:51" s="13" customFormat="1" ht="12">
      <c r="A409" s="13"/>
      <c r="B409" s="234"/>
      <c r="C409" s="235"/>
      <c r="D409" s="236" t="s">
        <v>211</v>
      </c>
      <c r="E409" s="235"/>
      <c r="F409" s="238" t="s">
        <v>784</v>
      </c>
      <c r="G409" s="235"/>
      <c r="H409" s="239">
        <v>65.025</v>
      </c>
      <c r="I409" s="240"/>
      <c r="J409" s="235"/>
      <c r="K409" s="235"/>
      <c r="L409" s="241"/>
      <c r="M409" s="242"/>
      <c r="N409" s="243"/>
      <c r="O409" s="243"/>
      <c r="P409" s="243"/>
      <c r="Q409" s="243"/>
      <c r="R409" s="243"/>
      <c r="S409" s="243"/>
      <c r="T409" s="243"/>
      <c r="U409" s="244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5" t="s">
        <v>211</v>
      </c>
      <c r="AU409" s="245" t="s">
        <v>81</v>
      </c>
      <c r="AV409" s="13" t="s">
        <v>81</v>
      </c>
      <c r="AW409" s="13" t="s">
        <v>4</v>
      </c>
      <c r="AX409" s="13" t="s">
        <v>79</v>
      </c>
      <c r="AY409" s="245" t="s">
        <v>133</v>
      </c>
    </row>
    <row r="410" spans="1:65" s="2" customFormat="1" ht="16.5" customHeight="1">
      <c r="A410" s="39"/>
      <c r="B410" s="40"/>
      <c r="C410" s="212" t="s">
        <v>785</v>
      </c>
      <c r="D410" s="212" t="s">
        <v>136</v>
      </c>
      <c r="E410" s="213" t="s">
        <v>786</v>
      </c>
      <c r="F410" s="214" t="s">
        <v>787</v>
      </c>
      <c r="G410" s="215" t="s">
        <v>227</v>
      </c>
      <c r="H410" s="216">
        <v>12.56</v>
      </c>
      <c r="I410" s="217"/>
      <c r="J410" s="218">
        <f>ROUND(I410*H410,2)</f>
        <v>0</v>
      </c>
      <c r="K410" s="214" t="s">
        <v>140</v>
      </c>
      <c r="L410" s="45"/>
      <c r="M410" s="219" t="s">
        <v>19</v>
      </c>
      <c r="N410" s="220" t="s">
        <v>42</v>
      </c>
      <c r="O410" s="85"/>
      <c r="P410" s="221">
        <f>O410*H410</f>
        <v>0</v>
      </c>
      <c r="Q410" s="221">
        <v>0</v>
      </c>
      <c r="R410" s="221">
        <f>Q410*H410</f>
        <v>0</v>
      </c>
      <c r="S410" s="221">
        <v>0</v>
      </c>
      <c r="T410" s="221">
        <f>S410*H410</f>
        <v>0</v>
      </c>
      <c r="U410" s="222" t="s">
        <v>19</v>
      </c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23" t="s">
        <v>310</v>
      </c>
      <c r="AT410" s="223" t="s">
        <v>136</v>
      </c>
      <c r="AU410" s="223" t="s">
        <v>81</v>
      </c>
      <c r="AY410" s="18" t="s">
        <v>133</v>
      </c>
      <c r="BE410" s="224">
        <f>IF(N410="základní",J410,0)</f>
        <v>0</v>
      </c>
      <c r="BF410" s="224">
        <f>IF(N410="snížená",J410,0)</f>
        <v>0</v>
      </c>
      <c r="BG410" s="224">
        <f>IF(N410="zákl. přenesená",J410,0)</f>
        <v>0</v>
      </c>
      <c r="BH410" s="224">
        <f>IF(N410="sníž. přenesená",J410,0)</f>
        <v>0</v>
      </c>
      <c r="BI410" s="224">
        <f>IF(N410="nulová",J410,0)</f>
        <v>0</v>
      </c>
      <c r="BJ410" s="18" t="s">
        <v>79</v>
      </c>
      <c r="BK410" s="224">
        <f>ROUND(I410*H410,2)</f>
        <v>0</v>
      </c>
      <c r="BL410" s="18" t="s">
        <v>310</v>
      </c>
      <c r="BM410" s="223" t="s">
        <v>788</v>
      </c>
    </row>
    <row r="411" spans="1:47" s="2" customFormat="1" ht="12">
      <c r="A411" s="39"/>
      <c r="B411" s="40"/>
      <c r="C411" s="41"/>
      <c r="D411" s="225" t="s">
        <v>143</v>
      </c>
      <c r="E411" s="41"/>
      <c r="F411" s="226" t="s">
        <v>789</v>
      </c>
      <c r="G411" s="41"/>
      <c r="H411" s="41"/>
      <c r="I411" s="227"/>
      <c r="J411" s="41"/>
      <c r="K411" s="41"/>
      <c r="L411" s="45"/>
      <c r="M411" s="228"/>
      <c r="N411" s="229"/>
      <c r="O411" s="85"/>
      <c r="P411" s="85"/>
      <c r="Q411" s="85"/>
      <c r="R411" s="85"/>
      <c r="S411" s="85"/>
      <c r="T411" s="85"/>
      <c r="U411" s="86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T411" s="18" t="s">
        <v>143</v>
      </c>
      <c r="AU411" s="18" t="s">
        <v>81</v>
      </c>
    </row>
    <row r="412" spans="1:51" s="13" customFormat="1" ht="12">
      <c r="A412" s="13"/>
      <c r="B412" s="234"/>
      <c r="C412" s="235"/>
      <c r="D412" s="236" t="s">
        <v>211</v>
      </c>
      <c r="E412" s="237" t="s">
        <v>19</v>
      </c>
      <c r="F412" s="238" t="s">
        <v>790</v>
      </c>
      <c r="G412" s="235"/>
      <c r="H412" s="239">
        <v>12.56</v>
      </c>
      <c r="I412" s="240"/>
      <c r="J412" s="235"/>
      <c r="K412" s="235"/>
      <c r="L412" s="241"/>
      <c r="M412" s="242"/>
      <c r="N412" s="243"/>
      <c r="O412" s="243"/>
      <c r="P412" s="243"/>
      <c r="Q412" s="243"/>
      <c r="R412" s="243"/>
      <c r="S412" s="243"/>
      <c r="T412" s="243"/>
      <c r="U412" s="244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5" t="s">
        <v>211</v>
      </c>
      <c r="AU412" s="245" t="s">
        <v>81</v>
      </c>
      <c r="AV412" s="13" t="s">
        <v>81</v>
      </c>
      <c r="AW412" s="13" t="s">
        <v>33</v>
      </c>
      <c r="AX412" s="13" t="s">
        <v>79</v>
      </c>
      <c r="AY412" s="245" t="s">
        <v>133</v>
      </c>
    </row>
    <row r="413" spans="1:65" s="2" customFormat="1" ht="24.15" customHeight="1">
      <c r="A413" s="39"/>
      <c r="B413" s="40"/>
      <c r="C413" s="212" t="s">
        <v>791</v>
      </c>
      <c r="D413" s="212" t="s">
        <v>136</v>
      </c>
      <c r="E413" s="213" t="s">
        <v>792</v>
      </c>
      <c r="F413" s="214" t="s">
        <v>793</v>
      </c>
      <c r="G413" s="215" t="s">
        <v>253</v>
      </c>
      <c r="H413" s="216">
        <v>5.45</v>
      </c>
      <c r="I413" s="217"/>
      <c r="J413" s="218">
        <f>ROUND(I413*H413,2)</f>
        <v>0</v>
      </c>
      <c r="K413" s="214" t="s">
        <v>140</v>
      </c>
      <c r="L413" s="45"/>
      <c r="M413" s="219" t="s">
        <v>19</v>
      </c>
      <c r="N413" s="220" t="s">
        <v>42</v>
      </c>
      <c r="O413" s="85"/>
      <c r="P413" s="221">
        <f>O413*H413</f>
        <v>0</v>
      </c>
      <c r="Q413" s="221">
        <v>0.01242</v>
      </c>
      <c r="R413" s="221">
        <f>Q413*H413</f>
        <v>0.067689</v>
      </c>
      <c r="S413" s="221">
        <v>0</v>
      </c>
      <c r="T413" s="221">
        <f>S413*H413</f>
        <v>0</v>
      </c>
      <c r="U413" s="222" t="s">
        <v>19</v>
      </c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23" t="s">
        <v>310</v>
      </c>
      <c r="AT413" s="223" t="s">
        <v>136</v>
      </c>
      <c r="AU413" s="223" t="s">
        <v>81</v>
      </c>
      <c r="AY413" s="18" t="s">
        <v>133</v>
      </c>
      <c r="BE413" s="224">
        <f>IF(N413="základní",J413,0)</f>
        <v>0</v>
      </c>
      <c r="BF413" s="224">
        <f>IF(N413="snížená",J413,0)</f>
        <v>0</v>
      </c>
      <c r="BG413" s="224">
        <f>IF(N413="zákl. přenesená",J413,0)</f>
        <v>0</v>
      </c>
      <c r="BH413" s="224">
        <f>IF(N413="sníž. přenesená",J413,0)</f>
        <v>0</v>
      </c>
      <c r="BI413" s="224">
        <f>IF(N413="nulová",J413,0)</f>
        <v>0</v>
      </c>
      <c r="BJ413" s="18" t="s">
        <v>79</v>
      </c>
      <c r="BK413" s="224">
        <f>ROUND(I413*H413,2)</f>
        <v>0</v>
      </c>
      <c r="BL413" s="18" t="s">
        <v>310</v>
      </c>
      <c r="BM413" s="223" t="s">
        <v>794</v>
      </c>
    </row>
    <row r="414" spans="1:47" s="2" customFormat="1" ht="12">
      <c r="A414" s="39"/>
      <c r="B414" s="40"/>
      <c r="C414" s="41"/>
      <c r="D414" s="225" t="s">
        <v>143</v>
      </c>
      <c r="E414" s="41"/>
      <c r="F414" s="226" t="s">
        <v>795</v>
      </c>
      <c r="G414" s="41"/>
      <c r="H414" s="41"/>
      <c r="I414" s="227"/>
      <c r="J414" s="41"/>
      <c r="K414" s="41"/>
      <c r="L414" s="45"/>
      <c r="M414" s="228"/>
      <c r="N414" s="229"/>
      <c r="O414" s="85"/>
      <c r="P414" s="85"/>
      <c r="Q414" s="85"/>
      <c r="R414" s="85"/>
      <c r="S414" s="85"/>
      <c r="T414" s="85"/>
      <c r="U414" s="86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T414" s="18" t="s">
        <v>143</v>
      </c>
      <c r="AU414" s="18" t="s">
        <v>81</v>
      </c>
    </row>
    <row r="415" spans="1:51" s="13" customFormat="1" ht="12">
      <c r="A415" s="13"/>
      <c r="B415" s="234"/>
      <c r="C415" s="235"/>
      <c r="D415" s="236" t="s">
        <v>211</v>
      </c>
      <c r="E415" s="237" t="s">
        <v>19</v>
      </c>
      <c r="F415" s="238" t="s">
        <v>796</v>
      </c>
      <c r="G415" s="235"/>
      <c r="H415" s="239">
        <v>2.15</v>
      </c>
      <c r="I415" s="240"/>
      <c r="J415" s="235"/>
      <c r="K415" s="235"/>
      <c r="L415" s="241"/>
      <c r="M415" s="242"/>
      <c r="N415" s="243"/>
      <c r="O415" s="243"/>
      <c r="P415" s="243"/>
      <c r="Q415" s="243"/>
      <c r="R415" s="243"/>
      <c r="S415" s="243"/>
      <c r="T415" s="243"/>
      <c r="U415" s="244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5" t="s">
        <v>211</v>
      </c>
      <c r="AU415" s="245" t="s">
        <v>81</v>
      </c>
      <c r="AV415" s="13" t="s">
        <v>81</v>
      </c>
      <c r="AW415" s="13" t="s">
        <v>33</v>
      </c>
      <c r="AX415" s="13" t="s">
        <v>71</v>
      </c>
      <c r="AY415" s="245" t="s">
        <v>133</v>
      </c>
    </row>
    <row r="416" spans="1:51" s="13" customFormat="1" ht="12">
      <c r="A416" s="13"/>
      <c r="B416" s="234"/>
      <c r="C416" s="235"/>
      <c r="D416" s="236" t="s">
        <v>211</v>
      </c>
      <c r="E416" s="237" t="s">
        <v>19</v>
      </c>
      <c r="F416" s="238" t="s">
        <v>797</v>
      </c>
      <c r="G416" s="235"/>
      <c r="H416" s="239">
        <v>3.3</v>
      </c>
      <c r="I416" s="240"/>
      <c r="J416" s="235"/>
      <c r="K416" s="235"/>
      <c r="L416" s="241"/>
      <c r="M416" s="242"/>
      <c r="N416" s="243"/>
      <c r="O416" s="243"/>
      <c r="P416" s="243"/>
      <c r="Q416" s="243"/>
      <c r="R416" s="243"/>
      <c r="S416" s="243"/>
      <c r="T416" s="243"/>
      <c r="U416" s="244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5" t="s">
        <v>211</v>
      </c>
      <c r="AU416" s="245" t="s">
        <v>81</v>
      </c>
      <c r="AV416" s="13" t="s">
        <v>81</v>
      </c>
      <c r="AW416" s="13" t="s">
        <v>33</v>
      </c>
      <c r="AX416" s="13" t="s">
        <v>71</v>
      </c>
      <c r="AY416" s="245" t="s">
        <v>133</v>
      </c>
    </row>
    <row r="417" spans="1:51" s="14" customFormat="1" ht="12">
      <c r="A417" s="14"/>
      <c r="B417" s="246"/>
      <c r="C417" s="247"/>
      <c r="D417" s="236" t="s">
        <v>211</v>
      </c>
      <c r="E417" s="248" t="s">
        <v>19</v>
      </c>
      <c r="F417" s="249" t="s">
        <v>224</v>
      </c>
      <c r="G417" s="247"/>
      <c r="H417" s="250">
        <v>5.449999999999999</v>
      </c>
      <c r="I417" s="251"/>
      <c r="J417" s="247"/>
      <c r="K417" s="247"/>
      <c r="L417" s="252"/>
      <c r="M417" s="253"/>
      <c r="N417" s="254"/>
      <c r="O417" s="254"/>
      <c r="P417" s="254"/>
      <c r="Q417" s="254"/>
      <c r="R417" s="254"/>
      <c r="S417" s="254"/>
      <c r="T417" s="254"/>
      <c r="U417" s="255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6" t="s">
        <v>211</v>
      </c>
      <c r="AU417" s="256" t="s">
        <v>81</v>
      </c>
      <c r="AV417" s="14" t="s">
        <v>156</v>
      </c>
      <c r="AW417" s="14" t="s">
        <v>33</v>
      </c>
      <c r="AX417" s="14" t="s">
        <v>79</v>
      </c>
      <c r="AY417" s="256" t="s">
        <v>133</v>
      </c>
    </row>
    <row r="418" spans="1:65" s="2" customFormat="1" ht="24.15" customHeight="1">
      <c r="A418" s="39"/>
      <c r="B418" s="40"/>
      <c r="C418" s="212" t="s">
        <v>798</v>
      </c>
      <c r="D418" s="212" t="s">
        <v>136</v>
      </c>
      <c r="E418" s="213" t="s">
        <v>799</v>
      </c>
      <c r="F418" s="214" t="s">
        <v>800</v>
      </c>
      <c r="G418" s="215" t="s">
        <v>253</v>
      </c>
      <c r="H418" s="216">
        <v>14.1</v>
      </c>
      <c r="I418" s="217"/>
      <c r="J418" s="218">
        <f>ROUND(I418*H418,2)</f>
        <v>0</v>
      </c>
      <c r="K418" s="214" t="s">
        <v>140</v>
      </c>
      <c r="L418" s="45"/>
      <c r="M418" s="219" t="s">
        <v>19</v>
      </c>
      <c r="N418" s="220" t="s">
        <v>42</v>
      </c>
      <c r="O418" s="85"/>
      <c r="P418" s="221">
        <f>O418*H418</f>
        <v>0</v>
      </c>
      <c r="Q418" s="221">
        <v>0.01242</v>
      </c>
      <c r="R418" s="221">
        <f>Q418*H418</f>
        <v>0.175122</v>
      </c>
      <c r="S418" s="221">
        <v>0</v>
      </c>
      <c r="T418" s="221">
        <f>S418*H418</f>
        <v>0</v>
      </c>
      <c r="U418" s="222" t="s">
        <v>19</v>
      </c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23" t="s">
        <v>310</v>
      </c>
      <c r="AT418" s="223" t="s">
        <v>136</v>
      </c>
      <c r="AU418" s="223" t="s">
        <v>81</v>
      </c>
      <c r="AY418" s="18" t="s">
        <v>133</v>
      </c>
      <c r="BE418" s="224">
        <f>IF(N418="základní",J418,0)</f>
        <v>0</v>
      </c>
      <c r="BF418" s="224">
        <f>IF(N418="snížená",J418,0)</f>
        <v>0</v>
      </c>
      <c r="BG418" s="224">
        <f>IF(N418="zákl. přenesená",J418,0)</f>
        <v>0</v>
      </c>
      <c r="BH418" s="224">
        <f>IF(N418="sníž. přenesená",J418,0)</f>
        <v>0</v>
      </c>
      <c r="BI418" s="224">
        <f>IF(N418="nulová",J418,0)</f>
        <v>0</v>
      </c>
      <c r="BJ418" s="18" t="s">
        <v>79</v>
      </c>
      <c r="BK418" s="224">
        <f>ROUND(I418*H418,2)</f>
        <v>0</v>
      </c>
      <c r="BL418" s="18" t="s">
        <v>310</v>
      </c>
      <c r="BM418" s="223" t="s">
        <v>801</v>
      </c>
    </row>
    <row r="419" spans="1:47" s="2" customFormat="1" ht="12">
      <c r="A419" s="39"/>
      <c r="B419" s="40"/>
      <c r="C419" s="41"/>
      <c r="D419" s="225" t="s">
        <v>143</v>
      </c>
      <c r="E419" s="41"/>
      <c r="F419" s="226" t="s">
        <v>802</v>
      </c>
      <c r="G419" s="41"/>
      <c r="H419" s="41"/>
      <c r="I419" s="227"/>
      <c r="J419" s="41"/>
      <c r="K419" s="41"/>
      <c r="L419" s="45"/>
      <c r="M419" s="228"/>
      <c r="N419" s="229"/>
      <c r="O419" s="85"/>
      <c r="P419" s="85"/>
      <c r="Q419" s="85"/>
      <c r="R419" s="85"/>
      <c r="S419" s="85"/>
      <c r="T419" s="85"/>
      <c r="U419" s="86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T419" s="18" t="s">
        <v>143</v>
      </c>
      <c r="AU419" s="18" t="s">
        <v>81</v>
      </c>
    </row>
    <row r="420" spans="1:51" s="13" customFormat="1" ht="12">
      <c r="A420" s="13"/>
      <c r="B420" s="234"/>
      <c r="C420" s="235"/>
      <c r="D420" s="236" t="s">
        <v>211</v>
      </c>
      <c r="E420" s="237" t="s">
        <v>19</v>
      </c>
      <c r="F420" s="238" t="s">
        <v>803</v>
      </c>
      <c r="G420" s="235"/>
      <c r="H420" s="239">
        <v>9.4</v>
      </c>
      <c r="I420" s="240"/>
      <c r="J420" s="235"/>
      <c r="K420" s="235"/>
      <c r="L420" s="241"/>
      <c r="M420" s="242"/>
      <c r="N420" s="243"/>
      <c r="O420" s="243"/>
      <c r="P420" s="243"/>
      <c r="Q420" s="243"/>
      <c r="R420" s="243"/>
      <c r="S420" s="243"/>
      <c r="T420" s="243"/>
      <c r="U420" s="244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5" t="s">
        <v>211</v>
      </c>
      <c r="AU420" s="245" t="s">
        <v>81</v>
      </c>
      <c r="AV420" s="13" t="s">
        <v>81</v>
      </c>
      <c r="AW420" s="13" t="s">
        <v>33</v>
      </c>
      <c r="AX420" s="13" t="s">
        <v>71</v>
      </c>
      <c r="AY420" s="245" t="s">
        <v>133</v>
      </c>
    </row>
    <row r="421" spans="1:51" s="13" customFormat="1" ht="12">
      <c r="A421" s="13"/>
      <c r="B421" s="234"/>
      <c r="C421" s="235"/>
      <c r="D421" s="236" t="s">
        <v>211</v>
      </c>
      <c r="E421" s="237" t="s">
        <v>19</v>
      </c>
      <c r="F421" s="238" t="s">
        <v>804</v>
      </c>
      <c r="G421" s="235"/>
      <c r="H421" s="239">
        <v>4.7</v>
      </c>
      <c r="I421" s="240"/>
      <c r="J421" s="235"/>
      <c r="K421" s="235"/>
      <c r="L421" s="241"/>
      <c r="M421" s="242"/>
      <c r="N421" s="243"/>
      <c r="O421" s="243"/>
      <c r="P421" s="243"/>
      <c r="Q421" s="243"/>
      <c r="R421" s="243"/>
      <c r="S421" s="243"/>
      <c r="T421" s="243"/>
      <c r="U421" s="244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5" t="s">
        <v>211</v>
      </c>
      <c r="AU421" s="245" t="s">
        <v>81</v>
      </c>
      <c r="AV421" s="13" t="s">
        <v>81</v>
      </c>
      <c r="AW421" s="13" t="s">
        <v>33</v>
      </c>
      <c r="AX421" s="13" t="s">
        <v>71</v>
      </c>
      <c r="AY421" s="245" t="s">
        <v>133</v>
      </c>
    </row>
    <row r="422" spans="1:51" s="14" customFormat="1" ht="12">
      <c r="A422" s="14"/>
      <c r="B422" s="246"/>
      <c r="C422" s="247"/>
      <c r="D422" s="236" t="s">
        <v>211</v>
      </c>
      <c r="E422" s="248" t="s">
        <v>19</v>
      </c>
      <c r="F422" s="249" t="s">
        <v>224</v>
      </c>
      <c r="G422" s="247"/>
      <c r="H422" s="250">
        <v>14.100000000000001</v>
      </c>
      <c r="I422" s="251"/>
      <c r="J422" s="247"/>
      <c r="K422" s="247"/>
      <c r="L422" s="252"/>
      <c r="M422" s="253"/>
      <c r="N422" s="254"/>
      <c r="O422" s="254"/>
      <c r="P422" s="254"/>
      <c r="Q422" s="254"/>
      <c r="R422" s="254"/>
      <c r="S422" s="254"/>
      <c r="T422" s="254"/>
      <c r="U422" s="255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6" t="s">
        <v>211</v>
      </c>
      <c r="AU422" s="256" t="s">
        <v>81</v>
      </c>
      <c r="AV422" s="14" t="s">
        <v>156</v>
      </c>
      <c r="AW422" s="14" t="s">
        <v>33</v>
      </c>
      <c r="AX422" s="14" t="s">
        <v>79</v>
      </c>
      <c r="AY422" s="256" t="s">
        <v>133</v>
      </c>
    </row>
    <row r="423" spans="1:65" s="2" customFormat="1" ht="24.15" customHeight="1">
      <c r="A423" s="39"/>
      <c r="B423" s="40"/>
      <c r="C423" s="212" t="s">
        <v>805</v>
      </c>
      <c r="D423" s="212" t="s">
        <v>136</v>
      </c>
      <c r="E423" s="213" t="s">
        <v>806</v>
      </c>
      <c r="F423" s="214" t="s">
        <v>807</v>
      </c>
      <c r="G423" s="215" t="s">
        <v>208</v>
      </c>
      <c r="H423" s="216">
        <v>2</v>
      </c>
      <c r="I423" s="217"/>
      <c r="J423" s="218">
        <f>ROUND(I423*H423,2)</f>
        <v>0</v>
      </c>
      <c r="K423" s="214" t="s">
        <v>140</v>
      </c>
      <c r="L423" s="45"/>
      <c r="M423" s="219" t="s">
        <v>19</v>
      </c>
      <c r="N423" s="220" t="s">
        <v>42</v>
      </c>
      <c r="O423" s="85"/>
      <c r="P423" s="221">
        <f>O423*H423</f>
        <v>0</v>
      </c>
      <c r="Q423" s="221">
        <v>0.00044</v>
      </c>
      <c r="R423" s="221">
        <f>Q423*H423</f>
        <v>0.00088</v>
      </c>
      <c r="S423" s="221">
        <v>0</v>
      </c>
      <c r="T423" s="221">
        <f>S423*H423</f>
        <v>0</v>
      </c>
      <c r="U423" s="222" t="s">
        <v>19</v>
      </c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23" t="s">
        <v>310</v>
      </c>
      <c r="AT423" s="223" t="s">
        <v>136</v>
      </c>
      <c r="AU423" s="223" t="s">
        <v>81</v>
      </c>
      <c r="AY423" s="18" t="s">
        <v>133</v>
      </c>
      <c r="BE423" s="224">
        <f>IF(N423="základní",J423,0)</f>
        <v>0</v>
      </c>
      <c r="BF423" s="224">
        <f>IF(N423="snížená",J423,0)</f>
        <v>0</v>
      </c>
      <c r="BG423" s="224">
        <f>IF(N423="zákl. přenesená",J423,0)</f>
        <v>0</v>
      </c>
      <c r="BH423" s="224">
        <f>IF(N423="sníž. přenesená",J423,0)</f>
        <v>0</v>
      </c>
      <c r="BI423" s="224">
        <f>IF(N423="nulová",J423,0)</f>
        <v>0</v>
      </c>
      <c r="BJ423" s="18" t="s">
        <v>79</v>
      </c>
      <c r="BK423" s="224">
        <f>ROUND(I423*H423,2)</f>
        <v>0</v>
      </c>
      <c r="BL423" s="18" t="s">
        <v>310</v>
      </c>
      <c r="BM423" s="223" t="s">
        <v>808</v>
      </c>
    </row>
    <row r="424" spans="1:47" s="2" customFormat="1" ht="12">
      <c r="A424" s="39"/>
      <c r="B424" s="40"/>
      <c r="C424" s="41"/>
      <c r="D424" s="225" t="s">
        <v>143</v>
      </c>
      <c r="E424" s="41"/>
      <c r="F424" s="226" t="s">
        <v>809</v>
      </c>
      <c r="G424" s="41"/>
      <c r="H424" s="41"/>
      <c r="I424" s="227"/>
      <c r="J424" s="41"/>
      <c r="K424" s="41"/>
      <c r="L424" s="45"/>
      <c r="M424" s="228"/>
      <c r="N424" s="229"/>
      <c r="O424" s="85"/>
      <c r="P424" s="85"/>
      <c r="Q424" s="85"/>
      <c r="R424" s="85"/>
      <c r="S424" s="85"/>
      <c r="T424" s="85"/>
      <c r="U424" s="86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143</v>
      </c>
      <c r="AU424" s="18" t="s">
        <v>81</v>
      </c>
    </row>
    <row r="425" spans="1:51" s="13" customFormat="1" ht="12">
      <c r="A425" s="13"/>
      <c r="B425" s="234"/>
      <c r="C425" s="235"/>
      <c r="D425" s="236" t="s">
        <v>211</v>
      </c>
      <c r="E425" s="237" t="s">
        <v>19</v>
      </c>
      <c r="F425" s="238" t="s">
        <v>810</v>
      </c>
      <c r="G425" s="235"/>
      <c r="H425" s="239">
        <v>2</v>
      </c>
      <c r="I425" s="240"/>
      <c r="J425" s="235"/>
      <c r="K425" s="235"/>
      <c r="L425" s="241"/>
      <c r="M425" s="242"/>
      <c r="N425" s="243"/>
      <c r="O425" s="243"/>
      <c r="P425" s="243"/>
      <c r="Q425" s="243"/>
      <c r="R425" s="243"/>
      <c r="S425" s="243"/>
      <c r="T425" s="243"/>
      <c r="U425" s="244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5" t="s">
        <v>211</v>
      </c>
      <c r="AU425" s="245" t="s">
        <v>81</v>
      </c>
      <c r="AV425" s="13" t="s">
        <v>81</v>
      </c>
      <c r="AW425" s="13" t="s">
        <v>33</v>
      </c>
      <c r="AX425" s="13" t="s">
        <v>79</v>
      </c>
      <c r="AY425" s="245" t="s">
        <v>133</v>
      </c>
    </row>
    <row r="426" spans="1:65" s="2" customFormat="1" ht="16.5" customHeight="1">
      <c r="A426" s="39"/>
      <c r="B426" s="40"/>
      <c r="C426" s="268" t="s">
        <v>811</v>
      </c>
      <c r="D426" s="268" t="s">
        <v>281</v>
      </c>
      <c r="E426" s="269" t="s">
        <v>812</v>
      </c>
      <c r="F426" s="270" t="s">
        <v>813</v>
      </c>
      <c r="G426" s="271" t="s">
        <v>208</v>
      </c>
      <c r="H426" s="272">
        <v>2</v>
      </c>
      <c r="I426" s="273"/>
      <c r="J426" s="274">
        <f>ROUND(I426*H426,2)</f>
        <v>0</v>
      </c>
      <c r="K426" s="270" t="s">
        <v>140</v>
      </c>
      <c r="L426" s="275"/>
      <c r="M426" s="276" t="s">
        <v>19</v>
      </c>
      <c r="N426" s="277" t="s">
        <v>42</v>
      </c>
      <c r="O426" s="85"/>
      <c r="P426" s="221">
        <f>O426*H426</f>
        <v>0</v>
      </c>
      <c r="Q426" s="221">
        <v>0.0062</v>
      </c>
      <c r="R426" s="221">
        <f>Q426*H426</f>
        <v>0.0124</v>
      </c>
      <c r="S426" s="221">
        <v>0</v>
      </c>
      <c r="T426" s="221">
        <f>S426*H426</f>
        <v>0</v>
      </c>
      <c r="U426" s="222" t="s">
        <v>19</v>
      </c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23" t="s">
        <v>408</v>
      </c>
      <c r="AT426" s="223" t="s">
        <v>281</v>
      </c>
      <c r="AU426" s="223" t="s">
        <v>81</v>
      </c>
      <c r="AY426" s="18" t="s">
        <v>133</v>
      </c>
      <c r="BE426" s="224">
        <f>IF(N426="základní",J426,0)</f>
        <v>0</v>
      </c>
      <c r="BF426" s="224">
        <f>IF(N426="snížená",J426,0)</f>
        <v>0</v>
      </c>
      <c r="BG426" s="224">
        <f>IF(N426="zákl. přenesená",J426,0)</f>
        <v>0</v>
      </c>
      <c r="BH426" s="224">
        <f>IF(N426="sníž. přenesená",J426,0)</f>
        <v>0</v>
      </c>
      <c r="BI426" s="224">
        <f>IF(N426="nulová",J426,0)</f>
        <v>0</v>
      </c>
      <c r="BJ426" s="18" t="s">
        <v>79</v>
      </c>
      <c r="BK426" s="224">
        <f>ROUND(I426*H426,2)</f>
        <v>0</v>
      </c>
      <c r="BL426" s="18" t="s">
        <v>310</v>
      </c>
      <c r="BM426" s="223" t="s">
        <v>814</v>
      </c>
    </row>
    <row r="427" spans="1:65" s="2" customFormat="1" ht="37.8" customHeight="1">
      <c r="A427" s="39"/>
      <c r="B427" s="40"/>
      <c r="C427" s="212" t="s">
        <v>815</v>
      </c>
      <c r="D427" s="212" t="s">
        <v>136</v>
      </c>
      <c r="E427" s="213" t="s">
        <v>816</v>
      </c>
      <c r="F427" s="214" t="s">
        <v>817</v>
      </c>
      <c r="G427" s="215" t="s">
        <v>276</v>
      </c>
      <c r="H427" s="216">
        <v>2.471</v>
      </c>
      <c r="I427" s="217"/>
      <c r="J427" s="218">
        <f>ROUND(I427*H427,2)</f>
        <v>0</v>
      </c>
      <c r="K427" s="214" t="s">
        <v>140</v>
      </c>
      <c r="L427" s="45"/>
      <c r="M427" s="219" t="s">
        <v>19</v>
      </c>
      <c r="N427" s="220" t="s">
        <v>42</v>
      </c>
      <c r="O427" s="85"/>
      <c r="P427" s="221">
        <f>O427*H427</f>
        <v>0</v>
      </c>
      <c r="Q427" s="221">
        <v>0</v>
      </c>
      <c r="R427" s="221">
        <f>Q427*H427</f>
        <v>0</v>
      </c>
      <c r="S427" s="221">
        <v>0</v>
      </c>
      <c r="T427" s="221">
        <f>S427*H427</f>
        <v>0</v>
      </c>
      <c r="U427" s="222" t="s">
        <v>19</v>
      </c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23" t="s">
        <v>310</v>
      </c>
      <c r="AT427" s="223" t="s">
        <v>136</v>
      </c>
      <c r="AU427" s="223" t="s">
        <v>81</v>
      </c>
      <c r="AY427" s="18" t="s">
        <v>133</v>
      </c>
      <c r="BE427" s="224">
        <f>IF(N427="základní",J427,0)</f>
        <v>0</v>
      </c>
      <c r="BF427" s="224">
        <f>IF(N427="snížená",J427,0)</f>
        <v>0</v>
      </c>
      <c r="BG427" s="224">
        <f>IF(N427="zákl. přenesená",J427,0)</f>
        <v>0</v>
      </c>
      <c r="BH427" s="224">
        <f>IF(N427="sníž. přenesená",J427,0)</f>
        <v>0</v>
      </c>
      <c r="BI427" s="224">
        <f>IF(N427="nulová",J427,0)</f>
        <v>0</v>
      </c>
      <c r="BJ427" s="18" t="s">
        <v>79</v>
      </c>
      <c r="BK427" s="224">
        <f>ROUND(I427*H427,2)</f>
        <v>0</v>
      </c>
      <c r="BL427" s="18" t="s">
        <v>310</v>
      </c>
      <c r="BM427" s="223" t="s">
        <v>818</v>
      </c>
    </row>
    <row r="428" spans="1:47" s="2" customFormat="1" ht="12">
      <c r="A428" s="39"/>
      <c r="B428" s="40"/>
      <c r="C428" s="41"/>
      <c r="D428" s="225" t="s">
        <v>143</v>
      </c>
      <c r="E428" s="41"/>
      <c r="F428" s="226" t="s">
        <v>819</v>
      </c>
      <c r="G428" s="41"/>
      <c r="H428" s="41"/>
      <c r="I428" s="227"/>
      <c r="J428" s="41"/>
      <c r="K428" s="41"/>
      <c r="L428" s="45"/>
      <c r="M428" s="228"/>
      <c r="N428" s="229"/>
      <c r="O428" s="85"/>
      <c r="P428" s="85"/>
      <c r="Q428" s="85"/>
      <c r="R428" s="85"/>
      <c r="S428" s="85"/>
      <c r="T428" s="85"/>
      <c r="U428" s="86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8" t="s">
        <v>143</v>
      </c>
      <c r="AU428" s="18" t="s">
        <v>81</v>
      </c>
    </row>
    <row r="429" spans="1:65" s="2" customFormat="1" ht="33" customHeight="1">
      <c r="A429" s="39"/>
      <c r="B429" s="40"/>
      <c r="C429" s="212" t="s">
        <v>820</v>
      </c>
      <c r="D429" s="212" t="s">
        <v>136</v>
      </c>
      <c r="E429" s="213" t="s">
        <v>821</v>
      </c>
      <c r="F429" s="214" t="s">
        <v>822</v>
      </c>
      <c r="G429" s="215" t="s">
        <v>276</v>
      </c>
      <c r="H429" s="216">
        <v>2.471</v>
      </c>
      <c r="I429" s="217"/>
      <c r="J429" s="218">
        <f>ROUND(I429*H429,2)</f>
        <v>0</v>
      </c>
      <c r="K429" s="214" t="s">
        <v>140</v>
      </c>
      <c r="L429" s="45"/>
      <c r="M429" s="219" t="s">
        <v>19</v>
      </c>
      <c r="N429" s="220" t="s">
        <v>42</v>
      </c>
      <c r="O429" s="85"/>
      <c r="P429" s="221">
        <f>O429*H429</f>
        <v>0</v>
      </c>
      <c r="Q429" s="221">
        <v>0</v>
      </c>
      <c r="R429" s="221">
        <f>Q429*H429</f>
        <v>0</v>
      </c>
      <c r="S429" s="221">
        <v>0</v>
      </c>
      <c r="T429" s="221">
        <f>S429*H429</f>
        <v>0</v>
      </c>
      <c r="U429" s="222" t="s">
        <v>19</v>
      </c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23" t="s">
        <v>310</v>
      </c>
      <c r="AT429" s="223" t="s">
        <v>136</v>
      </c>
      <c r="AU429" s="223" t="s">
        <v>81</v>
      </c>
      <c r="AY429" s="18" t="s">
        <v>133</v>
      </c>
      <c r="BE429" s="224">
        <f>IF(N429="základní",J429,0)</f>
        <v>0</v>
      </c>
      <c r="BF429" s="224">
        <f>IF(N429="snížená",J429,0)</f>
        <v>0</v>
      </c>
      <c r="BG429" s="224">
        <f>IF(N429="zákl. přenesená",J429,0)</f>
        <v>0</v>
      </c>
      <c r="BH429" s="224">
        <f>IF(N429="sníž. přenesená",J429,0)</f>
        <v>0</v>
      </c>
      <c r="BI429" s="224">
        <f>IF(N429="nulová",J429,0)</f>
        <v>0</v>
      </c>
      <c r="BJ429" s="18" t="s">
        <v>79</v>
      </c>
      <c r="BK429" s="224">
        <f>ROUND(I429*H429,2)</f>
        <v>0</v>
      </c>
      <c r="BL429" s="18" t="s">
        <v>310</v>
      </c>
      <c r="BM429" s="223" t="s">
        <v>823</v>
      </c>
    </row>
    <row r="430" spans="1:47" s="2" customFormat="1" ht="12">
      <c r="A430" s="39"/>
      <c r="B430" s="40"/>
      <c r="C430" s="41"/>
      <c r="D430" s="225" t="s">
        <v>143</v>
      </c>
      <c r="E430" s="41"/>
      <c r="F430" s="226" t="s">
        <v>824</v>
      </c>
      <c r="G430" s="41"/>
      <c r="H430" s="41"/>
      <c r="I430" s="227"/>
      <c r="J430" s="41"/>
      <c r="K430" s="41"/>
      <c r="L430" s="45"/>
      <c r="M430" s="228"/>
      <c r="N430" s="229"/>
      <c r="O430" s="85"/>
      <c r="P430" s="85"/>
      <c r="Q430" s="85"/>
      <c r="R430" s="85"/>
      <c r="S430" s="85"/>
      <c r="T430" s="85"/>
      <c r="U430" s="86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T430" s="18" t="s">
        <v>143</v>
      </c>
      <c r="AU430" s="18" t="s">
        <v>81</v>
      </c>
    </row>
    <row r="431" spans="1:63" s="12" customFormat="1" ht="22.8" customHeight="1">
      <c r="A431" s="12"/>
      <c r="B431" s="196"/>
      <c r="C431" s="197"/>
      <c r="D431" s="198" t="s">
        <v>70</v>
      </c>
      <c r="E431" s="210" t="s">
        <v>825</v>
      </c>
      <c r="F431" s="210" t="s">
        <v>826</v>
      </c>
      <c r="G431" s="197"/>
      <c r="H431" s="197"/>
      <c r="I431" s="200"/>
      <c r="J431" s="211">
        <f>BK431</f>
        <v>0</v>
      </c>
      <c r="K431" s="197"/>
      <c r="L431" s="202"/>
      <c r="M431" s="203"/>
      <c r="N431" s="204"/>
      <c r="O431" s="204"/>
      <c r="P431" s="205">
        <f>SUM(P432:P440)</f>
        <v>0</v>
      </c>
      <c r="Q431" s="204"/>
      <c r="R431" s="205">
        <f>SUM(R432:R440)</f>
        <v>0.023540000000000002</v>
      </c>
      <c r="S431" s="204"/>
      <c r="T431" s="205">
        <f>SUM(T432:T440)</f>
        <v>0</v>
      </c>
      <c r="U431" s="206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R431" s="207" t="s">
        <v>81</v>
      </c>
      <c r="AT431" s="208" t="s">
        <v>70</v>
      </c>
      <c r="AU431" s="208" t="s">
        <v>79</v>
      </c>
      <c r="AY431" s="207" t="s">
        <v>133</v>
      </c>
      <c r="BK431" s="209">
        <f>SUM(BK432:BK440)</f>
        <v>0</v>
      </c>
    </row>
    <row r="432" spans="1:65" s="2" customFormat="1" ht="24.15" customHeight="1">
      <c r="A432" s="39"/>
      <c r="B432" s="40"/>
      <c r="C432" s="212" t="s">
        <v>827</v>
      </c>
      <c r="D432" s="212" t="s">
        <v>136</v>
      </c>
      <c r="E432" s="213" t="s">
        <v>828</v>
      </c>
      <c r="F432" s="214" t="s">
        <v>829</v>
      </c>
      <c r="G432" s="215" t="s">
        <v>253</v>
      </c>
      <c r="H432" s="216">
        <v>4.4</v>
      </c>
      <c r="I432" s="217"/>
      <c r="J432" s="218">
        <f>ROUND(I432*H432,2)</f>
        <v>0</v>
      </c>
      <c r="K432" s="214" t="s">
        <v>140</v>
      </c>
      <c r="L432" s="45"/>
      <c r="M432" s="219" t="s">
        <v>19</v>
      </c>
      <c r="N432" s="220" t="s">
        <v>42</v>
      </c>
      <c r="O432" s="85"/>
      <c r="P432" s="221">
        <f>O432*H432</f>
        <v>0</v>
      </c>
      <c r="Q432" s="221">
        <v>0.00535</v>
      </c>
      <c r="R432" s="221">
        <f>Q432*H432</f>
        <v>0.023540000000000002</v>
      </c>
      <c r="S432" s="221">
        <v>0</v>
      </c>
      <c r="T432" s="221">
        <f>S432*H432</f>
        <v>0</v>
      </c>
      <c r="U432" s="222" t="s">
        <v>19</v>
      </c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23" t="s">
        <v>310</v>
      </c>
      <c r="AT432" s="223" t="s">
        <v>136</v>
      </c>
      <c r="AU432" s="223" t="s">
        <v>81</v>
      </c>
      <c r="AY432" s="18" t="s">
        <v>133</v>
      </c>
      <c r="BE432" s="224">
        <f>IF(N432="základní",J432,0)</f>
        <v>0</v>
      </c>
      <c r="BF432" s="224">
        <f>IF(N432="snížená",J432,0)</f>
        <v>0</v>
      </c>
      <c r="BG432" s="224">
        <f>IF(N432="zákl. přenesená",J432,0)</f>
        <v>0</v>
      </c>
      <c r="BH432" s="224">
        <f>IF(N432="sníž. přenesená",J432,0)</f>
        <v>0</v>
      </c>
      <c r="BI432" s="224">
        <f>IF(N432="nulová",J432,0)</f>
        <v>0</v>
      </c>
      <c r="BJ432" s="18" t="s">
        <v>79</v>
      </c>
      <c r="BK432" s="224">
        <f>ROUND(I432*H432,2)</f>
        <v>0</v>
      </c>
      <c r="BL432" s="18" t="s">
        <v>310</v>
      </c>
      <c r="BM432" s="223" t="s">
        <v>830</v>
      </c>
    </row>
    <row r="433" spans="1:47" s="2" customFormat="1" ht="12">
      <c r="A433" s="39"/>
      <c r="B433" s="40"/>
      <c r="C433" s="41"/>
      <c r="D433" s="225" t="s">
        <v>143</v>
      </c>
      <c r="E433" s="41"/>
      <c r="F433" s="226" t="s">
        <v>831</v>
      </c>
      <c r="G433" s="41"/>
      <c r="H433" s="41"/>
      <c r="I433" s="227"/>
      <c r="J433" s="41"/>
      <c r="K433" s="41"/>
      <c r="L433" s="45"/>
      <c r="M433" s="228"/>
      <c r="N433" s="229"/>
      <c r="O433" s="85"/>
      <c r="P433" s="85"/>
      <c r="Q433" s="85"/>
      <c r="R433" s="85"/>
      <c r="S433" s="85"/>
      <c r="T433" s="85"/>
      <c r="U433" s="86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143</v>
      </c>
      <c r="AU433" s="18" t="s">
        <v>81</v>
      </c>
    </row>
    <row r="434" spans="1:51" s="13" customFormat="1" ht="12">
      <c r="A434" s="13"/>
      <c r="B434" s="234"/>
      <c r="C434" s="235"/>
      <c r="D434" s="236" t="s">
        <v>211</v>
      </c>
      <c r="E434" s="237" t="s">
        <v>19</v>
      </c>
      <c r="F434" s="238" t="s">
        <v>832</v>
      </c>
      <c r="G434" s="235"/>
      <c r="H434" s="239">
        <v>4.4</v>
      </c>
      <c r="I434" s="240"/>
      <c r="J434" s="235"/>
      <c r="K434" s="235"/>
      <c r="L434" s="241"/>
      <c r="M434" s="242"/>
      <c r="N434" s="243"/>
      <c r="O434" s="243"/>
      <c r="P434" s="243"/>
      <c r="Q434" s="243"/>
      <c r="R434" s="243"/>
      <c r="S434" s="243"/>
      <c r="T434" s="243"/>
      <c r="U434" s="244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5" t="s">
        <v>211</v>
      </c>
      <c r="AU434" s="245" t="s">
        <v>81</v>
      </c>
      <c r="AV434" s="13" t="s">
        <v>81</v>
      </c>
      <c r="AW434" s="13" t="s">
        <v>33</v>
      </c>
      <c r="AX434" s="13" t="s">
        <v>79</v>
      </c>
      <c r="AY434" s="245" t="s">
        <v>133</v>
      </c>
    </row>
    <row r="435" spans="1:65" s="2" customFormat="1" ht="33" customHeight="1">
      <c r="A435" s="39"/>
      <c r="B435" s="40"/>
      <c r="C435" s="212" t="s">
        <v>833</v>
      </c>
      <c r="D435" s="212" t="s">
        <v>136</v>
      </c>
      <c r="E435" s="213" t="s">
        <v>834</v>
      </c>
      <c r="F435" s="214" t="s">
        <v>835</v>
      </c>
      <c r="G435" s="215" t="s">
        <v>208</v>
      </c>
      <c r="H435" s="216">
        <v>6</v>
      </c>
      <c r="I435" s="217"/>
      <c r="J435" s="218">
        <f>ROUND(I435*H435,2)</f>
        <v>0</v>
      </c>
      <c r="K435" s="214" t="s">
        <v>140</v>
      </c>
      <c r="L435" s="45"/>
      <c r="M435" s="219" t="s">
        <v>19</v>
      </c>
      <c r="N435" s="220" t="s">
        <v>42</v>
      </c>
      <c r="O435" s="85"/>
      <c r="P435" s="221">
        <f>O435*H435</f>
        <v>0</v>
      </c>
      <c r="Q435" s="221">
        <v>0</v>
      </c>
      <c r="R435" s="221">
        <f>Q435*H435</f>
        <v>0</v>
      </c>
      <c r="S435" s="221">
        <v>0</v>
      </c>
      <c r="T435" s="221">
        <f>S435*H435</f>
        <v>0</v>
      </c>
      <c r="U435" s="222" t="s">
        <v>19</v>
      </c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23" t="s">
        <v>310</v>
      </c>
      <c r="AT435" s="223" t="s">
        <v>136</v>
      </c>
      <c r="AU435" s="223" t="s">
        <v>81</v>
      </c>
      <c r="AY435" s="18" t="s">
        <v>133</v>
      </c>
      <c r="BE435" s="224">
        <f>IF(N435="základní",J435,0)</f>
        <v>0</v>
      </c>
      <c r="BF435" s="224">
        <f>IF(N435="snížená",J435,0)</f>
        <v>0</v>
      </c>
      <c r="BG435" s="224">
        <f>IF(N435="zákl. přenesená",J435,0)</f>
        <v>0</v>
      </c>
      <c r="BH435" s="224">
        <f>IF(N435="sníž. přenesená",J435,0)</f>
        <v>0</v>
      </c>
      <c r="BI435" s="224">
        <f>IF(N435="nulová",J435,0)</f>
        <v>0</v>
      </c>
      <c r="BJ435" s="18" t="s">
        <v>79</v>
      </c>
      <c r="BK435" s="224">
        <f>ROUND(I435*H435,2)</f>
        <v>0</v>
      </c>
      <c r="BL435" s="18" t="s">
        <v>310</v>
      </c>
      <c r="BM435" s="223" t="s">
        <v>836</v>
      </c>
    </row>
    <row r="436" spans="1:47" s="2" customFormat="1" ht="12">
      <c r="A436" s="39"/>
      <c r="B436" s="40"/>
      <c r="C436" s="41"/>
      <c r="D436" s="225" t="s">
        <v>143</v>
      </c>
      <c r="E436" s="41"/>
      <c r="F436" s="226" t="s">
        <v>837</v>
      </c>
      <c r="G436" s="41"/>
      <c r="H436" s="41"/>
      <c r="I436" s="227"/>
      <c r="J436" s="41"/>
      <c r="K436" s="41"/>
      <c r="L436" s="45"/>
      <c r="M436" s="228"/>
      <c r="N436" s="229"/>
      <c r="O436" s="85"/>
      <c r="P436" s="85"/>
      <c r="Q436" s="85"/>
      <c r="R436" s="85"/>
      <c r="S436" s="85"/>
      <c r="T436" s="85"/>
      <c r="U436" s="86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143</v>
      </c>
      <c r="AU436" s="18" t="s">
        <v>81</v>
      </c>
    </row>
    <row r="437" spans="1:65" s="2" customFormat="1" ht="24.15" customHeight="1">
      <c r="A437" s="39"/>
      <c r="B437" s="40"/>
      <c r="C437" s="212" t="s">
        <v>838</v>
      </c>
      <c r="D437" s="212" t="s">
        <v>136</v>
      </c>
      <c r="E437" s="213" t="s">
        <v>839</v>
      </c>
      <c r="F437" s="214" t="s">
        <v>840</v>
      </c>
      <c r="G437" s="215" t="s">
        <v>276</v>
      </c>
      <c r="H437" s="216">
        <v>0.024</v>
      </c>
      <c r="I437" s="217"/>
      <c r="J437" s="218">
        <f>ROUND(I437*H437,2)</f>
        <v>0</v>
      </c>
      <c r="K437" s="214" t="s">
        <v>140</v>
      </c>
      <c r="L437" s="45"/>
      <c r="M437" s="219" t="s">
        <v>19</v>
      </c>
      <c r="N437" s="220" t="s">
        <v>42</v>
      </c>
      <c r="O437" s="85"/>
      <c r="P437" s="221">
        <f>O437*H437</f>
        <v>0</v>
      </c>
      <c r="Q437" s="221">
        <v>0</v>
      </c>
      <c r="R437" s="221">
        <f>Q437*H437</f>
        <v>0</v>
      </c>
      <c r="S437" s="221">
        <v>0</v>
      </c>
      <c r="T437" s="221">
        <f>S437*H437</f>
        <v>0</v>
      </c>
      <c r="U437" s="222" t="s">
        <v>19</v>
      </c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23" t="s">
        <v>310</v>
      </c>
      <c r="AT437" s="223" t="s">
        <v>136</v>
      </c>
      <c r="AU437" s="223" t="s">
        <v>81</v>
      </c>
      <c r="AY437" s="18" t="s">
        <v>133</v>
      </c>
      <c r="BE437" s="224">
        <f>IF(N437="základní",J437,0)</f>
        <v>0</v>
      </c>
      <c r="BF437" s="224">
        <f>IF(N437="snížená",J437,0)</f>
        <v>0</v>
      </c>
      <c r="BG437" s="224">
        <f>IF(N437="zákl. přenesená",J437,0)</f>
        <v>0</v>
      </c>
      <c r="BH437" s="224">
        <f>IF(N437="sníž. přenesená",J437,0)</f>
        <v>0</v>
      </c>
      <c r="BI437" s="224">
        <f>IF(N437="nulová",J437,0)</f>
        <v>0</v>
      </c>
      <c r="BJ437" s="18" t="s">
        <v>79</v>
      </c>
      <c r="BK437" s="224">
        <f>ROUND(I437*H437,2)</f>
        <v>0</v>
      </c>
      <c r="BL437" s="18" t="s">
        <v>310</v>
      </c>
      <c r="BM437" s="223" t="s">
        <v>841</v>
      </c>
    </row>
    <row r="438" spans="1:47" s="2" customFormat="1" ht="12">
      <c r="A438" s="39"/>
      <c r="B438" s="40"/>
      <c r="C438" s="41"/>
      <c r="D438" s="225" t="s">
        <v>143</v>
      </c>
      <c r="E438" s="41"/>
      <c r="F438" s="226" t="s">
        <v>842</v>
      </c>
      <c r="G438" s="41"/>
      <c r="H438" s="41"/>
      <c r="I438" s="227"/>
      <c r="J438" s="41"/>
      <c r="K438" s="41"/>
      <c r="L438" s="45"/>
      <c r="M438" s="228"/>
      <c r="N438" s="229"/>
      <c r="O438" s="85"/>
      <c r="P438" s="85"/>
      <c r="Q438" s="85"/>
      <c r="R438" s="85"/>
      <c r="S438" s="85"/>
      <c r="T438" s="85"/>
      <c r="U438" s="86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T438" s="18" t="s">
        <v>143</v>
      </c>
      <c r="AU438" s="18" t="s">
        <v>81</v>
      </c>
    </row>
    <row r="439" spans="1:65" s="2" customFormat="1" ht="24.15" customHeight="1">
      <c r="A439" s="39"/>
      <c r="B439" s="40"/>
      <c r="C439" s="212" t="s">
        <v>843</v>
      </c>
      <c r="D439" s="212" t="s">
        <v>136</v>
      </c>
      <c r="E439" s="213" t="s">
        <v>844</v>
      </c>
      <c r="F439" s="214" t="s">
        <v>845</v>
      </c>
      <c r="G439" s="215" t="s">
        <v>276</v>
      </c>
      <c r="H439" s="216">
        <v>0.024</v>
      </c>
      <c r="I439" s="217"/>
      <c r="J439" s="218">
        <f>ROUND(I439*H439,2)</f>
        <v>0</v>
      </c>
      <c r="K439" s="214" t="s">
        <v>140</v>
      </c>
      <c r="L439" s="45"/>
      <c r="M439" s="219" t="s">
        <v>19</v>
      </c>
      <c r="N439" s="220" t="s">
        <v>42</v>
      </c>
      <c r="O439" s="85"/>
      <c r="P439" s="221">
        <f>O439*H439</f>
        <v>0</v>
      </c>
      <c r="Q439" s="221">
        <v>0</v>
      </c>
      <c r="R439" s="221">
        <f>Q439*H439</f>
        <v>0</v>
      </c>
      <c r="S439" s="221">
        <v>0</v>
      </c>
      <c r="T439" s="221">
        <f>S439*H439</f>
        <v>0</v>
      </c>
      <c r="U439" s="222" t="s">
        <v>19</v>
      </c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23" t="s">
        <v>310</v>
      </c>
      <c r="AT439" s="223" t="s">
        <v>136</v>
      </c>
      <c r="AU439" s="223" t="s">
        <v>81</v>
      </c>
      <c r="AY439" s="18" t="s">
        <v>133</v>
      </c>
      <c r="BE439" s="224">
        <f>IF(N439="základní",J439,0)</f>
        <v>0</v>
      </c>
      <c r="BF439" s="224">
        <f>IF(N439="snížená",J439,0)</f>
        <v>0</v>
      </c>
      <c r="BG439" s="224">
        <f>IF(N439="zákl. přenesená",J439,0)</f>
        <v>0</v>
      </c>
      <c r="BH439" s="224">
        <f>IF(N439="sníž. přenesená",J439,0)</f>
        <v>0</v>
      </c>
      <c r="BI439" s="224">
        <f>IF(N439="nulová",J439,0)</f>
        <v>0</v>
      </c>
      <c r="BJ439" s="18" t="s">
        <v>79</v>
      </c>
      <c r="BK439" s="224">
        <f>ROUND(I439*H439,2)</f>
        <v>0</v>
      </c>
      <c r="BL439" s="18" t="s">
        <v>310</v>
      </c>
      <c r="BM439" s="223" t="s">
        <v>846</v>
      </c>
    </row>
    <row r="440" spans="1:47" s="2" customFormat="1" ht="12">
      <c r="A440" s="39"/>
      <c r="B440" s="40"/>
      <c r="C440" s="41"/>
      <c r="D440" s="225" t="s">
        <v>143</v>
      </c>
      <c r="E440" s="41"/>
      <c r="F440" s="226" t="s">
        <v>847</v>
      </c>
      <c r="G440" s="41"/>
      <c r="H440" s="41"/>
      <c r="I440" s="227"/>
      <c r="J440" s="41"/>
      <c r="K440" s="41"/>
      <c r="L440" s="45"/>
      <c r="M440" s="228"/>
      <c r="N440" s="229"/>
      <c r="O440" s="85"/>
      <c r="P440" s="85"/>
      <c r="Q440" s="85"/>
      <c r="R440" s="85"/>
      <c r="S440" s="85"/>
      <c r="T440" s="85"/>
      <c r="U440" s="86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8" t="s">
        <v>143</v>
      </c>
      <c r="AU440" s="18" t="s">
        <v>81</v>
      </c>
    </row>
    <row r="441" spans="1:63" s="12" customFormat="1" ht="22.8" customHeight="1">
      <c r="A441" s="12"/>
      <c r="B441" s="196"/>
      <c r="C441" s="197"/>
      <c r="D441" s="198" t="s">
        <v>70</v>
      </c>
      <c r="E441" s="210" t="s">
        <v>848</v>
      </c>
      <c r="F441" s="210" t="s">
        <v>849</v>
      </c>
      <c r="G441" s="197"/>
      <c r="H441" s="197"/>
      <c r="I441" s="200"/>
      <c r="J441" s="211">
        <f>BK441</f>
        <v>0</v>
      </c>
      <c r="K441" s="197"/>
      <c r="L441" s="202"/>
      <c r="M441" s="203"/>
      <c r="N441" s="204"/>
      <c r="O441" s="204"/>
      <c r="P441" s="205">
        <f>SUM(P442:P490)</f>
        <v>0</v>
      </c>
      <c r="Q441" s="204"/>
      <c r="R441" s="205">
        <f>SUM(R442:R490)</f>
        <v>0.41901840000000007</v>
      </c>
      <c r="S441" s="204"/>
      <c r="T441" s="205">
        <f>SUM(T442:T490)</f>
        <v>0.020000000000000004</v>
      </c>
      <c r="U441" s="206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R441" s="207" t="s">
        <v>81</v>
      </c>
      <c r="AT441" s="208" t="s">
        <v>70</v>
      </c>
      <c r="AU441" s="208" t="s">
        <v>79</v>
      </c>
      <c r="AY441" s="207" t="s">
        <v>133</v>
      </c>
      <c r="BK441" s="209">
        <f>SUM(BK442:BK490)</f>
        <v>0</v>
      </c>
    </row>
    <row r="442" spans="1:65" s="2" customFormat="1" ht="16.5" customHeight="1">
      <c r="A442" s="39"/>
      <c r="B442" s="40"/>
      <c r="C442" s="212" t="s">
        <v>850</v>
      </c>
      <c r="D442" s="212" t="s">
        <v>136</v>
      </c>
      <c r="E442" s="213" t="s">
        <v>851</v>
      </c>
      <c r="F442" s="214" t="s">
        <v>852</v>
      </c>
      <c r="G442" s="215" t="s">
        <v>208</v>
      </c>
      <c r="H442" s="216">
        <v>3</v>
      </c>
      <c r="I442" s="217"/>
      <c r="J442" s="218">
        <f>ROUND(I442*H442,2)</f>
        <v>0</v>
      </c>
      <c r="K442" s="214" t="s">
        <v>140</v>
      </c>
      <c r="L442" s="45"/>
      <c r="M442" s="219" t="s">
        <v>19</v>
      </c>
      <c r="N442" s="220" t="s">
        <v>42</v>
      </c>
      <c r="O442" s="85"/>
      <c r="P442" s="221">
        <f>O442*H442</f>
        <v>0</v>
      </c>
      <c r="Q442" s="221">
        <v>0</v>
      </c>
      <c r="R442" s="221">
        <f>Q442*H442</f>
        <v>0</v>
      </c>
      <c r="S442" s="221">
        <v>0.006</v>
      </c>
      <c r="T442" s="221">
        <f>S442*H442</f>
        <v>0.018000000000000002</v>
      </c>
      <c r="U442" s="222" t="s">
        <v>19</v>
      </c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23" t="s">
        <v>310</v>
      </c>
      <c r="AT442" s="223" t="s">
        <v>136</v>
      </c>
      <c r="AU442" s="223" t="s">
        <v>81</v>
      </c>
      <c r="AY442" s="18" t="s">
        <v>133</v>
      </c>
      <c r="BE442" s="224">
        <f>IF(N442="základní",J442,0)</f>
        <v>0</v>
      </c>
      <c r="BF442" s="224">
        <f>IF(N442="snížená",J442,0)</f>
        <v>0</v>
      </c>
      <c r="BG442" s="224">
        <f>IF(N442="zákl. přenesená",J442,0)</f>
        <v>0</v>
      </c>
      <c r="BH442" s="224">
        <f>IF(N442="sníž. přenesená",J442,0)</f>
        <v>0</v>
      </c>
      <c r="BI442" s="224">
        <f>IF(N442="nulová",J442,0)</f>
        <v>0</v>
      </c>
      <c r="BJ442" s="18" t="s">
        <v>79</v>
      </c>
      <c r="BK442" s="224">
        <f>ROUND(I442*H442,2)</f>
        <v>0</v>
      </c>
      <c r="BL442" s="18" t="s">
        <v>310</v>
      </c>
      <c r="BM442" s="223" t="s">
        <v>853</v>
      </c>
    </row>
    <row r="443" spans="1:47" s="2" customFormat="1" ht="12">
      <c r="A443" s="39"/>
      <c r="B443" s="40"/>
      <c r="C443" s="41"/>
      <c r="D443" s="225" t="s">
        <v>143</v>
      </c>
      <c r="E443" s="41"/>
      <c r="F443" s="226" t="s">
        <v>854</v>
      </c>
      <c r="G443" s="41"/>
      <c r="H443" s="41"/>
      <c r="I443" s="227"/>
      <c r="J443" s="41"/>
      <c r="K443" s="41"/>
      <c r="L443" s="45"/>
      <c r="M443" s="228"/>
      <c r="N443" s="229"/>
      <c r="O443" s="85"/>
      <c r="P443" s="85"/>
      <c r="Q443" s="85"/>
      <c r="R443" s="85"/>
      <c r="S443" s="85"/>
      <c r="T443" s="85"/>
      <c r="U443" s="86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143</v>
      </c>
      <c r="AU443" s="18" t="s">
        <v>81</v>
      </c>
    </row>
    <row r="444" spans="1:65" s="2" customFormat="1" ht="21.75" customHeight="1">
      <c r="A444" s="39"/>
      <c r="B444" s="40"/>
      <c r="C444" s="212" t="s">
        <v>855</v>
      </c>
      <c r="D444" s="212" t="s">
        <v>136</v>
      </c>
      <c r="E444" s="213" t="s">
        <v>856</v>
      </c>
      <c r="F444" s="214" t="s">
        <v>857</v>
      </c>
      <c r="G444" s="215" t="s">
        <v>227</v>
      </c>
      <c r="H444" s="216">
        <v>5.28</v>
      </c>
      <c r="I444" s="217"/>
      <c r="J444" s="218">
        <f>ROUND(I444*H444,2)</f>
        <v>0</v>
      </c>
      <c r="K444" s="214" t="s">
        <v>140</v>
      </c>
      <c r="L444" s="45"/>
      <c r="M444" s="219" t="s">
        <v>19</v>
      </c>
      <c r="N444" s="220" t="s">
        <v>42</v>
      </c>
      <c r="O444" s="85"/>
      <c r="P444" s="221">
        <f>O444*H444</f>
        <v>0</v>
      </c>
      <c r="Q444" s="221">
        <v>0.00027</v>
      </c>
      <c r="R444" s="221">
        <f>Q444*H444</f>
        <v>0.0014256000000000002</v>
      </c>
      <c r="S444" s="221">
        <v>0</v>
      </c>
      <c r="T444" s="221">
        <f>S444*H444</f>
        <v>0</v>
      </c>
      <c r="U444" s="222" t="s">
        <v>19</v>
      </c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23" t="s">
        <v>310</v>
      </c>
      <c r="AT444" s="223" t="s">
        <v>136</v>
      </c>
      <c r="AU444" s="223" t="s">
        <v>81</v>
      </c>
      <c r="AY444" s="18" t="s">
        <v>133</v>
      </c>
      <c r="BE444" s="224">
        <f>IF(N444="základní",J444,0)</f>
        <v>0</v>
      </c>
      <c r="BF444" s="224">
        <f>IF(N444="snížená",J444,0)</f>
        <v>0</v>
      </c>
      <c r="BG444" s="224">
        <f>IF(N444="zákl. přenesená",J444,0)</f>
        <v>0</v>
      </c>
      <c r="BH444" s="224">
        <f>IF(N444="sníž. přenesená",J444,0)</f>
        <v>0</v>
      </c>
      <c r="BI444" s="224">
        <f>IF(N444="nulová",J444,0)</f>
        <v>0</v>
      </c>
      <c r="BJ444" s="18" t="s">
        <v>79</v>
      </c>
      <c r="BK444" s="224">
        <f>ROUND(I444*H444,2)</f>
        <v>0</v>
      </c>
      <c r="BL444" s="18" t="s">
        <v>310</v>
      </c>
      <c r="BM444" s="223" t="s">
        <v>858</v>
      </c>
    </row>
    <row r="445" spans="1:47" s="2" customFormat="1" ht="12">
      <c r="A445" s="39"/>
      <c r="B445" s="40"/>
      <c r="C445" s="41"/>
      <c r="D445" s="225" t="s">
        <v>143</v>
      </c>
      <c r="E445" s="41"/>
      <c r="F445" s="226" t="s">
        <v>859</v>
      </c>
      <c r="G445" s="41"/>
      <c r="H445" s="41"/>
      <c r="I445" s="227"/>
      <c r="J445" s="41"/>
      <c r="K445" s="41"/>
      <c r="L445" s="45"/>
      <c r="M445" s="228"/>
      <c r="N445" s="229"/>
      <c r="O445" s="85"/>
      <c r="P445" s="85"/>
      <c r="Q445" s="85"/>
      <c r="R445" s="85"/>
      <c r="S445" s="85"/>
      <c r="T445" s="85"/>
      <c r="U445" s="86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T445" s="18" t="s">
        <v>143</v>
      </c>
      <c r="AU445" s="18" t="s">
        <v>81</v>
      </c>
    </row>
    <row r="446" spans="1:51" s="13" customFormat="1" ht="12">
      <c r="A446" s="13"/>
      <c r="B446" s="234"/>
      <c r="C446" s="235"/>
      <c r="D446" s="236" t="s">
        <v>211</v>
      </c>
      <c r="E446" s="237" t="s">
        <v>19</v>
      </c>
      <c r="F446" s="238" t="s">
        <v>860</v>
      </c>
      <c r="G446" s="235"/>
      <c r="H446" s="239">
        <v>5.28</v>
      </c>
      <c r="I446" s="240"/>
      <c r="J446" s="235"/>
      <c r="K446" s="235"/>
      <c r="L446" s="241"/>
      <c r="M446" s="242"/>
      <c r="N446" s="243"/>
      <c r="O446" s="243"/>
      <c r="P446" s="243"/>
      <c r="Q446" s="243"/>
      <c r="R446" s="243"/>
      <c r="S446" s="243"/>
      <c r="T446" s="243"/>
      <c r="U446" s="244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5" t="s">
        <v>211</v>
      </c>
      <c r="AU446" s="245" t="s">
        <v>81</v>
      </c>
      <c r="AV446" s="13" t="s">
        <v>81</v>
      </c>
      <c r="AW446" s="13" t="s">
        <v>33</v>
      </c>
      <c r="AX446" s="13" t="s">
        <v>79</v>
      </c>
      <c r="AY446" s="245" t="s">
        <v>133</v>
      </c>
    </row>
    <row r="447" spans="1:65" s="2" customFormat="1" ht="16.5" customHeight="1">
      <c r="A447" s="39"/>
      <c r="B447" s="40"/>
      <c r="C447" s="268" t="s">
        <v>861</v>
      </c>
      <c r="D447" s="268" t="s">
        <v>281</v>
      </c>
      <c r="E447" s="269" t="s">
        <v>862</v>
      </c>
      <c r="F447" s="270" t="s">
        <v>863</v>
      </c>
      <c r="G447" s="271" t="s">
        <v>227</v>
      </c>
      <c r="H447" s="272">
        <v>5.28</v>
      </c>
      <c r="I447" s="273"/>
      <c r="J447" s="274">
        <f>ROUND(I447*H447,2)</f>
        <v>0</v>
      </c>
      <c r="K447" s="270" t="s">
        <v>140</v>
      </c>
      <c r="L447" s="275"/>
      <c r="M447" s="276" t="s">
        <v>19</v>
      </c>
      <c r="N447" s="277" t="s">
        <v>42</v>
      </c>
      <c r="O447" s="85"/>
      <c r="P447" s="221">
        <f>O447*H447</f>
        <v>0</v>
      </c>
      <c r="Q447" s="221">
        <v>0.03681</v>
      </c>
      <c r="R447" s="221">
        <f>Q447*H447</f>
        <v>0.19435680000000002</v>
      </c>
      <c r="S447" s="221">
        <v>0</v>
      </c>
      <c r="T447" s="221">
        <f>S447*H447</f>
        <v>0</v>
      </c>
      <c r="U447" s="222" t="s">
        <v>19</v>
      </c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23" t="s">
        <v>408</v>
      </c>
      <c r="AT447" s="223" t="s">
        <v>281</v>
      </c>
      <c r="AU447" s="223" t="s">
        <v>81</v>
      </c>
      <c r="AY447" s="18" t="s">
        <v>133</v>
      </c>
      <c r="BE447" s="224">
        <f>IF(N447="základní",J447,0)</f>
        <v>0</v>
      </c>
      <c r="BF447" s="224">
        <f>IF(N447="snížená",J447,0)</f>
        <v>0</v>
      </c>
      <c r="BG447" s="224">
        <f>IF(N447="zákl. přenesená",J447,0)</f>
        <v>0</v>
      </c>
      <c r="BH447" s="224">
        <f>IF(N447="sníž. přenesená",J447,0)</f>
        <v>0</v>
      </c>
      <c r="BI447" s="224">
        <f>IF(N447="nulová",J447,0)</f>
        <v>0</v>
      </c>
      <c r="BJ447" s="18" t="s">
        <v>79</v>
      </c>
      <c r="BK447" s="224">
        <f>ROUND(I447*H447,2)</f>
        <v>0</v>
      </c>
      <c r="BL447" s="18" t="s">
        <v>310</v>
      </c>
      <c r="BM447" s="223" t="s">
        <v>864</v>
      </c>
    </row>
    <row r="448" spans="1:65" s="2" customFormat="1" ht="21.75" customHeight="1">
      <c r="A448" s="39"/>
      <c r="B448" s="40"/>
      <c r="C448" s="212" t="s">
        <v>865</v>
      </c>
      <c r="D448" s="212" t="s">
        <v>136</v>
      </c>
      <c r="E448" s="213" t="s">
        <v>866</v>
      </c>
      <c r="F448" s="214" t="s">
        <v>867</v>
      </c>
      <c r="G448" s="215" t="s">
        <v>253</v>
      </c>
      <c r="H448" s="216">
        <v>32</v>
      </c>
      <c r="I448" s="217"/>
      <c r="J448" s="218">
        <f>ROUND(I448*H448,2)</f>
        <v>0</v>
      </c>
      <c r="K448" s="214" t="s">
        <v>140</v>
      </c>
      <c r="L448" s="45"/>
      <c r="M448" s="219" t="s">
        <v>19</v>
      </c>
      <c r="N448" s="220" t="s">
        <v>42</v>
      </c>
      <c r="O448" s="85"/>
      <c r="P448" s="221">
        <f>O448*H448</f>
        <v>0</v>
      </c>
      <c r="Q448" s="221">
        <v>3E-05</v>
      </c>
      <c r="R448" s="221">
        <f>Q448*H448</f>
        <v>0.00096</v>
      </c>
      <c r="S448" s="221">
        <v>0</v>
      </c>
      <c r="T448" s="221">
        <f>S448*H448</f>
        <v>0</v>
      </c>
      <c r="U448" s="222" t="s">
        <v>19</v>
      </c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23" t="s">
        <v>310</v>
      </c>
      <c r="AT448" s="223" t="s">
        <v>136</v>
      </c>
      <c r="AU448" s="223" t="s">
        <v>81</v>
      </c>
      <c r="AY448" s="18" t="s">
        <v>133</v>
      </c>
      <c r="BE448" s="224">
        <f>IF(N448="základní",J448,0)</f>
        <v>0</v>
      </c>
      <c r="BF448" s="224">
        <f>IF(N448="snížená",J448,0)</f>
        <v>0</v>
      </c>
      <c r="BG448" s="224">
        <f>IF(N448="zákl. přenesená",J448,0)</f>
        <v>0</v>
      </c>
      <c r="BH448" s="224">
        <f>IF(N448="sníž. přenesená",J448,0)</f>
        <v>0</v>
      </c>
      <c r="BI448" s="224">
        <f>IF(N448="nulová",J448,0)</f>
        <v>0</v>
      </c>
      <c r="BJ448" s="18" t="s">
        <v>79</v>
      </c>
      <c r="BK448" s="224">
        <f>ROUND(I448*H448,2)</f>
        <v>0</v>
      </c>
      <c r="BL448" s="18" t="s">
        <v>310</v>
      </c>
      <c r="BM448" s="223" t="s">
        <v>868</v>
      </c>
    </row>
    <row r="449" spans="1:47" s="2" customFormat="1" ht="12">
      <c r="A449" s="39"/>
      <c r="B449" s="40"/>
      <c r="C449" s="41"/>
      <c r="D449" s="225" t="s">
        <v>143</v>
      </c>
      <c r="E449" s="41"/>
      <c r="F449" s="226" t="s">
        <v>869</v>
      </c>
      <c r="G449" s="41"/>
      <c r="H449" s="41"/>
      <c r="I449" s="227"/>
      <c r="J449" s="41"/>
      <c r="K449" s="41"/>
      <c r="L449" s="45"/>
      <c r="M449" s="228"/>
      <c r="N449" s="229"/>
      <c r="O449" s="85"/>
      <c r="P449" s="85"/>
      <c r="Q449" s="85"/>
      <c r="R449" s="85"/>
      <c r="S449" s="85"/>
      <c r="T449" s="85"/>
      <c r="U449" s="86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T449" s="18" t="s">
        <v>143</v>
      </c>
      <c r="AU449" s="18" t="s">
        <v>81</v>
      </c>
    </row>
    <row r="450" spans="1:51" s="13" customFormat="1" ht="12">
      <c r="A450" s="13"/>
      <c r="B450" s="234"/>
      <c r="C450" s="235"/>
      <c r="D450" s="236" t="s">
        <v>211</v>
      </c>
      <c r="E450" s="237" t="s">
        <v>19</v>
      </c>
      <c r="F450" s="238" t="s">
        <v>870</v>
      </c>
      <c r="G450" s="235"/>
      <c r="H450" s="239">
        <v>16</v>
      </c>
      <c r="I450" s="240"/>
      <c r="J450" s="235"/>
      <c r="K450" s="235"/>
      <c r="L450" s="241"/>
      <c r="M450" s="242"/>
      <c r="N450" s="243"/>
      <c r="O450" s="243"/>
      <c r="P450" s="243"/>
      <c r="Q450" s="243"/>
      <c r="R450" s="243"/>
      <c r="S450" s="243"/>
      <c r="T450" s="243"/>
      <c r="U450" s="244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5" t="s">
        <v>211</v>
      </c>
      <c r="AU450" s="245" t="s">
        <v>81</v>
      </c>
      <c r="AV450" s="13" t="s">
        <v>81</v>
      </c>
      <c r="AW450" s="13" t="s">
        <v>33</v>
      </c>
      <c r="AX450" s="13" t="s">
        <v>79</v>
      </c>
      <c r="AY450" s="245" t="s">
        <v>133</v>
      </c>
    </row>
    <row r="451" spans="1:51" s="13" customFormat="1" ht="12">
      <c r="A451" s="13"/>
      <c r="B451" s="234"/>
      <c r="C451" s="235"/>
      <c r="D451" s="236" t="s">
        <v>211</v>
      </c>
      <c r="E451" s="235"/>
      <c r="F451" s="238" t="s">
        <v>871</v>
      </c>
      <c r="G451" s="235"/>
      <c r="H451" s="239">
        <v>32</v>
      </c>
      <c r="I451" s="240"/>
      <c r="J451" s="235"/>
      <c r="K451" s="235"/>
      <c r="L451" s="241"/>
      <c r="M451" s="242"/>
      <c r="N451" s="243"/>
      <c r="O451" s="243"/>
      <c r="P451" s="243"/>
      <c r="Q451" s="243"/>
      <c r="R451" s="243"/>
      <c r="S451" s="243"/>
      <c r="T451" s="243"/>
      <c r="U451" s="244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5" t="s">
        <v>211</v>
      </c>
      <c r="AU451" s="245" t="s">
        <v>81</v>
      </c>
      <c r="AV451" s="13" t="s">
        <v>81</v>
      </c>
      <c r="AW451" s="13" t="s">
        <v>4</v>
      </c>
      <c r="AX451" s="13" t="s">
        <v>79</v>
      </c>
      <c r="AY451" s="245" t="s">
        <v>133</v>
      </c>
    </row>
    <row r="452" spans="1:65" s="2" customFormat="1" ht="16.5" customHeight="1">
      <c r="A452" s="39"/>
      <c r="B452" s="40"/>
      <c r="C452" s="268" t="s">
        <v>872</v>
      </c>
      <c r="D452" s="268" t="s">
        <v>281</v>
      </c>
      <c r="E452" s="269" t="s">
        <v>873</v>
      </c>
      <c r="F452" s="270" t="s">
        <v>874</v>
      </c>
      <c r="G452" s="271" t="s">
        <v>253</v>
      </c>
      <c r="H452" s="272">
        <v>17.6</v>
      </c>
      <c r="I452" s="273"/>
      <c r="J452" s="274">
        <f>ROUND(I452*H452,2)</f>
        <v>0</v>
      </c>
      <c r="K452" s="270" t="s">
        <v>140</v>
      </c>
      <c r="L452" s="275"/>
      <c r="M452" s="276" t="s">
        <v>19</v>
      </c>
      <c r="N452" s="277" t="s">
        <v>42</v>
      </c>
      <c r="O452" s="85"/>
      <c r="P452" s="221">
        <f>O452*H452</f>
        <v>0</v>
      </c>
      <c r="Q452" s="221">
        <v>5E-05</v>
      </c>
      <c r="R452" s="221">
        <f>Q452*H452</f>
        <v>0.0008800000000000001</v>
      </c>
      <c r="S452" s="221">
        <v>0</v>
      </c>
      <c r="T452" s="221">
        <f>S452*H452</f>
        <v>0</v>
      </c>
      <c r="U452" s="222" t="s">
        <v>19</v>
      </c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23" t="s">
        <v>408</v>
      </c>
      <c r="AT452" s="223" t="s">
        <v>281</v>
      </c>
      <c r="AU452" s="223" t="s">
        <v>81</v>
      </c>
      <c r="AY452" s="18" t="s">
        <v>133</v>
      </c>
      <c r="BE452" s="224">
        <f>IF(N452="základní",J452,0)</f>
        <v>0</v>
      </c>
      <c r="BF452" s="224">
        <f>IF(N452="snížená",J452,0)</f>
        <v>0</v>
      </c>
      <c r="BG452" s="224">
        <f>IF(N452="zákl. přenesená",J452,0)</f>
        <v>0</v>
      </c>
      <c r="BH452" s="224">
        <f>IF(N452="sníž. přenesená",J452,0)</f>
        <v>0</v>
      </c>
      <c r="BI452" s="224">
        <f>IF(N452="nulová",J452,0)</f>
        <v>0</v>
      </c>
      <c r="BJ452" s="18" t="s">
        <v>79</v>
      </c>
      <c r="BK452" s="224">
        <f>ROUND(I452*H452,2)</f>
        <v>0</v>
      </c>
      <c r="BL452" s="18" t="s">
        <v>310</v>
      </c>
      <c r="BM452" s="223" t="s">
        <v>875</v>
      </c>
    </row>
    <row r="453" spans="1:51" s="13" customFormat="1" ht="12">
      <c r="A453" s="13"/>
      <c r="B453" s="234"/>
      <c r="C453" s="235"/>
      <c r="D453" s="236" t="s">
        <v>211</v>
      </c>
      <c r="E453" s="235"/>
      <c r="F453" s="238" t="s">
        <v>876</v>
      </c>
      <c r="G453" s="235"/>
      <c r="H453" s="239">
        <v>17.6</v>
      </c>
      <c r="I453" s="240"/>
      <c r="J453" s="235"/>
      <c r="K453" s="235"/>
      <c r="L453" s="241"/>
      <c r="M453" s="242"/>
      <c r="N453" s="243"/>
      <c r="O453" s="243"/>
      <c r="P453" s="243"/>
      <c r="Q453" s="243"/>
      <c r="R453" s="243"/>
      <c r="S453" s="243"/>
      <c r="T453" s="243"/>
      <c r="U453" s="244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5" t="s">
        <v>211</v>
      </c>
      <c r="AU453" s="245" t="s">
        <v>81</v>
      </c>
      <c r="AV453" s="13" t="s">
        <v>81</v>
      </c>
      <c r="AW453" s="13" t="s">
        <v>4</v>
      </c>
      <c r="AX453" s="13" t="s">
        <v>79</v>
      </c>
      <c r="AY453" s="245" t="s">
        <v>133</v>
      </c>
    </row>
    <row r="454" spans="1:65" s="2" customFormat="1" ht="16.5" customHeight="1">
      <c r="A454" s="39"/>
      <c r="B454" s="40"/>
      <c r="C454" s="268" t="s">
        <v>877</v>
      </c>
      <c r="D454" s="268" t="s">
        <v>281</v>
      </c>
      <c r="E454" s="269" t="s">
        <v>878</v>
      </c>
      <c r="F454" s="270" t="s">
        <v>879</v>
      </c>
      <c r="G454" s="271" t="s">
        <v>253</v>
      </c>
      <c r="H454" s="272">
        <v>17.6</v>
      </c>
      <c r="I454" s="273"/>
      <c r="J454" s="274">
        <f>ROUND(I454*H454,2)</f>
        <v>0</v>
      </c>
      <c r="K454" s="270" t="s">
        <v>140</v>
      </c>
      <c r="L454" s="275"/>
      <c r="M454" s="276" t="s">
        <v>19</v>
      </c>
      <c r="N454" s="277" t="s">
        <v>42</v>
      </c>
      <c r="O454" s="85"/>
      <c r="P454" s="221">
        <f>O454*H454</f>
        <v>0</v>
      </c>
      <c r="Q454" s="221">
        <v>6E-05</v>
      </c>
      <c r="R454" s="221">
        <f>Q454*H454</f>
        <v>0.001056</v>
      </c>
      <c r="S454" s="221">
        <v>0</v>
      </c>
      <c r="T454" s="221">
        <f>S454*H454</f>
        <v>0</v>
      </c>
      <c r="U454" s="222" t="s">
        <v>19</v>
      </c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23" t="s">
        <v>408</v>
      </c>
      <c r="AT454" s="223" t="s">
        <v>281</v>
      </c>
      <c r="AU454" s="223" t="s">
        <v>81</v>
      </c>
      <c r="AY454" s="18" t="s">
        <v>133</v>
      </c>
      <c r="BE454" s="224">
        <f>IF(N454="základní",J454,0)</f>
        <v>0</v>
      </c>
      <c r="BF454" s="224">
        <f>IF(N454="snížená",J454,0)</f>
        <v>0</v>
      </c>
      <c r="BG454" s="224">
        <f>IF(N454="zákl. přenesená",J454,0)</f>
        <v>0</v>
      </c>
      <c r="BH454" s="224">
        <f>IF(N454="sníž. přenesená",J454,0)</f>
        <v>0</v>
      </c>
      <c r="BI454" s="224">
        <f>IF(N454="nulová",J454,0)</f>
        <v>0</v>
      </c>
      <c r="BJ454" s="18" t="s">
        <v>79</v>
      </c>
      <c r="BK454" s="224">
        <f>ROUND(I454*H454,2)</f>
        <v>0</v>
      </c>
      <c r="BL454" s="18" t="s">
        <v>310</v>
      </c>
      <c r="BM454" s="223" t="s">
        <v>880</v>
      </c>
    </row>
    <row r="455" spans="1:51" s="13" customFormat="1" ht="12">
      <c r="A455" s="13"/>
      <c r="B455" s="234"/>
      <c r="C455" s="235"/>
      <c r="D455" s="236" t="s">
        <v>211</v>
      </c>
      <c r="E455" s="235"/>
      <c r="F455" s="238" t="s">
        <v>876</v>
      </c>
      <c r="G455" s="235"/>
      <c r="H455" s="239">
        <v>17.6</v>
      </c>
      <c r="I455" s="240"/>
      <c r="J455" s="235"/>
      <c r="K455" s="235"/>
      <c r="L455" s="241"/>
      <c r="M455" s="242"/>
      <c r="N455" s="243"/>
      <c r="O455" s="243"/>
      <c r="P455" s="243"/>
      <c r="Q455" s="243"/>
      <c r="R455" s="243"/>
      <c r="S455" s="243"/>
      <c r="T455" s="243"/>
      <c r="U455" s="244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5" t="s">
        <v>211</v>
      </c>
      <c r="AU455" s="245" t="s">
        <v>81</v>
      </c>
      <c r="AV455" s="13" t="s">
        <v>81</v>
      </c>
      <c r="AW455" s="13" t="s">
        <v>4</v>
      </c>
      <c r="AX455" s="13" t="s">
        <v>79</v>
      </c>
      <c r="AY455" s="245" t="s">
        <v>133</v>
      </c>
    </row>
    <row r="456" spans="1:65" s="2" customFormat="1" ht="24.15" customHeight="1">
      <c r="A456" s="39"/>
      <c r="B456" s="40"/>
      <c r="C456" s="212" t="s">
        <v>881</v>
      </c>
      <c r="D456" s="212" t="s">
        <v>136</v>
      </c>
      <c r="E456" s="213" t="s">
        <v>882</v>
      </c>
      <c r="F456" s="214" t="s">
        <v>883</v>
      </c>
      <c r="G456" s="215" t="s">
        <v>208</v>
      </c>
      <c r="H456" s="216">
        <v>11</v>
      </c>
      <c r="I456" s="217"/>
      <c r="J456" s="218">
        <f>ROUND(I456*H456,2)</f>
        <v>0</v>
      </c>
      <c r="K456" s="214" t="s">
        <v>140</v>
      </c>
      <c r="L456" s="45"/>
      <c r="M456" s="219" t="s">
        <v>19</v>
      </c>
      <c r="N456" s="220" t="s">
        <v>42</v>
      </c>
      <c r="O456" s="85"/>
      <c r="P456" s="221">
        <f>O456*H456</f>
        <v>0</v>
      </c>
      <c r="Q456" s="221">
        <v>0</v>
      </c>
      <c r="R456" s="221">
        <f>Q456*H456</f>
        <v>0</v>
      </c>
      <c r="S456" s="221">
        <v>0</v>
      </c>
      <c r="T456" s="221">
        <f>S456*H456</f>
        <v>0</v>
      </c>
      <c r="U456" s="222" t="s">
        <v>19</v>
      </c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23" t="s">
        <v>310</v>
      </c>
      <c r="AT456" s="223" t="s">
        <v>136</v>
      </c>
      <c r="AU456" s="223" t="s">
        <v>81</v>
      </c>
      <c r="AY456" s="18" t="s">
        <v>133</v>
      </c>
      <c r="BE456" s="224">
        <f>IF(N456="základní",J456,0)</f>
        <v>0</v>
      </c>
      <c r="BF456" s="224">
        <f>IF(N456="snížená",J456,0)</f>
        <v>0</v>
      </c>
      <c r="BG456" s="224">
        <f>IF(N456="zákl. přenesená",J456,0)</f>
        <v>0</v>
      </c>
      <c r="BH456" s="224">
        <f>IF(N456="sníž. přenesená",J456,0)</f>
        <v>0</v>
      </c>
      <c r="BI456" s="224">
        <f>IF(N456="nulová",J456,0)</f>
        <v>0</v>
      </c>
      <c r="BJ456" s="18" t="s">
        <v>79</v>
      </c>
      <c r="BK456" s="224">
        <f>ROUND(I456*H456,2)</f>
        <v>0</v>
      </c>
      <c r="BL456" s="18" t="s">
        <v>310</v>
      </c>
      <c r="BM456" s="223" t="s">
        <v>884</v>
      </c>
    </row>
    <row r="457" spans="1:47" s="2" customFormat="1" ht="12">
      <c r="A457" s="39"/>
      <c r="B457" s="40"/>
      <c r="C457" s="41"/>
      <c r="D457" s="225" t="s">
        <v>143</v>
      </c>
      <c r="E457" s="41"/>
      <c r="F457" s="226" t="s">
        <v>885</v>
      </c>
      <c r="G457" s="41"/>
      <c r="H457" s="41"/>
      <c r="I457" s="227"/>
      <c r="J457" s="41"/>
      <c r="K457" s="41"/>
      <c r="L457" s="45"/>
      <c r="M457" s="228"/>
      <c r="N457" s="229"/>
      <c r="O457" s="85"/>
      <c r="P457" s="85"/>
      <c r="Q457" s="85"/>
      <c r="R457" s="85"/>
      <c r="S457" s="85"/>
      <c r="T457" s="85"/>
      <c r="U457" s="86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143</v>
      </c>
      <c r="AU457" s="18" t="s">
        <v>81</v>
      </c>
    </row>
    <row r="458" spans="1:65" s="2" customFormat="1" ht="24.15" customHeight="1">
      <c r="A458" s="39"/>
      <c r="B458" s="40"/>
      <c r="C458" s="268" t="s">
        <v>886</v>
      </c>
      <c r="D458" s="268" t="s">
        <v>281</v>
      </c>
      <c r="E458" s="269" t="s">
        <v>887</v>
      </c>
      <c r="F458" s="270" t="s">
        <v>888</v>
      </c>
      <c r="G458" s="271" t="s">
        <v>208</v>
      </c>
      <c r="H458" s="272">
        <v>1</v>
      </c>
      <c r="I458" s="273"/>
      <c r="J458" s="274">
        <f>ROUND(I458*H458,2)</f>
        <v>0</v>
      </c>
      <c r="K458" s="270" t="s">
        <v>19</v>
      </c>
      <c r="L458" s="275"/>
      <c r="M458" s="276" t="s">
        <v>19</v>
      </c>
      <c r="N458" s="277" t="s">
        <v>42</v>
      </c>
      <c r="O458" s="85"/>
      <c r="P458" s="221">
        <f>O458*H458</f>
        <v>0</v>
      </c>
      <c r="Q458" s="221">
        <v>0.016</v>
      </c>
      <c r="R458" s="221">
        <f>Q458*H458</f>
        <v>0.016</v>
      </c>
      <c r="S458" s="221">
        <v>0</v>
      </c>
      <c r="T458" s="221">
        <f>S458*H458</f>
        <v>0</v>
      </c>
      <c r="U458" s="222" t="s">
        <v>19</v>
      </c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23" t="s">
        <v>408</v>
      </c>
      <c r="AT458" s="223" t="s">
        <v>281</v>
      </c>
      <c r="AU458" s="223" t="s">
        <v>81</v>
      </c>
      <c r="AY458" s="18" t="s">
        <v>133</v>
      </c>
      <c r="BE458" s="224">
        <f>IF(N458="základní",J458,0)</f>
        <v>0</v>
      </c>
      <c r="BF458" s="224">
        <f>IF(N458="snížená",J458,0)</f>
        <v>0</v>
      </c>
      <c r="BG458" s="224">
        <f>IF(N458="zákl. přenesená",J458,0)</f>
        <v>0</v>
      </c>
      <c r="BH458" s="224">
        <f>IF(N458="sníž. přenesená",J458,0)</f>
        <v>0</v>
      </c>
      <c r="BI458" s="224">
        <f>IF(N458="nulová",J458,0)</f>
        <v>0</v>
      </c>
      <c r="BJ458" s="18" t="s">
        <v>79</v>
      </c>
      <c r="BK458" s="224">
        <f>ROUND(I458*H458,2)</f>
        <v>0</v>
      </c>
      <c r="BL458" s="18" t="s">
        <v>310</v>
      </c>
      <c r="BM458" s="223" t="s">
        <v>889</v>
      </c>
    </row>
    <row r="459" spans="1:47" s="2" customFormat="1" ht="12">
      <c r="A459" s="39"/>
      <c r="B459" s="40"/>
      <c r="C459" s="41"/>
      <c r="D459" s="236" t="s">
        <v>285</v>
      </c>
      <c r="E459" s="41"/>
      <c r="F459" s="278" t="s">
        <v>890</v>
      </c>
      <c r="G459" s="41"/>
      <c r="H459" s="41"/>
      <c r="I459" s="227"/>
      <c r="J459" s="41"/>
      <c r="K459" s="41"/>
      <c r="L459" s="45"/>
      <c r="M459" s="228"/>
      <c r="N459" s="229"/>
      <c r="O459" s="85"/>
      <c r="P459" s="85"/>
      <c r="Q459" s="85"/>
      <c r="R459" s="85"/>
      <c r="S459" s="85"/>
      <c r="T459" s="85"/>
      <c r="U459" s="86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T459" s="18" t="s">
        <v>285</v>
      </c>
      <c r="AU459" s="18" t="s">
        <v>81</v>
      </c>
    </row>
    <row r="460" spans="1:65" s="2" customFormat="1" ht="24.15" customHeight="1">
      <c r="A460" s="39"/>
      <c r="B460" s="40"/>
      <c r="C460" s="268" t="s">
        <v>891</v>
      </c>
      <c r="D460" s="268" t="s">
        <v>281</v>
      </c>
      <c r="E460" s="269" t="s">
        <v>892</v>
      </c>
      <c r="F460" s="270" t="s">
        <v>888</v>
      </c>
      <c r="G460" s="271" t="s">
        <v>208</v>
      </c>
      <c r="H460" s="272">
        <v>2</v>
      </c>
      <c r="I460" s="273"/>
      <c r="J460" s="274">
        <f>ROUND(I460*H460,2)</f>
        <v>0</v>
      </c>
      <c r="K460" s="270" t="s">
        <v>19</v>
      </c>
      <c r="L460" s="275"/>
      <c r="M460" s="276" t="s">
        <v>19</v>
      </c>
      <c r="N460" s="277" t="s">
        <v>42</v>
      </c>
      <c r="O460" s="85"/>
      <c r="P460" s="221">
        <f>O460*H460</f>
        <v>0</v>
      </c>
      <c r="Q460" s="221">
        <v>0.0145</v>
      </c>
      <c r="R460" s="221">
        <f>Q460*H460</f>
        <v>0.029</v>
      </c>
      <c r="S460" s="221">
        <v>0</v>
      </c>
      <c r="T460" s="221">
        <f>S460*H460</f>
        <v>0</v>
      </c>
      <c r="U460" s="222" t="s">
        <v>19</v>
      </c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23" t="s">
        <v>408</v>
      </c>
      <c r="AT460" s="223" t="s">
        <v>281</v>
      </c>
      <c r="AU460" s="223" t="s">
        <v>81</v>
      </c>
      <c r="AY460" s="18" t="s">
        <v>133</v>
      </c>
      <c r="BE460" s="224">
        <f>IF(N460="základní",J460,0)</f>
        <v>0</v>
      </c>
      <c r="BF460" s="224">
        <f>IF(N460="snížená",J460,0)</f>
        <v>0</v>
      </c>
      <c r="BG460" s="224">
        <f>IF(N460="zákl. přenesená",J460,0)</f>
        <v>0</v>
      </c>
      <c r="BH460" s="224">
        <f>IF(N460="sníž. přenesená",J460,0)</f>
        <v>0</v>
      </c>
      <c r="BI460" s="224">
        <f>IF(N460="nulová",J460,0)</f>
        <v>0</v>
      </c>
      <c r="BJ460" s="18" t="s">
        <v>79</v>
      </c>
      <c r="BK460" s="224">
        <f>ROUND(I460*H460,2)</f>
        <v>0</v>
      </c>
      <c r="BL460" s="18" t="s">
        <v>310</v>
      </c>
      <c r="BM460" s="223" t="s">
        <v>893</v>
      </c>
    </row>
    <row r="461" spans="1:47" s="2" customFormat="1" ht="12">
      <c r="A461" s="39"/>
      <c r="B461" s="40"/>
      <c r="C461" s="41"/>
      <c r="D461" s="236" t="s">
        <v>285</v>
      </c>
      <c r="E461" s="41"/>
      <c r="F461" s="278" t="s">
        <v>894</v>
      </c>
      <c r="G461" s="41"/>
      <c r="H461" s="41"/>
      <c r="I461" s="227"/>
      <c r="J461" s="41"/>
      <c r="K461" s="41"/>
      <c r="L461" s="45"/>
      <c r="M461" s="228"/>
      <c r="N461" s="229"/>
      <c r="O461" s="85"/>
      <c r="P461" s="85"/>
      <c r="Q461" s="85"/>
      <c r="R461" s="85"/>
      <c r="S461" s="85"/>
      <c r="T461" s="85"/>
      <c r="U461" s="86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T461" s="18" t="s">
        <v>285</v>
      </c>
      <c r="AU461" s="18" t="s">
        <v>81</v>
      </c>
    </row>
    <row r="462" spans="1:65" s="2" customFormat="1" ht="24.15" customHeight="1">
      <c r="A462" s="39"/>
      <c r="B462" s="40"/>
      <c r="C462" s="268" t="s">
        <v>895</v>
      </c>
      <c r="D462" s="268" t="s">
        <v>281</v>
      </c>
      <c r="E462" s="269" t="s">
        <v>896</v>
      </c>
      <c r="F462" s="270" t="s">
        <v>897</v>
      </c>
      <c r="G462" s="271" t="s">
        <v>208</v>
      </c>
      <c r="H462" s="272">
        <v>3</v>
      </c>
      <c r="I462" s="273"/>
      <c r="J462" s="274">
        <f>ROUND(I462*H462,2)</f>
        <v>0</v>
      </c>
      <c r="K462" s="270" t="s">
        <v>19</v>
      </c>
      <c r="L462" s="275"/>
      <c r="M462" s="276" t="s">
        <v>19</v>
      </c>
      <c r="N462" s="277" t="s">
        <v>42</v>
      </c>
      <c r="O462" s="85"/>
      <c r="P462" s="221">
        <f>O462*H462</f>
        <v>0</v>
      </c>
      <c r="Q462" s="221">
        <v>0.017</v>
      </c>
      <c r="R462" s="221">
        <f>Q462*H462</f>
        <v>0.051000000000000004</v>
      </c>
      <c r="S462" s="221">
        <v>0</v>
      </c>
      <c r="T462" s="221">
        <f>S462*H462</f>
        <v>0</v>
      </c>
      <c r="U462" s="222" t="s">
        <v>19</v>
      </c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23" t="s">
        <v>408</v>
      </c>
      <c r="AT462" s="223" t="s">
        <v>281</v>
      </c>
      <c r="AU462" s="223" t="s">
        <v>81</v>
      </c>
      <c r="AY462" s="18" t="s">
        <v>133</v>
      </c>
      <c r="BE462" s="224">
        <f>IF(N462="základní",J462,0)</f>
        <v>0</v>
      </c>
      <c r="BF462" s="224">
        <f>IF(N462="snížená",J462,0)</f>
        <v>0</v>
      </c>
      <c r="BG462" s="224">
        <f>IF(N462="zákl. přenesená",J462,0)</f>
        <v>0</v>
      </c>
      <c r="BH462" s="224">
        <f>IF(N462="sníž. přenesená",J462,0)</f>
        <v>0</v>
      </c>
      <c r="BI462" s="224">
        <f>IF(N462="nulová",J462,0)</f>
        <v>0</v>
      </c>
      <c r="BJ462" s="18" t="s">
        <v>79</v>
      </c>
      <c r="BK462" s="224">
        <f>ROUND(I462*H462,2)</f>
        <v>0</v>
      </c>
      <c r="BL462" s="18" t="s">
        <v>310</v>
      </c>
      <c r="BM462" s="223" t="s">
        <v>898</v>
      </c>
    </row>
    <row r="463" spans="1:47" s="2" customFormat="1" ht="12">
      <c r="A463" s="39"/>
      <c r="B463" s="40"/>
      <c r="C463" s="41"/>
      <c r="D463" s="236" t="s">
        <v>285</v>
      </c>
      <c r="E463" s="41"/>
      <c r="F463" s="278" t="s">
        <v>899</v>
      </c>
      <c r="G463" s="41"/>
      <c r="H463" s="41"/>
      <c r="I463" s="227"/>
      <c r="J463" s="41"/>
      <c r="K463" s="41"/>
      <c r="L463" s="45"/>
      <c r="M463" s="228"/>
      <c r="N463" s="229"/>
      <c r="O463" s="85"/>
      <c r="P463" s="85"/>
      <c r="Q463" s="85"/>
      <c r="R463" s="85"/>
      <c r="S463" s="85"/>
      <c r="T463" s="85"/>
      <c r="U463" s="86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T463" s="18" t="s">
        <v>285</v>
      </c>
      <c r="AU463" s="18" t="s">
        <v>81</v>
      </c>
    </row>
    <row r="464" spans="1:65" s="2" customFormat="1" ht="24.15" customHeight="1">
      <c r="A464" s="39"/>
      <c r="B464" s="40"/>
      <c r="C464" s="268" t="s">
        <v>900</v>
      </c>
      <c r="D464" s="268" t="s">
        <v>281</v>
      </c>
      <c r="E464" s="269" t="s">
        <v>901</v>
      </c>
      <c r="F464" s="270" t="s">
        <v>897</v>
      </c>
      <c r="G464" s="271" t="s">
        <v>208</v>
      </c>
      <c r="H464" s="272">
        <v>1</v>
      </c>
      <c r="I464" s="273"/>
      <c r="J464" s="274">
        <f>ROUND(I464*H464,2)</f>
        <v>0</v>
      </c>
      <c r="K464" s="270" t="s">
        <v>19</v>
      </c>
      <c r="L464" s="275"/>
      <c r="M464" s="276" t="s">
        <v>19</v>
      </c>
      <c r="N464" s="277" t="s">
        <v>42</v>
      </c>
      <c r="O464" s="85"/>
      <c r="P464" s="221">
        <f>O464*H464</f>
        <v>0</v>
      </c>
      <c r="Q464" s="221">
        <v>0.017</v>
      </c>
      <c r="R464" s="221">
        <f>Q464*H464</f>
        <v>0.017</v>
      </c>
      <c r="S464" s="221">
        <v>0</v>
      </c>
      <c r="T464" s="221">
        <f>S464*H464</f>
        <v>0</v>
      </c>
      <c r="U464" s="222" t="s">
        <v>19</v>
      </c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23" t="s">
        <v>408</v>
      </c>
      <c r="AT464" s="223" t="s">
        <v>281</v>
      </c>
      <c r="AU464" s="223" t="s">
        <v>81</v>
      </c>
      <c r="AY464" s="18" t="s">
        <v>133</v>
      </c>
      <c r="BE464" s="224">
        <f>IF(N464="základní",J464,0)</f>
        <v>0</v>
      </c>
      <c r="BF464" s="224">
        <f>IF(N464="snížená",J464,0)</f>
        <v>0</v>
      </c>
      <c r="BG464" s="224">
        <f>IF(N464="zákl. přenesená",J464,0)</f>
        <v>0</v>
      </c>
      <c r="BH464" s="224">
        <f>IF(N464="sníž. přenesená",J464,0)</f>
        <v>0</v>
      </c>
      <c r="BI464" s="224">
        <f>IF(N464="nulová",J464,0)</f>
        <v>0</v>
      </c>
      <c r="BJ464" s="18" t="s">
        <v>79</v>
      </c>
      <c r="BK464" s="224">
        <f>ROUND(I464*H464,2)</f>
        <v>0</v>
      </c>
      <c r="BL464" s="18" t="s">
        <v>310</v>
      </c>
      <c r="BM464" s="223" t="s">
        <v>902</v>
      </c>
    </row>
    <row r="465" spans="1:47" s="2" customFormat="1" ht="12">
      <c r="A465" s="39"/>
      <c r="B465" s="40"/>
      <c r="C465" s="41"/>
      <c r="D465" s="236" t="s">
        <v>285</v>
      </c>
      <c r="E465" s="41"/>
      <c r="F465" s="278" t="s">
        <v>903</v>
      </c>
      <c r="G465" s="41"/>
      <c r="H465" s="41"/>
      <c r="I465" s="227"/>
      <c r="J465" s="41"/>
      <c r="K465" s="41"/>
      <c r="L465" s="45"/>
      <c r="M465" s="228"/>
      <c r="N465" s="229"/>
      <c r="O465" s="85"/>
      <c r="P465" s="85"/>
      <c r="Q465" s="85"/>
      <c r="R465" s="85"/>
      <c r="S465" s="85"/>
      <c r="T465" s="85"/>
      <c r="U465" s="86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T465" s="18" t="s">
        <v>285</v>
      </c>
      <c r="AU465" s="18" t="s">
        <v>81</v>
      </c>
    </row>
    <row r="466" spans="1:65" s="2" customFormat="1" ht="24.15" customHeight="1">
      <c r="A466" s="39"/>
      <c r="B466" s="40"/>
      <c r="C466" s="268" t="s">
        <v>904</v>
      </c>
      <c r="D466" s="268" t="s">
        <v>281</v>
      </c>
      <c r="E466" s="269" t="s">
        <v>905</v>
      </c>
      <c r="F466" s="270" t="s">
        <v>888</v>
      </c>
      <c r="G466" s="271" t="s">
        <v>208</v>
      </c>
      <c r="H466" s="272">
        <v>2</v>
      </c>
      <c r="I466" s="273"/>
      <c r="J466" s="274">
        <f>ROUND(I466*H466,2)</f>
        <v>0</v>
      </c>
      <c r="K466" s="270" t="s">
        <v>19</v>
      </c>
      <c r="L466" s="275"/>
      <c r="M466" s="276" t="s">
        <v>19</v>
      </c>
      <c r="N466" s="277" t="s">
        <v>42</v>
      </c>
      <c r="O466" s="85"/>
      <c r="P466" s="221">
        <f>O466*H466</f>
        <v>0</v>
      </c>
      <c r="Q466" s="221">
        <v>0.0185</v>
      </c>
      <c r="R466" s="221">
        <f>Q466*H466</f>
        <v>0.037</v>
      </c>
      <c r="S466" s="221">
        <v>0</v>
      </c>
      <c r="T466" s="221">
        <f>S466*H466</f>
        <v>0</v>
      </c>
      <c r="U466" s="222" t="s">
        <v>19</v>
      </c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23" t="s">
        <v>408</v>
      </c>
      <c r="AT466" s="223" t="s">
        <v>281</v>
      </c>
      <c r="AU466" s="223" t="s">
        <v>81</v>
      </c>
      <c r="AY466" s="18" t="s">
        <v>133</v>
      </c>
      <c r="BE466" s="224">
        <f>IF(N466="základní",J466,0)</f>
        <v>0</v>
      </c>
      <c r="BF466" s="224">
        <f>IF(N466="snížená",J466,0)</f>
        <v>0</v>
      </c>
      <c r="BG466" s="224">
        <f>IF(N466="zákl. přenesená",J466,0)</f>
        <v>0</v>
      </c>
      <c r="BH466" s="224">
        <f>IF(N466="sníž. přenesená",J466,0)</f>
        <v>0</v>
      </c>
      <c r="BI466" s="224">
        <f>IF(N466="nulová",J466,0)</f>
        <v>0</v>
      </c>
      <c r="BJ466" s="18" t="s">
        <v>79</v>
      </c>
      <c r="BK466" s="224">
        <f>ROUND(I466*H466,2)</f>
        <v>0</v>
      </c>
      <c r="BL466" s="18" t="s">
        <v>310</v>
      </c>
      <c r="BM466" s="223" t="s">
        <v>906</v>
      </c>
    </row>
    <row r="467" spans="1:47" s="2" customFormat="1" ht="12">
      <c r="A467" s="39"/>
      <c r="B467" s="40"/>
      <c r="C467" s="41"/>
      <c r="D467" s="236" t="s">
        <v>285</v>
      </c>
      <c r="E467" s="41"/>
      <c r="F467" s="278" t="s">
        <v>907</v>
      </c>
      <c r="G467" s="41"/>
      <c r="H467" s="41"/>
      <c r="I467" s="227"/>
      <c r="J467" s="41"/>
      <c r="K467" s="41"/>
      <c r="L467" s="45"/>
      <c r="M467" s="228"/>
      <c r="N467" s="229"/>
      <c r="O467" s="85"/>
      <c r="P467" s="85"/>
      <c r="Q467" s="85"/>
      <c r="R467" s="85"/>
      <c r="S467" s="85"/>
      <c r="T467" s="85"/>
      <c r="U467" s="86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T467" s="18" t="s">
        <v>285</v>
      </c>
      <c r="AU467" s="18" t="s">
        <v>81</v>
      </c>
    </row>
    <row r="468" spans="1:65" s="2" customFormat="1" ht="24.15" customHeight="1">
      <c r="A468" s="39"/>
      <c r="B468" s="40"/>
      <c r="C468" s="268" t="s">
        <v>908</v>
      </c>
      <c r="D468" s="268" t="s">
        <v>281</v>
      </c>
      <c r="E468" s="269" t="s">
        <v>909</v>
      </c>
      <c r="F468" s="270" t="s">
        <v>910</v>
      </c>
      <c r="G468" s="271" t="s">
        <v>208</v>
      </c>
      <c r="H468" s="272">
        <v>2</v>
      </c>
      <c r="I468" s="273"/>
      <c r="J468" s="274">
        <f>ROUND(I468*H468,2)</f>
        <v>0</v>
      </c>
      <c r="K468" s="270" t="s">
        <v>19</v>
      </c>
      <c r="L468" s="275"/>
      <c r="M468" s="276" t="s">
        <v>19</v>
      </c>
      <c r="N468" s="277" t="s">
        <v>42</v>
      </c>
      <c r="O468" s="85"/>
      <c r="P468" s="221">
        <f>O468*H468</f>
        <v>0</v>
      </c>
      <c r="Q468" s="221">
        <v>0.0185</v>
      </c>
      <c r="R468" s="221">
        <f>Q468*H468</f>
        <v>0.037</v>
      </c>
      <c r="S468" s="221">
        <v>0</v>
      </c>
      <c r="T468" s="221">
        <f>S468*H468</f>
        <v>0</v>
      </c>
      <c r="U468" s="222" t="s">
        <v>19</v>
      </c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23" t="s">
        <v>408</v>
      </c>
      <c r="AT468" s="223" t="s">
        <v>281</v>
      </c>
      <c r="AU468" s="223" t="s">
        <v>81</v>
      </c>
      <c r="AY468" s="18" t="s">
        <v>133</v>
      </c>
      <c r="BE468" s="224">
        <f>IF(N468="základní",J468,0)</f>
        <v>0</v>
      </c>
      <c r="BF468" s="224">
        <f>IF(N468="snížená",J468,0)</f>
        <v>0</v>
      </c>
      <c r="BG468" s="224">
        <f>IF(N468="zákl. přenesená",J468,0)</f>
        <v>0</v>
      </c>
      <c r="BH468" s="224">
        <f>IF(N468="sníž. přenesená",J468,0)</f>
        <v>0</v>
      </c>
      <c r="BI468" s="224">
        <f>IF(N468="nulová",J468,0)</f>
        <v>0</v>
      </c>
      <c r="BJ468" s="18" t="s">
        <v>79</v>
      </c>
      <c r="BK468" s="224">
        <f>ROUND(I468*H468,2)</f>
        <v>0</v>
      </c>
      <c r="BL468" s="18" t="s">
        <v>310</v>
      </c>
      <c r="BM468" s="223" t="s">
        <v>911</v>
      </c>
    </row>
    <row r="469" spans="1:47" s="2" customFormat="1" ht="12">
      <c r="A469" s="39"/>
      <c r="B469" s="40"/>
      <c r="C469" s="41"/>
      <c r="D469" s="236" t="s">
        <v>285</v>
      </c>
      <c r="E469" s="41"/>
      <c r="F469" s="278" t="s">
        <v>912</v>
      </c>
      <c r="G469" s="41"/>
      <c r="H469" s="41"/>
      <c r="I469" s="227"/>
      <c r="J469" s="41"/>
      <c r="K469" s="41"/>
      <c r="L469" s="45"/>
      <c r="M469" s="228"/>
      <c r="N469" s="229"/>
      <c r="O469" s="85"/>
      <c r="P469" s="85"/>
      <c r="Q469" s="85"/>
      <c r="R469" s="85"/>
      <c r="S469" s="85"/>
      <c r="T469" s="85"/>
      <c r="U469" s="86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T469" s="18" t="s">
        <v>285</v>
      </c>
      <c r="AU469" s="18" t="s">
        <v>81</v>
      </c>
    </row>
    <row r="470" spans="1:65" s="2" customFormat="1" ht="24.15" customHeight="1">
      <c r="A470" s="39"/>
      <c r="B470" s="40"/>
      <c r="C470" s="212" t="s">
        <v>913</v>
      </c>
      <c r="D470" s="212" t="s">
        <v>136</v>
      </c>
      <c r="E470" s="213" t="s">
        <v>914</v>
      </c>
      <c r="F470" s="214" t="s">
        <v>915</v>
      </c>
      <c r="G470" s="215" t="s">
        <v>208</v>
      </c>
      <c r="H470" s="216">
        <v>1</v>
      </c>
      <c r="I470" s="217"/>
      <c r="J470" s="218">
        <f>ROUND(I470*H470,2)</f>
        <v>0</v>
      </c>
      <c r="K470" s="214" t="s">
        <v>140</v>
      </c>
      <c r="L470" s="45"/>
      <c r="M470" s="219" t="s">
        <v>19</v>
      </c>
      <c r="N470" s="220" t="s">
        <v>42</v>
      </c>
      <c r="O470" s="85"/>
      <c r="P470" s="221">
        <f>O470*H470</f>
        <v>0</v>
      </c>
      <c r="Q470" s="221">
        <v>0</v>
      </c>
      <c r="R470" s="221">
        <f>Q470*H470</f>
        <v>0</v>
      </c>
      <c r="S470" s="221">
        <v>0</v>
      </c>
      <c r="T470" s="221">
        <f>S470*H470</f>
        <v>0</v>
      </c>
      <c r="U470" s="222" t="s">
        <v>19</v>
      </c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23" t="s">
        <v>310</v>
      </c>
      <c r="AT470" s="223" t="s">
        <v>136</v>
      </c>
      <c r="AU470" s="223" t="s">
        <v>81</v>
      </c>
      <c r="AY470" s="18" t="s">
        <v>133</v>
      </c>
      <c r="BE470" s="224">
        <f>IF(N470="základní",J470,0)</f>
        <v>0</v>
      </c>
      <c r="BF470" s="224">
        <f>IF(N470="snížená",J470,0)</f>
        <v>0</v>
      </c>
      <c r="BG470" s="224">
        <f>IF(N470="zákl. přenesená",J470,0)</f>
        <v>0</v>
      </c>
      <c r="BH470" s="224">
        <f>IF(N470="sníž. přenesená",J470,0)</f>
        <v>0</v>
      </c>
      <c r="BI470" s="224">
        <f>IF(N470="nulová",J470,0)</f>
        <v>0</v>
      </c>
      <c r="BJ470" s="18" t="s">
        <v>79</v>
      </c>
      <c r="BK470" s="224">
        <f>ROUND(I470*H470,2)</f>
        <v>0</v>
      </c>
      <c r="BL470" s="18" t="s">
        <v>310</v>
      </c>
      <c r="BM470" s="223" t="s">
        <v>916</v>
      </c>
    </row>
    <row r="471" spans="1:47" s="2" customFormat="1" ht="12">
      <c r="A471" s="39"/>
      <c r="B471" s="40"/>
      <c r="C471" s="41"/>
      <c r="D471" s="225" t="s">
        <v>143</v>
      </c>
      <c r="E471" s="41"/>
      <c r="F471" s="226" t="s">
        <v>917</v>
      </c>
      <c r="G471" s="41"/>
      <c r="H471" s="41"/>
      <c r="I471" s="227"/>
      <c r="J471" s="41"/>
      <c r="K471" s="41"/>
      <c r="L471" s="45"/>
      <c r="M471" s="228"/>
      <c r="N471" s="229"/>
      <c r="O471" s="85"/>
      <c r="P471" s="85"/>
      <c r="Q471" s="85"/>
      <c r="R471" s="85"/>
      <c r="S471" s="85"/>
      <c r="T471" s="85"/>
      <c r="U471" s="86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T471" s="18" t="s">
        <v>143</v>
      </c>
      <c r="AU471" s="18" t="s">
        <v>81</v>
      </c>
    </row>
    <row r="472" spans="1:65" s="2" customFormat="1" ht="24.15" customHeight="1">
      <c r="A472" s="39"/>
      <c r="B472" s="40"/>
      <c r="C472" s="268" t="s">
        <v>918</v>
      </c>
      <c r="D472" s="268" t="s">
        <v>281</v>
      </c>
      <c r="E472" s="269" t="s">
        <v>919</v>
      </c>
      <c r="F472" s="270" t="s">
        <v>920</v>
      </c>
      <c r="G472" s="271" t="s">
        <v>208</v>
      </c>
      <c r="H472" s="272">
        <v>1</v>
      </c>
      <c r="I472" s="273"/>
      <c r="J472" s="274">
        <f>ROUND(I472*H472,2)</f>
        <v>0</v>
      </c>
      <c r="K472" s="270" t="s">
        <v>19</v>
      </c>
      <c r="L472" s="275"/>
      <c r="M472" s="276" t="s">
        <v>19</v>
      </c>
      <c r="N472" s="277" t="s">
        <v>42</v>
      </c>
      <c r="O472" s="85"/>
      <c r="P472" s="221">
        <f>O472*H472</f>
        <v>0</v>
      </c>
      <c r="Q472" s="221">
        <v>0.017</v>
      </c>
      <c r="R472" s="221">
        <f>Q472*H472</f>
        <v>0.017</v>
      </c>
      <c r="S472" s="221">
        <v>0</v>
      </c>
      <c r="T472" s="221">
        <f>S472*H472</f>
        <v>0</v>
      </c>
      <c r="U472" s="222" t="s">
        <v>19</v>
      </c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23" t="s">
        <v>408</v>
      </c>
      <c r="AT472" s="223" t="s">
        <v>281</v>
      </c>
      <c r="AU472" s="223" t="s">
        <v>81</v>
      </c>
      <c r="AY472" s="18" t="s">
        <v>133</v>
      </c>
      <c r="BE472" s="224">
        <f>IF(N472="základní",J472,0)</f>
        <v>0</v>
      </c>
      <c r="BF472" s="224">
        <f>IF(N472="snížená",J472,0)</f>
        <v>0</v>
      </c>
      <c r="BG472" s="224">
        <f>IF(N472="zákl. přenesená",J472,0)</f>
        <v>0</v>
      </c>
      <c r="BH472" s="224">
        <f>IF(N472="sníž. přenesená",J472,0)</f>
        <v>0</v>
      </c>
      <c r="BI472" s="224">
        <f>IF(N472="nulová",J472,0)</f>
        <v>0</v>
      </c>
      <c r="BJ472" s="18" t="s">
        <v>79</v>
      </c>
      <c r="BK472" s="224">
        <f>ROUND(I472*H472,2)</f>
        <v>0</v>
      </c>
      <c r="BL472" s="18" t="s">
        <v>310</v>
      </c>
      <c r="BM472" s="223" t="s">
        <v>921</v>
      </c>
    </row>
    <row r="473" spans="1:47" s="2" customFormat="1" ht="12">
      <c r="A473" s="39"/>
      <c r="B473" s="40"/>
      <c r="C473" s="41"/>
      <c r="D473" s="236" t="s">
        <v>285</v>
      </c>
      <c r="E473" s="41"/>
      <c r="F473" s="278" t="s">
        <v>922</v>
      </c>
      <c r="G473" s="41"/>
      <c r="H473" s="41"/>
      <c r="I473" s="227"/>
      <c r="J473" s="41"/>
      <c r="K473" s="41"/>
      <c r="L473" s="45"/>
      <c r="M473" s="228"/>
      <c r="N473" s="229"/>
      <c r="O473" s="85"/>
      <c r="P473" s="85"/>
      <c r="Q473" s="85"/>
      <c r="R473" s="85"/>
      <c r="S473" s="85"/>
      <c r="T473" s="85"/>
      <c r="U473" s="86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T473" s="18" t="s">
        <v>285</v>
      </c>
      <c r="AU473" s="18" t="s">
        <v>81</v>
      </c>
    </row>
    <row r="474" spans="1:65" s="2" customFormat="1" ht="16.5" customHeight="1">
      <c r="A474" s="39"/>
      <c r="B474" s="40"/>
      <c r="C474" s="212" t="s">
        <v>923</v>
      </c>
      <c r="D474" s="212" t="s">
        <v>136</v>
      </c>
      <c r="E474" s="213" t="s">
        <v>924</v>
      </c>
      <c r="F474" s="214" t="s">
        <v>925</v>
      </c>
      <c r="G474" s="215" t="s">
        <v>208</v>
      </c>
      <c r="H474" s="216">
        <v>1</v>
      </c>
      <c r="I474" s="217"/>
      <c r="J474" s="218">
        <f>ROUND(I474*H474,2)</f>
        <v>0</v>
      </c>
      <c r="K474" s="214" t="s">
        <v>140</v>
      </c>
      <c r="L474" s="45"/>
      <c r="M474" s="219" t="s">
        <v>19</v>
      </c>
      <c r="N474" s="220" t="s">
        <v>42</v>
      </c>
      <c r="O474" s="85"/>
      <c r="P474" s="221">
        <f>O474*H474</f>
        <v>0</v>
      </c>
      <c r="Q474" s="221">
        <v>0</v>
      </c>
      <c r="R474" s="221">
        <f>Q474*H474</f>
        <v>0</v>
      </c>
      <c r="S474" s="221">
        <v>0</v>
      </c>
      <c r="T474" s="221">
        <f>S474*H474</f>
        <v>0</v>
      </c>
      <c r="U474" s="222" t="s">
        <v>19</v>
      </c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23" t="s">
        <v>310</v>
      </c>
      <c r="AT474" s="223" t="s">
        <v>136</v>
      </c>
      <c r="AU474" s="223" t="s">
        <v>81</v>
      </c>
      <c r="AY474" s="18" t="s">
        <v>133</v>
      </c>
      <c r="BE474" s="224">
        <f>IF(N474="základní",J474,0)</f>
        <v>0</v>
      </c>
      <c r="BF474" s="224">
        <f>IF(N474="snížená",J474,0)</f>
        <v>0</v>
      </c>
      <c r="BG474" s="224">
        <f>IF(N474="zákl. přenesená",J474,0)</f>
        <v>0</v>
      </c>
      <c r="BH474" s="224">
        <f>IF(N474="sníž. přenesená",J474,0)</f>
        <v>0</v>
      </c>
      <c r="BI474" s="224">
        <f>IF(N474="nulová",J474,0)</f>
        <v>0</v>
      </c>
      <c r="BJ474" s="18" t="s">
        <v>79</v>
      </c>
      <c r="BK474" s="224">
        <f>ROUND(I474*H474,2)</f>
        <v>0</v>
      </c>
      <c r="BL474" s="18" t="s">
        <v>310</v>
      </c>
      <c r="BM474" s="223" t="s">
        <v>926</v>
      </c>
    </row>
    <row r="475" spans="1:47" s="2" customFormat="1" ht="12">
      <c r="A475" s="39"/>
      <c r="B475" s="40"/>
      <c r="C475" s="41"/>
      <c r="D475" s="225" t="s">
        <v>143</v>
      </c>
      <c r="E475" s="41"/>
      <c r="F475" s="226" t="s">
        <v>927</v>
      </c>
      <c r="G475" s="41"/>
      <c r="H475" s="41"/>
      <c r="I475" s="227"/>
      <c r="J475" s="41"/>
      <c r="K475" s="41"/>
      <c r="L475" s="45"/>
      <c r="M475" s="228"/>
      <c r="N475" s="229"/>
      <c r="O475" s="85"/>
      <c r="P475" s="85"/>
      <c r="Q475" s="85"/>
      <c r="R475" s="85"/>
      <c r="S475" s="85"/>
      <c r="T475" s="85"/>
      <c r="U475" s="86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T475" s="18" t="s">
        <v>143</v>
      </c>
      <c r="AU475" s="18" t="s">
        <v>81</v>
      </c>
    </row>
    <row r="476" spans="1:65" s="2" customFormat="1" ht="16.5" customHeight="1">
      <c r="A476" s="39"/>
      <c r="B476" s="40"/>
      <c r="C476" s="268" t="s">
        <v>928</v>
      </c>
      <c r="D476" s="268" t="s">
        <v>281</v>
      </c>
      <c r="E476" s="269" t="s">
        <v>929</v>
      </c>
      <c r="F476" s="270" t="s">
        <v>930</v>
      </c>
      <c r="G476" s="271" t="s">
        <v>208</v>
      </c>
      <c r="H476" s="272">
        <v>1</v>
      </c>
      <c r="I476" s="273"/>
      <c r="J476" s="274">
        <f>ROUND(I476*H476,2)</f>
        <v>0</v>
      </c>
      <c r="K476" s="270" t="s">
        <v>140</v>
      </c>
      <c r="L476" s="275"/>
      <c r="M476" s="276" t="s">
        <v>19</v>
      </c>
      <c r="N476" s="277" t="s">
        <v>42</v>
      </c>
      <c r="O476" s="85"/>
      <c r="P476" s="221">
        <f>O476*H476</f>
        <v>0</v>
      </c>
      <c r="Q476" s="221">
        <v>0.0047</v>
      </c>
      <c r="R476" s="221">
        <f>Q476*H476</f>
        <v>0.0047</v>
      </c>
      <c r="S476" s="221">
        <v>0</v>
      </c>
      <c r="T476" s="221">
        <f>S476*H476</f>
        <v>0</v>
      </c>
      <c r="U476" s="222" t="s">
        <v>19</v>
      </c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23" t="s">
        <v>408</v>
      </c>
      <c r="AT476" s="223" t="s">
        <v>281</v>
      </c>
      <c r="AU476" s="223" t="s">
        <v>81</v>
      </c>
      <c r="AY476" s="18" t="s">
        <v>133</v>
      </c>
      <c r="BE476" s="224">
        <f>IF(N476="základní",J476,0)</f>
        <v>0</v>
      </c>
      <c r="BF476" s="224">
        <f>IF(N476="snížená",J476,0)</f>
        <v>0</v>
      </c>
      <c r="BG476" s="224">
        <f>IF(N476="zákl. přenesená",J476,0)</f>
        <v>0</v>
      </c>
      <c r="BH476" s="224">
        <f>IF(N476="sníž. přenesená",J476,0)</f>
        <v>0</v>
      </c>
      <c r="BI476" s="224">
        <f>IF(N476="nulová",J476,0)</f>
        <v>0</v>
      </c>
      <c r="BJ476" s="18" t="s">
        <v>79</v>
      </c>
      <c r="BK476" s="224">
        <f>ROUND(I476*H476,2)</f>
        <v>0</v>
      </c>
      <c r="BL476" s="18" t="s">
        <v>310</v>
      </c>
      <c r="BM476" s="223" t="s">
        <v>931</v>
      </c>
    </row>
    <row r="477" spans="1:65" s="2" customFormat="1" ht="16.5" customHeight="1">
      <c r="A477" s="39"/>
      <c r="B477" s="40"/>
      <c r="C477" s="212" t="s">
        <v>932</v>
      </c>
      <c r="D477" s="212" t="s">
        <v>136</v>
      </c>
      <c r="E477" s="213" t="s">
        <v>933</v>
      </c>
      <c r="F477" s="214" t="s">
        <v>934</v>
      </c>
      <c r="G477" s="215" t="s">
        <v>208</v>
      </c>
      <c r="H477" s="216">
        <v>2</v>
      </c>
      <c r="I477" s="217"/>
      <c r="J477" s="218">
        <f>ROUND(I477*H477,2)</f>
        <v>0</v>
      </c>
      <c r="K477" s="214" t="s">
        <v>19</v>
      </c>
      <c r="L477" s="45"/>
      <c r="M477" s="219" t="s">
        <v>19</v>
      </c>
      <c r="N477" s="220" t="s">
        <v>42</v>
      </c>
      <c r="O477" s="85"/>
      <c r="P477" s="221">
        <f>O477*H477</f>
        <v>0</v>
      </c>
      <c r="Q477" s="221">
        <v>0</v>
      </c>
      <c r="R477" s="221">
        <f>Q477*H477</f>
        <v>0</v>
      </c>
      <c r="S477" s="221">
        <v>0.001</v>
      </c>
      <c r="T477" s="221">
        <f>S477*H477</f>
        <v>0.002</v>
      </c>
      <c r="U477" s="222" t="s">
        <v>19</v>
      </c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23" t="s">
        <v>310</v>
      </c>
      <c r="AT477" s="223" t="s">
        <v>136</v>
      </c>
      <c r="AU477" s="223" t="s">
        <v>81</v>
      </c>
      <c r="AY477" s="18" t="s">
        <v>133</v>
      </c>
      <c r="BE477" s="224">
        <f>IF(N477="základní",J477,0)</f>
        <v>0</v>
      </c>
      <c r="BF477" s="224">
        <f>IF(N477="snížená",J477,0)</f>
        <v>0</v>
      </c>
      <c r="BG477" s="224">
        <f>IF(N477="zákl. přenesená",J477,0)</f>
        <v>0</v>
      </c>
      <c r="BH477" s="224">
        <f>IF(N477="sníž. přenesená",J477,0)</f>
        <v>0</v>
      </c>
      <c r="BI477" s="224">
        <f>IF(N477="nulová",J477,0)</f>
        <v>0</v>
      </c>
      <c r="BJ477" s="18" t="s">
        <v>79</v>
      </c>
      <c r="BK477" s="224">
        <f>ROUND(I477*H477,2)</f>
        <v>0</v>
      </c>
      <c r="BL477" s="18" t="s">
        <v>310</v>
      </c>
      <c r="BM477" s="223" t="s">
        <v>935</v>
      </c>
    </row>
    <row r="478" spans="1:65" s="2" customFormat="1" ht="24.15" customHeight="1">
      <c r="A478" s="39"/>
      <c r="B478" s="40"/>
      <c r="C478" s="212" t="s">
        <v>936</v>
      </c>
      <c r="D478" s="212" t="s">
        <v>136</v>
      </c>
      <c r="E478" s="213" t="s">
        <v>937</v>
      </c>
      <c r="F478" s="214" t="s">
        <v>938</v>
      </c>
      <c r="G478" s="215" t="s">
        <v>208</v>
      </c>
      <c r="H478" s="216">
        <v>2</v>
      </c>
      <c r="I478" s="217"/>
      <c r="J478" s="218">
        <f>ROUND(I478*H478,2)</f>
        <v>0</v>
      </c>
      <c r="K478" s="214" t="s">
        <v>140</v>
      </c>
      <c r="L478" s="45"/>
      <c r="M478" s="219" t="s">
        <v>19</v>
      </c>
      <c r="N478" s="220" t="s">
        <v>42</v>
      </c>
      <c r="O478" s="85"/>
      <c r="P478" s="221">
        <f>O478*H478</f>
        <v>0</v>
      </c>
      <c r="Q478" s="221">
        <v>0</v>
      </c>
      <c r="R478" s="221">
        <f>Q478*H478</f>
        <v>0</v>
      </c>
      <c r="S478" s="221">
        <v>0</v>
      </c>
      <c r="T478" s="221">
        <f>S478*H478</f>
        <v>0</v>
      </c>
      <c r="U478" s="222" t="s">
        <v>19</v>
      </c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23" t="s">
        <v>310</v>
      </c>
      <c r="AT478" s="223" t="s">
        <v>136</v>
      </c>
      <c r="AU478" s="223" t="s">
        <v>81</v>
      </c>
      <c r="AY478" s="18" t="s">
        <v>133</v>
      </c>
      <c r="BE478" s="224">
        <f>IF(N478="základní",J478,0)</f>
        <v>0</v>
      </c>
      <c r="BF478" s="224">
        <f>IF(N478="snížená",J478,0)</f>
        <v>0</v>
      </c>
      <c r="BG478" s="224">
        <f>IF(N478="zákl. přenesená",J478,0)</f>
        <v>0</v>
      </c>
      <c r="BH478" s="224">
        <f>IF(N478="sníž. přenesená",J478,0)</f>
        <v>0</v>
      </c>
      <c r="BI478" s="224">
        <f>IF(N478="nulová",J478,0)</f>
        <v>0</v>
      </c>
      <c r="BJ478" s="18" t="s">
        <v>79</v>
      </c>
      <c r="BK478" s="224">
        <f>ROUND(I478*H478,2)</f>
        <v>0</v>
      </c>
      <c r="BL478" s="18" t="s">
        <v>310</v>
      </c>
      <c r="BM478" s="223" t="s">
        <v>939</v>
      </c>
    </row>
    <row r="479" spans="1:47" s="2" customFormat="1" ht="12">
      <c r="A479" s="39"/>
      <c r="B479" s="40"/>
      <c r="C479" s="41"/>
      <c r="D479" s="225" t="s">
        <v>143</v>
      </c>
      <c r="E479" s="41"/>
      <c r="F479" s="226" t="s">
        <v>940</v>
      </c>
      <c r="G479" s="41"/>
      <c r="H479" s="41"/>
      <c r="I479" s="227"/>
      <c r="J479" s="41"/>
      <c r="K479" s="41"/>
      <c r="L479" s="45"/>
      <c r="M479" s="228"/>
      <c r="N479" s="229"/>
      <c r="O479" s="85"/>
      <c r="P479" s="85"/>
      <c r="Q479" s="85"/>
      <c r="R479" s="85"/>
      <c r="S479" s="85"/>
      <c r="T479" s="85"/>
      <c r="U479" s="86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T479" s="18" t="s">
        <v>143</v>
      </c>
      <c r="AU479" s="18" t="s">
        <v>81</v>
      </c>
    </row>
    <row r="480" spans="1:65" s="2" customFormat="1" ht="16.5" customHeight="1">
      <c r="A480" s="39"/>
      <c r="B480" s="40"/>
      <c r="C480" s="268" t="s">
        <v>941</v>
      </c>
      <c r="D480" s="268" t="s">
        <v>281</v>
      </c>
      <c r="E480" s="269" t="s">
        <v>942</v>
      </c>
      <c r="F480" s="270" t="s">
        <v>943</v>
      </c>
      <c r="G480" s="271" t="s">
        <v>253</v>
      </c>
      <c r="H480" s="272">
        <v>3.2</v>
      </c>
      <c r="I480" s="273"/>
      <c r="J480" s="274">
        <f>ROUND(I480*H480,2)</f>
        <v>0</v>
      </c>
      <c r="K480" s="270" t="s">
        <v>140</v>
      </c>
      <c r="L480" s="275"/>
      <c r="M480" s="276" t="s">
        <v>19</v>
      </c>
      <c r="N480" s="277" t="s">
        <v>42</v>
      </c>
      <c r="O480" s="85"/>
      <c r="P480" s="221">
        <f>O480*H480</f>
        <v>0</v>
      </c>
      <c r="Q480" s="221">
        <v>0.0021</v>
      </c>
      <c r="R480" s="221">
        <f>Q480*H480</f>
        <v>0.00672</v>
      </c>
      <c r="S480" s="221">
        <v>0</v>
      </c>
      <c r="T480" s="221">
        <f>S480*H480</f>
        <v>0</v>
      </c>
      <c r="U480" s="222" t="s">
        <v>19</v>
      </c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23" t="s">
        <v>408</v>
      </c>
      <c r="AT480" s="223" t="s">
        <v>281</v>
      </c>
      <c r="AU480" s="223" t="s">
        <v>81</v>
      </c>
      <c r="AY480" s="18" t="s">
        <v>133</v>
      </c>
      <c r="BE480" s="224">
        <f>IF(N480="základní",J480,0)</f>
        <v>0</v>
      </c>
      <c r="BF480" s="224">
        <f>IF(N480="snížená",J480,0)</f>
        <v>0</v>
      </c>
      <c r="BG480" s="224">
        <f>IF(N480="zákl. přenesená",J480,0)</f>
        <v>0</v>
      </c>
      <c r="BH480" s="224">
        <f>IF(N480="sníž. přenesená",J480,0)</f>
        <v>0</v>
      </c>
      <c r="BI480" s="224">
        <f>IF(N480="nulová",J480,0)</f>
        <v>0</v>
      </c>
      <c r="BJ480" s="18" t="s">
        <v>79</v>
      </c>
      <c r="BK480" s="224">
        <f>ROUND(I480*H480,2)</f>
        <v>0</v>
      </c>
      <c r="BL480" s="18" t="s">
        <v>310</v>
      </c>
      <c r="BM480" s="223" t="s">
        <v>944</v>
      </c>
    </row>
    <row r="481" spans="1:51" s="13" customFormat="1" ht="12">
      <c r="A481" s="13"/>
      <c r="B481" s="234"/>
      <c r="C481" s="235"/>
      <c r="D481" s="236" t="s">
        <v>211</v>
      </c>
      <c r="E481" s="237" t="s">
        <v>19</v>
      </c>
      <c r="F481" s="238" t="s">
        <v>945</v>
      </c>
      <c r="G481" s="235"/>
      <c r="H481" s="239">
        <v>3.2</v>
      </c>
      <c r="I481" s="240"/>
      <c r="J481" s="235"/>
      <c r="K481" s="235"/>
      <c r="L481" s="241"/>
      <c r="M481" s="242"/>
      <c r="N481" s="243"/>
      <c r="O481" s="243"/>
      <c r="P481" s="243"/>
      <c r="Q481" s="243"/>
      <c r="R481" s="243"/>
      <c r="S481" s="243"/>
      <c r="T481" s="243"/>
      <c r="U481" s="244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5" t="s">
        <v>211</v>
      </c>
      <c r="AU481" s="245" t="s">
        <v>81</v>
      </c>
      <c r="AV481" s="13" t="s">
        <v>81</v>
      </c>
      <c r="AW481" s="13" t="s">
        <v>33</v>
      </c>
      <c r="AX481" s="13" t="s">
        <v>79</v>
      </c>
      <c r="AY481" s="245" t="s">
        <v>133</v>
      </c>
    </row>
    <row r="482" spans="1:65" s="2" customFormat="1" ht="16.5" customHeight="1">
      <c r="A482" s="39"/>
      <c r="B482" s="40"/>
      <c r="C482" s="268" t="s">
        <v>946</v>
      </c>
      <c r="D482" s="268" t="s">
        <v>281</v>
      </c>
      <c r="E482" s="269" t="s">
        <v>947</v>
      </c>
      <c r="F482" s="270" t="s">
        <v>948</v>
      </c>
      <c r="G482" s="271" t="s">
        <v>949</v>
      </c>
      <c r="H482" s="272">
        <v>2</v>
      </c>
      <c r="I482" s="273"/>
      <c r="J482" s="274">
        <f>ROUND(I482*H482,2)</f>
        <v>0</v>
      </c>
      <c r="K482" s="270" t="s">
        <v>140</v>
      </c>
      <c r="L482" s="275"/>
      <c r="M482" s="276" t="s">
        <v>19</v>
      </c>
      <c r="N482" s="277" t="s">
        <v>42</v>
      </c>
      <c r="O482" s="85"/>
      <c r="P482" s="221">
        <f>O482*H482</f>
        <v>0</v>
      </c>
      <c r="Q482" s="221">
        <v>0.0002</v>
      </c>
      <c r="R482" s="221">
        <f>Q482*H482</f>
        <v>0.0004</v>
      </c>
      <c r="S482" s="221">
        <v>0</v>
      </c>
      <c r="T482" s="221">
        <f>S482*H482</f>
        <v>0</v>
      </c>
      <c r="U482" s="222" t="s">
        <v>19</v>
      </c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23" t="s">
        <v>408</v>
      </c>
      <c r="AT482" s="223" t="s">
        <v>281</v>
      </c>
      <c r="AU482" s="223" t="s">
        <v>81</v>
      </c>
      <c r="AY482" s="18" t="s">
        <v>133</v>
      </c>
      <c r="BE482" s="224">
        <f>IF(N482="základní",J482,0)</f>
        <v>0</v>
      </c>
      <c r="BF482" s="224">
        <f>IF(N482="snížená",J482,0)</f>
        <v>0</v>
      </c>
      <c r="BG482" s="224">
        <f>IF(N482="zákl. přenesená",J482,0)</f>
        <v>0</v>
      </c>
      <c r="BH482" s="224">
        <f>IF(N482="sníž. přenesená",J482,0)</f>
        <v>0</v>
      </c>
      <c r="BI482" s="224">
        <f>IF(N482="nulová",J482,0)</f>
        <v>0</v>
      </c>
      <c r="BJ482" s="18" t="s">
        <v>79</v>
      </c>
      <c r="BK482" s="224">
        <f>ROUND(I482*H482,2)</f>
        <v>0</v>
      </c>
      <c r="BL482" s="18" t="s">
        <v>310</v>
      </c>
      <c r="BM482" s="223" t="s">
        <v>950</v>
      </c>
    </row>
    <row r="483" spans="1:65" s="2" customFormat="1" ht="24.15" customHeight="1">
      <c r="A483" s="39"/>
      <c r="B483" s="40"/>
      <c r="C483" s="212" t="s">
        <v>951</v>
      </c>
      <c r="D483" s="212" t="s">
        <v>136</v>
      </c>
      <c r="E483" s="213" t="s">
        <v>952</v>
      </c>
      <c r="F483" s="214" t="s">
        <v>953</v>
      </c>
      <c r="G483" s="215" t="s">
        <v>208</v>
      </c>
      <c r="H483" s="216">
        <v>1</v>
      </c>
      <c r="I483" s="217"/>
      <c r="J483" s="218">
        <f>ROUND(I483*H483,2)</f>
        <v>0</v>
      </c>
      <c r="K483" s="214" t="s">
        <v>140</v>
      </c>
      <c r="L483" s="45"/>
      <c r="M483" s="219" t="s">
        <v>19</v>
      </c>
      <c r="N483" s="220" t="s">
        <v>42</v>
      </c>
      <c r="O483" s="85"/>
      <c r="P483" s="221">
        <f>O483*H483</f>
        <v>0</v>
      </c>
      <c r="Q483" s="221">
        <v>0</v>
      </c>
      <c r="R483" s="221">
        <f>Q483*H483</f>
        <v>0</v>
      </c>
      <c r="S483" s="221">
        <v>0</v>
      </c>
      <c r="T483" s="221">
        <f>S483*H483</f>
        <v>0</v>
      </c>
      <c r="U483" s="222" t="s">
        <v>19</v>
      </c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23" t="s">
        <v>310</v>
      </c>
      <c r="AT483" s="223" t="s">
        <v>136</v>
      </c>
      <c r="AU483" s="223" t="s">
        <v>81</v>
      </c>
      <c r="AY483" s="18" t="s">
        <v>133</v>
      </c>
      <c r="BE483" s="224">
        <f>IF(N483="základní",J483,0)</f>
        <v>0</v>
      </c>
      <c r="BF483" s="224">
        <f>IF(N483="snížená",J483,0)</f>
        <v>0</v>
      </c>
      <c r="BG483" s="224">
        <f>IF(N483="zákl. přenesená",J483,0)</f>
        <v>0</v>
      </c>
      <c r="BH483" s="224">
        <f>IF(N483="sníž. přenesená",J483,0)</f>
        <v>0</v>
      </c>
      <c r="BI483" s="224">
        <f>IF(N483="nulová",J483,0)</f>
        <v>0</v>
      </c>
      <c r="BJ483" s="18" t="s">
        <v>79</v>
      </c>
      <c r="BK483" s="224">
        <f>ROUND(I483*H483,2)</f>
        <v>0</v>
      </c>
      <c r="BL483" s="18" t="s">
        <v>310</v>
      </c>
      <c r="BM483" s="223" t="s">
        <v>954</v>
      </c>
    </row>
    <row r="484" spans="1:47" s="2" customFormat="1" ht="12">
      <c r="A484" s="39"/>
      <c r="B484" s="40"/>
      <c r="C484" s="41"/>
      <c r="D484" s="225" t="s">
        <v>143</v>
      </c>
      <c r="E484" s="41"/>
      <c r="F484" s="226" t="s">
        <v>955</v>
      </c>
      <c r="G484" s="41"/>
      <c r="H484" s="41"/>
      <c r="I484" s="227"/>
      <c r="J484" s="41"/>
      <c r="K484" s="41"/>
      <c r="L484" s="45"/>
      <c r="M484" s="228"/>
      <c r="N484" s="229"/>
      <c r="O484" s="85"/>
      <c r="P484" s="85"/>
      <c r="Q484" s="85"/>
      <c r="R484" s="85"/>
      <c r="S484" s="85"/>
      <c r="T484" s="85"/>
      <c r="U484" s="86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T484" s="18" t="s">
        <v>143</v>
      </c>
      <c r="AU484" s="18" t="s">
        <v>81</v>
      </c>
    </row>
    <row r="485" spans="1:65" s="2" customFormat="1" ht="16.5" customHeight="1">
      <c r="A485" s="39"/>
      <c r="B485" s="40"/>
      <c r="C485" s="268" t="s">
        <v>956</v>
      </c>
      <c r="D485" s="268" t="s">
        <v>281</v>
      </c>
      <c r="E485" s="269" t="s">
        <v>957</v>
      </c>
      <c r="F485" s="270" t="s">
        <v>958</v>
      </c>
      <c r="G485" s="271" t="s">
        <v>253</v>
      </c>
      <c r="H485" s="272">
        <v>1.8</v>
      </c>
      <c r="I485" s="273"/>
      <c r="J485" s="274">
        <f>ROUND(I485*H485,2)</f>
        <v>0</v>
      </c>
      <c r="K485" s="270" t="s">
        <v>140</v>
      </c>
      <c r="L485" s="275"/>
      <c r="M485" s="276" t="s">
        <v>19</v>
      </c>
      <c r="N485" s="277" t="s">
        <v>42</v>
      </c>
      <c r="O485" s="85"/>
      <c r="P485" s="221">
        <f>O485*H485</f>
        <v>0</v>
      </c>
      <c r="Q485" s="221">
        <v>0.0024</v>
      </c>
      <c r="R485" s="221">
        <f>Q485*H485</f>
        <v>0.00432</v>
      </c>
      <c r="S485" s="221">
        <v>0</v>
      </c>
      <c r="T485" s="221">
        <f>S485*H485</f>
        <v>0</v>
      </c>
      <c r="U485" s="222" t="s">
        <v>19</v>
      </c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23" t="s">
        <v>408</v>
      </c>
      <c r="AT485" s="223" t="s">
        <v>281</v>
      </c>
      <c r="AU485" s="223" t="s">
        <v>81</v>
      </c>
      <c r="AY485" s="18" t="s">
        <v>133</v>
      </c>
      <c r="BE485" s="224">
        <f>IF(N485="základní",J485,0)</f>
        <v>0</v>
      </c>
      <c r="BF485" s="224">
        <f>IF(N485="snížená",J485,0)</f>
        <v>0</v>
      </c>
      <c r="BG485" s="224">
        <f>IF(N485="zákl. přenesená",J485,0)</f>
        <v>0</v>
      </c>
      <c r="BH485" s="224">
        <f>IF(N485="sníž. přenesená",J485,0)</f>
        <v>0</v>
      </c>
      <c r="BI485" s="224">
        <f>IF(N485="nulová",J485,0)</f>
        <v>0</v>
      </c>
      <c r="BJ485" s="18" t="s">
        <v>79</v>
      </c>
      <c r="BK485" s="224">
        <f>ROUND(I485*H485,2)</f>
        <v>0</v>
      </c>
      <c r="BL485" s="18" t="s">
        <v>310</v>
      </c>
      <c r="BM485" s="223" t="s">
        <v>959</v>
      </c>
    </row>
    <row r="486" spans="1:65" s="2" customFormat="1" ht="16.5" customHeight="1">
      <c r="A486" s="39"/>
      <c r="B486" s="40"/>
      <c r="C486" s="268" t="s">
        <v>960</v>
      </c>
      <c r="D486" s="268" t="s">
        <v>281</v>
      </c>
      <c r="E486" s="269" t="s">
        <v>947</v>
      </c>
      <c r="F486" s="270" t="s">
        <v>948</v>
      </c>
      <c r="G486" s="271" t="s">
        <v>949</v>
      </c>
      <c r="H486" s="272">
        <v>1</v>
      </c>
      <c r="I486" s="273"/>
      <c r="J486" s="274">
        <f>ROUND(I486*H486,2)</f>
        <v>0</v>
      </c>
      <c r="K486" s="270" t="s">
        <v>140</v>
      </c>
      <c r="L486" s="275"/>
      <c r="M486" s="276" t="s">
        <v>19</v>
      </c>
      <c r="N486" s="277" t="s">
        <v>42</v>
      </c>
      <c r="O486" s="85"/>
      <c r="P486" s="221">
        <f>O486*H486</f>
        <v>0</v>
      </c>
      <c r="Q486" s="221">
        <v>0.0002</v>
      </c>
      <c r="R486" s="221">
        <f>Q486*H486</f>
        <v>0.0002</v>
      </c>
      <c r="S486" s="221">
        <v>0</v>
      </c>
      <c r="T486" s="221">
        <f>S486*H486</f>
        <v>0</v>
      </c>
      <c r="U486" s="222" t="s">
        <v>19</v>
      </c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23" t="s">
        <v>408</v>
      </c>
      <c r="AT486" s="223" t="s">
        <v>281</v>
      </c>
      <c r="AU486" s="223" t="s">
        <v>81</v>
      </c>
      <c r="AY486" s="18" t="s">
        <v>133</v>
      </c>
      <c r="BE486" s="224">
        <f>IF(N486="základní",J486,0)</f>
        <v>0</v>
      </c>
      <c r="BF486" s="224">
        <f>IF(N486="snížená",J486,0)</f>
        <v>0</v>
      </c>
      <c r="BG486" s="224">
        <f>IF(N486="zákl. přenesená",J486,0)</f>
        <v>0</v>
      </c>
      <c r="BH486" s="224">
        <f>IF(N486="sníž. přenesená",J486,0)</f>
        <v>0</v>
      </c>
      <c r="BI486" s="224">
        <f>IF(N486="nulová",J486,0)</f>
        <v>0</v>
      </c>
      <c r="BJ486" s="18" t="s">
        <v>79</v>
      </c>
      <c r="BK486" s="224">
        <f>ROUND(I486*H486,2)</f>
        <v>0</v>
      </c>
      <c r="BL486" s="18" t="s">
        <v>310</v>
      </c>
      <c r="BM486" s="223" t="s">
        <v>961</v>
      </c>
    </row>
    <row r="487" spans="1:65" s="2" customFormat="1" ht="24.15" customHeight="1">
      <c r="A487" s="39"/>
      <c r="B487" s="40"/>
      <c r="C487" s="212" t="s">
        <v>962</v>
      </c>
      <c r="D487" s="212" t="s">
        <v>136</v>
      </c>
      <c r="E487" s="213" t="s">
        <v>963</v>
      </c>
      <c r="F487" s="214" t="s">
        <v>964</v>
      </c>
      <c r="G487" s="215" t="s">
        <v>276</v>
      </c>
      <c r="H487" s="216">
        <v>0.419</v>
      </c>
      <c r="I487" s="217"/>
      <c r="J487" s="218">
        <f>ROUND(I487*H487,2)</f>
        <v>0</v>
      </c>
      <c r="K487" s="214" t="s">
        <v>140</v>
      </c>
      <c r="L487" s="45"/>
      <c r="M487" s="219" t="s">
        <v>19</v>
      </c>
      <c r="N487" s="220" t="s">
        <v>42</v>
      </c>
      <c r="O487" s="85"/>
      <c r="P487" s="221">
        <f>O487*H487</f>
        <v>0</v>
      </c>
      <c r="Q487" s="221">
        <v>0</v>
      </c>
      <c r="R487" s="221">
        <f>Q487*H487</f>
        <v>0</v>
      </c>
      <c r="S487" s="221">
        <v>0</v>
      </c>
      <c r="T487" s="221">
        <f>S487*H487</f>
        <v>0</v>
      </c>
      <c r="U487" s="222" t="s">
        <v>19</v>
      </c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23" t="s">
        <v>310</v>
      </c>
      <c r="AT487" s="223" t="s">
        <v>136</v>
      </c>
      <c r="AU487" s="223" t="s">
        <v>81</v>
      </c>
      <c r="AY487" s="18" t="s">
        <v>133</v>
      </c>
      <c r="BE487" s="224">
        <f>IF(N487="základní",J487,0)</f>
        <v>0</v>
      </c>
      <c r="BF487" s="224">
        <f>IF(N487="snížená",J487,0)</f>
        <v>0</v>
      </c>
      <c r="BG487" s="224">
        <f>IF(N487="zákl. přenesená",J487,0)</f>
        <v>0</v>
      </c>
      <c r="BH487" s="224">
        <f>IF(N487="sníž. přenesená",J487,0)</f>
        <v>0</v>
      </c>
      <c r="BI487" s="224">
        <f>IF(N487="nulová",J487,0)</f>
        <v>0</v>
      </c>
      <c r="BJ487" s="18" t="s">
        <v>79</v>
      </c>
      <c r="BK487" s="224">
        <f>ROUND(I487*H487,2)</f>
        <v>0</v>
      </c>
      <c r="BL487" s="18" t="s">
        <v>310</v>
      </c>
      <c r="BM487" s="223" t="s">
        <v>965</v>
      </c>
    </row>
    <row r="488" spans="1:47" s="2" customFormat="1" ht="12">
      <c r="A488" s="39"/>
      <c r="B488" s="40"/>
      <c r="C488" s="41"/>
      <c r="D488" s="225" t="s">
        <v>143</v>
      </c>
      <c r="E488" s="41"/>
      <c r="F488" s="226" t="s">
        <v>966</v>
      </c>
      <c r="G488" s="41"/>
      <c r="H488" s="41"/>
      <c r="I488" s="227"/>
      <c r="J488" s="41"/>
      <c r="K488" s="41"/>
      <c r="L488" s="45"/>
      <c r="M488" s="228"/>
      <c r="N488" s="229"/>
      <c r="O488" s="85"/>
      <c r="P488" s="85"/>
      <c r="Q488" s="85"/>
      <c r="R488" s="85"/>
      <c r="S488" s="85"/>
      <c r="T488" s="85"/>
      <c r="U488" s="86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T488" s="18" t="s">
        <v>143</v>
      </c>
      <c r="AU488" s="18" t="s">
        <v>81</v>
      </c>
    </row>
    <row r="489" spans="1:65" s="2" customFormat="1" ht="24.15" customHeight="1">
      <c r="A489" s="39"/>
      <c r="B489" s="40"/>
      <c r="C489" s="212" t="s">
        <v>967</v>
      </c>
      <c r="D489" s="212" t="s">
        <v>136</v>
      </c>
      <c r="E489" s="213" t="s">
        <v>968</v>
      </c>
      <c r="F489" s="214" t="s">
        <v>969</v>
      </c>
      <c r="G489" s="215" t="s">
        <v>276</v>
      </c>
      <c r="H489" s="216">
        <v>0.419</v>
      </c>
      <c r="I489" s="217"/>
      <c r="J489" s="218">
        <f>ROUND(I489*H489,2)</f>
        <v>0</v>
      </c>
      <c r="K489" s="214" t="s">
        <v>140</v>
      </c>
      <c r="L489" s="45"/>
      <c r="M489" s="219" t="s">
        <v>19</v>
      </c>
      <c r="N489" s="220" t="s">
        <v>42</v>
      </c>
      <c r="O489" s="85"/>
      <c r="P489" s="221">
        <f>O489*H489</f>
        <v>0</v>
      </c>
      <c r="Q489" s="221">
        <v>0</v>
      </c>
      <c r="R489" s="221">
        <f>Q489*H489</f>
        <v>0</v>
      </c>
      <c r="S489" s="221">
        <v>0</v>
      </c>
      <c r="T489" s="221">
        <f>S489*H489</f>
        <v>0</v>
      </c>
      <c r="U489" s="222" t="s">
        <v>19</v>
      </c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23" t="s">
        <v>310</v>
      </c>
      <c r="AT489" s="223" t="s">
        <v>136</v>
      </c>
      <c r="AU489" s="223" t="s">
        <v>81</v>
      </c>
      <c r="AY489" s="18" t="s">
        <v>133</v>
      </c>
      <c r="BE489" s="224">
        <f>IF(N489="základní",J489,0)</f>
        <v>0</v>
      </c>
      <c r="BF489" s="224">
        <f>IF(N489="snížená",J489,0)</f>
        <v>0</v>
      </c>
      <c r="BG489" s="224">
        <f>IF(N489="zákl. přenesená",J489,0)</f>
        <v>0</v>
      </c>
      <c r="BH489" s="224">
        <f>IF(N489="sníž. přenesená",J489,0)</f>
        <v>0</v>
      </c>
      <c r="BI489" s="224">
        <f>IF(N489="nulová",J489,0)</f>
        <v>0</v>
      </c>
      <c r="BJ489" s="18" t="s">
        <v>79</v>
      </c>
      <c r="BK489" s="224">
        <f>ROUND(I489*H489,2)</f>
        <v>0</v>
      </c>
      <c r="BL489" s="18" t="s">
        <v>310</v>
      </c>
      <c r="BM489" s="223" t="s">
        <v>970</v>
      </c>
    </row>
    <row r="490" spans="1:47" s="2" customFormat="1" ht="12">
      <c r="A490" s="39"/>
      <c r="B490" s="40"/>
      <c r="C490" s="41"/>
      <c r="D490" s="225" t="s">
        <v>143</v>
      </c>
      <c r="E490" s="41"/>
      <c r="F490" s="226" t="s">
        <v>971</v>
      </c>
      <c r="G490" s="41"/>
      <c r="H490" s="41"/>
      <c r="I490" s="227"/>
      <c r="J490" s="41"/>
      <c r="K490" s="41"/>
      <c r="L490" s="45"/>
      <c r="M490" s="228"/>
      <c r="N490" s="229"/>
      <c r="O490" s="85"/>
      <c r="P490" s="85"/>
      <c r="Q490" s="85"/>
      <c r="R490" s="85"/>
      <c r="S490" s="85"/>
      <c r="T490" s="85"/>
      <c r="U490" s="86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T490" s="18" t="s">
        <v>143</v>
      </c>
      <c r="AU490" s="18" t="s">
        <v>81</v>
      </c>
    </row>
    <row r="491" spans="1:63" s="12" customFormat="1" ht="22.8" customHeight="1">
      <c r="A491" s="12"/>
      <c r="B491" s="196"/>
      <c r="C491" s="197"/>
      <c r="D491" s="198" t="s">
        <v>70</v>
      </c>
      <c r="E491" s="210" t="s">
        <v>972</v>
      </c>
      <c r="F491" s="210" t="s">
        <v>973</v>
      </c>
      <c r="G491" s="197"/>
      <c r="H491" s="197"/>
      <c r="I491" s="200"/>
      <c r="J491" s="211">
        <f>BK491</f>
        <v>0</v>
      </c>
      <c r="K491" s="197"/>
      <c r="L491" s="202"/>
      <c r="M491" s="203"/>
      <c r="N491" s="204"/>
      <c r="O491" s="204"/>
      <c r="P491" s="205">
        <f>SUM(P492:P510)</f>
        <v>0</v>
      </c>
      <c r="Q491" s="204"/>
      <c r="R491" s="205">
        <f>SUM(R492:R510)</f>
        <v>0.43005200000000005</v>
      </c>
      <c r="S491" s="204"/>
      <c r="T491" s="205">
        <f>SUM(T492:T510)</f>
        <v>0.0576</v>
      </c>
      <c r="U491" s="206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R491" s="207" t="s">
        <v>81</v>
      </c>
      <c r="AT491" s="208" t="s">
        <v>70</v>
      </c>
      <c r="AU491" s="208" t="s">
        <v>79</v>
      </c>
      <c r="AY491" s="207" t="s">
        <v>133</v>
      </c>
      <c r="BK491" s="209">
        <f>SUM(BK492:BK510)</f>
        <v>0</v>
      </c>
    </row>
    <row r="492" spans="1:65" s="2" customFormat="1" ht="16.5" customHeight="1">
      <c r="A492" s="39"/>
      <c r="B492" s="40"/>
      <c r="C492" s="212" t="s">
        <v>974</v>
      </c>
      <c r="D492" s="212" t="s">
        <v>136</v>
      </c>
      <c r="E492" s="213" t="s">
        <v>975</v>
      </c>
      <c r="F492" s="214" t="s">
        <v>976</v>
      </c>
      <c r="G492" s="215" t="s">
        <v>977</v>
      </c>
      <c r="H492" s="216">
        <v>1</v>
      </c>
      <c r="I492" s="217"/>
      <c r="J492" s="218">
        <f>ROUND(I492*H492,2)</f>
        <v>0</v>
      </c>
      <c r="K492" s="214" t="s">
        <v>19</v>
      </c>
      <c r="L492" s="45"/>
      <c r="M492" s="219" t="s">
        <v>19</v>
      </c>
      <c r="N492" s="220" t="s">
        <v>42</v>
      </c>
      <c r="O492" s="85"/>
      <c r="P492" s="221">
        <f>O492*H492</f>
        <v>0</v>
      </c>
      <c r="Q492" s="221">
        <v>0.00049</v>
      </c>
      <c r="R492" s="221">
        <f>Q492*H492</f>
        <v>0.00049</v>
      </c>
      <c r="S492" s="221">
        <v>0</v>
      </c>
      <c r="T492" s="221">
        <f>S492*H492</f>
        <v>0</v>
      </c>
      <c r="U492" s="222" t="s">
        <v>19</v>
      </c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23" t="s">
        <v>310</v>
      </c>
      <c r="AT492" s="223" t="s">
        <v>136</v>
      </c>
      <c r="AU492" s="223" t="s">
        <v>81</v>
      </c>
      <c r="AY492" s="18" t="s">
        <v>133</v>
      </c>
      <c r="BE492" s="224">
        <f>IF(N492="základní",J492,0)</f>
        <v>0</v>
      </c>
      <c r="BF492" s="224">
        <f>IF(N492="snížená",J492,0)</f>
        <v>0</v>
      </c>
      <c r="BG492" s="224">
        <f>IF(N492="zákl. přenesená",J492,0)</f>
        <v>0</v>
      </c>
      <c r="BH492" s="224">
        <f>IF(N492="sníž. přenesená",J492,0)</f>
        <v>0</v>
      </c>
      <c r="BI492" s="224">
        <f>IF(N492="nulová",J492,0)</f>
        <v>0</v>
      </c>
      <c r="BJ492" s="18" t="s">
        <v>79</v>
      </c>
      <c r="BK492" s="224">
        <f>ROUND(I492*H492,2)</f>
        <v>0</v>
      </c>
      <c r="BL492" s="18" t="s">
        <v>310</v>
      </c>
      <c r="BM492" s="223" t="s">
        <v>978</v>
      </c>
    </row>
    <row r="493" spans="1:65" s="2" customFormat="1" ht="21.75" customHeight="1">
      <c r="A493" s="39"/>
      <c r="B493" s="40"/>
      <c r="C493" s="212" t="s">
        <v>979</v>
      </c>
      <c r="D493" s="212" t="s">
        <v>136</v>
      </c>
      <c r="E493" s="213" t="s">
        <v>980</v>
      </c>
      <c r="F493" s="214" t="s">
        <v>981</v>
      </c>
      <c r="G493" s="215" t="s">
        <v>253</v>
      </c>
      <c r="H493" s="216">
        <v>3.4</v>
      </c>
      <c r="I493" s="217"/>
      <c r="J493" s="218">
        <f>ROUND(I493*H493,2)</f>
        <v>0</v>
      </c>
      <c r="K493" s="214" t="s">
        <v>140</v>
      </c>
      <c r="L493" s="45"/>
      <c r="M493" s="219" t="s">
        <v>19</v>
      </c>
      <c r="N493" s="220" t="s">
        <v>42</v>
      </c>
      <c r="O493" s="85"/>
      <c r="P493" s="221">
        <f>O493*H493</f>
        <v>0</v>
      </c>
      <c r="Q493" s="221">
        <v>0.0004</v>
      </c>
      <c r="R493" s="221">
        <f>Q493*H493</f>
        <v>0.00136</v>
      </c>
      <c r="S493" s="221">
        <v>0</v>
      </c>
      <c r="T493" s="221">
        <f>S493*H493</f>
        <v>0</v>
      </c>
      <c r="U493" s="222" t="s">
        <v>19</v>
      </c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23" t="s">
        <v>310</v>
      </c>
      <c r="AT493" s="223" t="s">
        <v>136</v>
      </c>
      <c r="AU493" s="223" t="s">
        <v>81</v>
      </c>
      <c r="AY493" s="18" t="s">
        <v>133</v>
      </c>
      <c r="BE493" s="224">
        <f>IF(N493="základní",J493,0)</f>
        <v>0</v>
      </c>
      <c r="BF493" s="224">
        <f>IF(N493="snížená",J493,0)</f>
        <v>0</v>
      </c>
      <c r="BG493" s="224">
        <f>IF(N493="zákl. přenesená",J493,0)</f>
        <v>0</v>
      </c>
      <c r="BH493" s="224">
        <f>IF(N493="sníž. přenesená",J493,0)</f>
        <v>0</v>
      </c>
      <c r="BI493" s="224">
        <f>IF(N493="nulová",J493,0)</f>
        <v>0</v>
      </c>
      <c r="BJ493" s="18" t="s">
        <v>79</v>
      </c>
      <c r="BK493" s="224">
        <f>ROUND(I493*H493,2)</f>
        <v>0</v>
      </c>
      <c r="BL493" s="18" t="s">
        <v>310</v>
      </c>
      <c r="BM493" s="223" t="s">
        <v>982</v>
      </c>
    </row>
    <row r="494" spans="1:47" s="2" customFormat="1" ht="12">
      <c r="A494" s="39"/>
      <c r="B494" s="40"/>
      <c r="C494" s="41"/>
      <c r="D494" s="225" t="s">
        <v>143</v>
      </c>
      <c r="E494" s="41"/>
      <c r="F494" s="226" t="s">
        <v>983</v>
      </c>
      <c r="G494" s="41"/>
      <c r="H494" s="41"/>
      <c r="I494" s="227"/>
      <c r="J494" s="41"/>
      <c r="K494" s="41"/>
      <c r="L494" s="45"/>
      <c r="M494" s="228"/>
      <c r="N494" s="229"/>
      <c r="O494" s="85"/>
      <c r="P494" s="85"/>
      <c r="Q494" s="85"/>
      <c r="R494" s="85"/>
      <c r="S494" s="85"/>
      <c r="T494" s="85"/>
      <c r="U494" s="86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T494" s="18" t="s">
        <v>143</v>
      </c>
      <c r="AU494" s="18" t="s">
        <v>81</v>
      </c>
    </row>
    <row r="495" spans="1:65" s="2" customFormat="1" ht="16.5" customHeight="1">
      <c r="A495" s="39"/>
      <c r="B495" s="40"/>
      <c r="C495" s="268" t="s">
        <v>984</v>
      </c>
      <c r="D495" s="268" t="s">
        <v>281</v>
      </c>
      <c r="E495" s="269" t="s">
        <v>985</v>
      </c>
      <c r="F495" s="270" t="s">
        <v>986</v>
      </c>
      <c r="G495" s="271" t="s">
        <v>253</v>
      </c>
      <c r="H495" s="272">
        <v>3.4</v>
      </c>
      <c r="I495" s="273"/>
      <c r="J495" s="274">
        <f>ROUND(I495*H495,2)</f>
        <v>0</v>
      </c>
      <c r="K495" s="270" t="s">
        <v>19</v>
      </c>
      <c r="L495" s="275"/>
      <c r="M495" s="276" t="s">
        <v>19</v>
      </c>
      <c r="N495" s="277" t="s">
        <v>42</v>
      </c>
      <c r="O495" s="85"/>
      <c r="P495" s="221">
        <f>O495*H495</f>
        <v>0</v>
      </c>
      <c r="Q495" s="221">
        <v>0</v>
      </c>
      <c r="R495" s="221">
        <f>Q495*H495</f>
        <v>0</v>
      </c>
      <c r="S495" s="221">
        <v>0</v>
      </c>
      <c r="T495" s="221">
        <f>S495*H495</f>
        <v>0</v>
      </c>
      <c r="U495" s="222" t="s">
        <v>19</v>
      </c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23" t="s">
        <v>408</v>
      </c>
      <c r="AT495" s="223" t="s">
        <v>281</v>
      </c>
      <c r="AU495" s="223" t="s">
        <v>81</v>
      </c>
      <c r="AY495" s="18" t="s">
        <v>133</v>
      </c>
      <c r="BE495" s="224">
        <f>IF(N495="základní",J495,0)</f>
        <v>0</v>
      </c>
      <c r="BF495" s="224">
        <f>IF(N495="snížená",J495,0)</f>
        <v>0</v>
      </c>
      <c r="BG495" s="224">
        <f>IF(N495="zákl. přenesená",J495,0)</f>
        <v>0</v>
      </c>
      <c r="BH495" s="224">
        <f>IF(N495="sníž. přenesená",J495,0)</f>
        <v>0</v>
      </c>
      <c r="BI495" s="224">
        <f>IF(N495="nulová",J495,0)</f>
        <v>0</v>
      </c>
      <c r="BJ495" s="18" t="s">
        <v>79</v>
      </c>
      <c r="BK495" s="224">
        <f>ROUND(I495*H495,2)</f>
        <v>0</v>
      </c>
      <c r="BL495" s="18" t="s">
        <v>310</v>
      </c>
      <c r="BM495" s="223" t="s">
        <v>987</v>
      </c>
    </row>
    <row r="496" spans="1:65" s="2" customFormat="1" ht="16.5" customHeight="1">
      <c r="A496" s="39"/>
      <c r="B496" s="40"/>
      <c r="C496" s="212" t="s">
        <v>988</v>
      </c>
      <c r="D496" s="212" t="s">
        <v>136</v>
      </c>
      <c r="E496" s="213" t="s">
        <v>989</v>
      </c>
      <c r="F496" s="214" t="s">
        <v>990</v>
      </c>
      <c r="G496" s="215" t="s">
        <v>253</v>
      </c>
      <c r="H496" s="216">
        <v>10.1</v>
      </c>
      <c r="I496" s="217"/>
      <c r="J496" s="218">
        <f>ROUND(I496*H496,2)</f>
        <v>0</v>
      </c>
      <c r="K496" s="214" t="s">
        <v>140</v>
      </c>
      <c r="L496" s="45"/>
      <c r="M496" s="219" t="s">
        <v>19</v>
      </c>
      <c r="N496" s="220" t="s">
        <v>42</v>
      </c>
      <c r="O496" s="85"/>
      <c r="P496" s="221">
        <f>O496*H496</f>
        <v>0</v>
      </c>
      <c r="Q496" s="221">
        <v>0.00017</v>
      </c>
      <c r="R496" s="221">
        <f>Q496*H496</f>
        <v>0.001717</v>
      </c>
      <c r="S496" s="221">
        <v>0</v>
      </c>
      <c r="T496" s="221">
        <f>S496*H496</f>
        <v>0</v>
      </c>
      <c r="U496" s="222" t="s">
        <v>19</v>
      </c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23" t="s">
        <v>310</v>
      </c>
      <c r="AT496" s="223" t="s">
        <v>136</v>
      </c>
      <c r="AU496" s="223" t="s">
        <v>81</v>
      </c>
      <c r="AY496" s="18" t="s">
        <v>133</v>
      </c>
      <c r="BE496" s="224">
        <f>IF(N496="základní",J496,0)</f>
        <v>0</v>
      </c>
      <c r="BF496" s="224">
        <f>IF(N496="snížená",J496,0)</f>
        <v>0</v>
      </c>
      <c r="BG496" s="224">
        <f>IF(N496="zákl. přenesená",J496,0)</f>
        <v>0</v>
      </c>
      <c r="BH496" s="224">
        <f>IF(N496="sníž. přenesená",J496,0)</f>
        <v>0</v>
      </c>
      <c r="BI496" s="224">
        <f>IF(N496="nulová",J496,0)</f>
        <v>0</v>
      </c>
      <c r="BJ496" s="18" t="s">
        <v>79</v>
      </c>
      <c r="BK496" s="224">
        <f>ROUND(I496*H496,2)</f>
        <v>0</v>
      </c>
      <c r="BL496" s="18" t="s">
        <v>310</v>
      </c>
      <c r="BM496" s="223" t="s">
        <v>991</v>
      </c>
    </row>
    <row r="497" spans="1:47" s="2" customFormat="1" ht="12">
      <c r="A497" s="39"/>
      <c r="B497" s="40"/>
      <c r="C497" s="41"/>
      <c r="D497" s="225" t="s">
        <v>143</v>
      </c>
      <c r="E497" s="41"/>
      <c r="F497" s="226" t="s">
        <v>992</v>
      </c>
      <c r="G497" s="41"/>
      <c r="H497" s="41"/>
      <c r="I497" s="227"/>
      <c r="J497" s="41"/>
      <c r="K497" s="41"/>
      <c r="L497" s="45"/>
      <c r="M497" s="228"/>
      <c r="N497" s="229"/>
      <c r="O497" s="85"/>
      <c r="P497" s="85"/>
      <c r="Q497" s="85"/>
      <c r="R497" s="85"/>
      <c r="S497" s="85"/>
      <c r="T497" s="85"/>
      <c r="U497" s="86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T497" s="18" t="s">
        <v>143</v>
      </c>
      <c r="AU497" s="18" t="s">
        <v>81</v>
      </c>
    </row>
    <row r="498" spans="1:51" s="13" customFormat="1" ht="12">
      <c r="A498" s="13"/>
      <c r="B498" s="234"/>
      <c r="C498" s="235"/>
      <c r="D498" s="236" t="s">
        <v>211</v>
      </c>
      <c r="E498" s="237" t="s">
        <v>19</v>
      </c>
      <c r="F498" s="238" t="s">
        <v>993</v>
      </c>
      <c r="G498" s="235"/>
      <c r="H498" s="239">
        <v>10.1</v>
      </c>
      <c r="I498" s="240"/>
      <c r="J498" s="235"/>
      <c r="K498" s="235"/>
      <c r="L498" s="241"/>
      <c r="M498" s="242"/>
      <c r="N498" s="243"/>
      <c r="O498" s="243"/>
      <c r="P498" s="243"/>
      <c r="Q498" s="243"/>
      <c r="R498" s="243"/>
      <c r="S498" s="243"/>
      <c r="T498" s="243"/>
      <c r="U498" s="244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5" t="s">
        <v>211</v>
      </c>
      <c r="AU498" s="245" t="s">
        <v>81</v>
      </c>
      <c r="AV498" s="13" t="s">
        <v>81</v>
      </c>
      <c r="AW498" s="13" t="s">
        <v>33</v>
      </c>
      <c r="AX498" s="13" t="s">
        <v>79</v>
      </c>
      <c r="AY498" s="245" t="s">
        <v>133</v>
      </c>
    </row>
    <row r="499" spans="1:65" s="2" customFormat="1" ht="16.5" customHeight="1">
      <c r="A499" s="39"/>
      <c r="B499" s="40"/>
      <c r="C499" s="268" t="s">
        <v>994</v>
      </c>
      <c r="D499" s="268" t="s">
        <v>281</v>
      </c>
      <c r="E499" s="269" t="s">
        <v>995</v>
      </c>
      <c r="F499" s="270" t="s">
        <v>996</v>
      </c>
      <c r="G499" s="271" t="s">
        <v>253</v>
      </c>
      <c r="H499" s="272">
        <v>10.1</v>
      </c>
      <c r="I499" s="273"/>
      <c r="J499" s="274">
        <f>ROUND(I499*H499,2)</f>
        <v>0</v>
      </c>
      <c r="K499" s="270" t="s">
        <v>19</v>
      </c>
      <c r="L499" s="275"/>
      <c r="M499" s="276" t="s">
        <v>19</v>
      </c>
      <c r="N499" s="277" t="s">
        <v>42</v>
      </c>
      <c r="O499" s="85"/>
      <c r="P499" s="221">
        <f>O499*H499</f>
        <v>0</v>
      </c>
      <c r="Q499" s="221">
        <v>0.0025</v>
      </c>
      <c r="R499" s="221">
        <f>Q499*H499</f>
        <v>0.025249999999999998</v>
      </c>
      <c r="S499" s="221">
        <v>0</v>
      </c>
      <c r="T499" s="221">
        <f>S499*H499</f>
        <v>0</v>
      </c>
      <c r="U499" s="222" t="s">
        <v>19</v>
      </c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23" t="s">
        <v>408</v>
      </c>
      <c r="AT499" s="223" t="s">
        <v>281</v>
      </c>
      <c r="AU499" s="223" t="s">
        <v>81</v>
      </c>
      <c r="AY499" s="18" t="s">
        <v>133</v>
      </c>
      <c r="BE499" s="224">
        <f>IF(N499="základní",J499,0)</f>
        <v>0</v>
      </c>
      <c r="BF499" s="224">
        <f>IF(N499="snížená",J499,0)</f>
        <v>0</v>
      </c>
      <c r="BG499" s="224">
        <f>IF(N499="zákl. přenesená",J499,0)</f>
        <v>0</v>
      </c>
      <c r="BH499" s="224">
        <f>IF(N499="sníž. přenesená",J499,0)</f>
        <v>0</v>
      </c>
      <c r="BI499" s="224">
        <f>IF(N499="nulová",J499,0)</f>
        <v>0</v>
      </c>
      <c r="BJ499" s="18" t="s">
        <v>79</v>
      </c>
      <c r="BK499" s="224">
        <f>ROUND(I499*H499,2)</f>
        <v>0</v>
      </c>
      <c r="BL499" s="18" t="s">
        <v>310</v>
      </c>
      <c r="BM499" s="223" t="s">
        <v>997</v>
      </c>
    </row>
    <row r="500" spans="1:65" s="2" customFormat="1" ht="16.5" customHeight="1">
      <c r="A500" s="39"/>
      <c r="B500" s="40"/>
      <c r="C500" s="212" t="s">
        <v>998</v>
      </c>
      <c r="D500" s="212" t="s">
        <v>136</v>
      </c>
      <c r="E500" s="213" t="s">
        <v>999</v>
      </c>
      <c r="F500" s="214" t="s">
        <v>1000</v>
      </c>
      <c r="G500" s="215" t="s">
        <v>227</v>
      </c>
      <c r="H500" s="216">
        <v>58.15</v>
      </c>
      <c r="I500" s="217"/>
      <c r="J500" s="218">
        <f>ROUND(I500*H500,2)</f>
        <v>0</v>
      </c>
      <c r="K500" s="214" t="s">
        <v>140</v>
      </c>
      <c r="L500" s="45"/>
      <c r="M500" s="219" t="s">
        <v>19</v>
      </c>
      <c r="N500" s="220" t="s">
        <v>42</v>
      </c>
      <c r="O500" s="85"/>
      <c r="P500" s="221">
        <f>O500*H500</f>
        <v>0</v>
      </c>
      <c r="Q500" s="221">
        <v>0.0001</v>
      </c>
      <c r="R500" s="221">
        <f>Q500*H500</f>
        <v>0.005815</v>
      </c>
      <c r="S500" s="221">
        <v>0</v>
      </c>
      <c r="T500" s="221">
        <f>S500*H500</f>
        <v>0</v>
      </c>
      <c r="U500" s="222" t="s">
        <v>19</v>
      </c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23" t="s">
        <v>310</v>
      </c>
      <c r="AT500" s="223" t="s">
        <v>136</v>
      </c>
      <c r="AU500" s="223" t="s">
        <v>81</v>
      </c>
      <c r="AY500" s="18" t="s">
        <v>133</v>
      </c>
      <c r="BE500" s="224">
        <f>IF(N500="základní",J500,0)</f>
        <v>0</v>
      </c>
      <c r="BF500" s="224">
        <f>IF(N500="snížená",J500,0)</f>
        <v>0</v>
      </c>
      <c r="BG500" s="224">
        <f>IF(N500="zákl. přenesená",J500,0)</f>
        <v>0</v>
      </c>
      <c r="BH500" s="224">
        <f>IF(N500="sníž. přenesená",J500,0)</f>
        <v>0</v>
      </c>
      <c r="BI500" s="224">
        <f>IF(N500="nulová",J500,0)</f>
        <v>0</v>
      </c>
      <c r="BJ500" s="18" t="s">
        <v>79</v>
      </c>
      <c r="BK500" s="224">
        <f>ROUND(I500*H500,2)</f>
        <v>0</v>
      </c>
      <c r="BL500" s="18" t="s">
        <v>310</v>
      </c>
      <c r="BM500" s="223" t="s">
        <v>1001</v>
      </c>
    </row>
    <row r="501" spans="1:47" s="2" customFormat="1" ht="12">
      <c r="A501" s="39"/>
      <c r="B501" s="40"/>
      <c r="C501" s="41"/>
      <c r="D501" s="225" t="s">
        <v>143</v>
      </c>
      <c r="E501" s="41"/>
      <c r="F501" s="226" t="s">
        <v>1002</v>
      </c>
      <c r="G501" s="41"/>
      <c r="H501" s="41"/>
      <c r="I501" s="227"/>
      <c r="J501" s="41"/>
      <c r="K501" s="41"/>
      <c r="L501" s="45"/>
      <c r="M501" s="228"/>
      <c r="N501" s="229"/>
      <c r="O501" s="85"/>
      <c r="P501" s="85"/>
      <c r="Q501" s="85"/>
      <c r="R501" s="85"/>
      <c r="S501" s="85"/>
      <c r="T501" s="85"/>
      <c r="U501" s="86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T501" s="18" t="s">
        <v>143</v>
      </c>
      <c r="AU501" s="18" t="s">
        <v>81</v>
      </c>
    </row>
    <row r="502" spans="1:51" s="13" customFormat="1" ht="12">
      <c r="A502" s="13"/>
      <c r="B502" s="234"/>
      <c r="C502" s="235"/>
      <c r="D502" s="236" t="s">
        <v>211</v>
      </c>
      <c r="E502" s="237" t="s">
        <v>19</v>
      </c>
      <c r="F502" s="238" t="s">
        <v>483</v>
      </c>
      <c r="G502" s="235"/>
      <c r="H502" s="239">
        <v>58.15</v>
      </c>
      <c r="I502" s="240"/>
      <c r="J502" s="235"/>
      <c r="K502" s="235"/>
      <c r="L502" s="241"/>
      <c r="M502" s="242"/>
      <c r="N502" s="243"/>
      <c r="O502" s="243"/>
      <c r="P502" s="243"/>
      <c r="Q502" s="243"/>
      <c r="R502" s="243"/>
      <c r="S502" s="243"/>
      <c r="T502" s="243"/>
      <c r="U502" s="244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5" t="s">
        <v>211</v>
      </c>
      <c r="AU502" s="245" t="s">
        <v>81</v>
      </c>
      <c r="AV502" s="13" t="s">
        <v>81</v>
      </c>
      <c r="AW502" s="13" t="s">
        <v>33</v>
      </c>
      <c r="AX502" s="13" t="s">
        <v>79</v>
      </c>
      <c r="AY502" s="245" t="s">
        <v>133</v>
      </c>
    </row>
    <row r="503" spans="1:65" s="2" customFormat="1" ht="16.5" customHeight="1">
      <c r="A503" s="39"/>
      <c r="B503" s="40"/>
      <c r="C503" s="268" t="s">
        <v>1003</v>
      </c>
      <c r="D503" s="268" t="s">
        <v>281</v>
      </c>
      <c r="E503" s="269" t="s">
        <v>1004</v>
      </c>
      <c r="F503" s="270" t="s">
        <v>1005</v>
      </c>
      <c r="G503" s="271" t="s">
        <v>227</v>
      </c>
      <c r="H503" s="272">
        <v>58.15</v>
      </c>
      <c r="I503" s="273"/>
      <c r="J503" s="274">
        <f>ROUND(I503*H503,2)</f>
        <v>0</v>
      </c>
      <c r="K503" s="270" t="s">
        <v>19</v>
      </c>
      <c r="L503" s="275"/>
      <c r="M503" s="276" t="s">
        <v>19</v>
      </c>
      <c r="N503" s="277" t="s">
        <v>42</v>
      </c>
      <c r="O503" s="85"/>
      <c r="P503" s="221">
        <f>O503*H503</f>
        <v>0</v>
      </c>
      <c r="Q503" s="221">
        <v>0.0068</v>
      </c>
      <c r="R503" s="221">
        <f>Q503*H503</f>
        <v>0.39542</v>
      </c>
      <c r="S503" s="221">
        <v>0</v>
      </c>
      <c r="T503" s="221">
        <f>S503*H503</f>
        <v>0</v>
      </c>
      <c r="U503" s="222" t="s">
        <v>19</v>
      </c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23" t="s">
        <v>408</v>
      </c>
      <c r="AT503" s="223" t="s">
        <v>281</v>
      </c>
      <c r="AU503" s="223" t="s">
        <v>81</v>
      </c>
      <c r="AY503" s="18" t="s">
        <v>133</v>
      </c>
      <c r="BE503" s="224">
        <f>IF(N503="základní",J503,0)</f>
        <v>0</v>
      </c>
      <c r="BF503" s="224">
        <f>IF(N503="snížená",J503,0)</f>
        <v>0</v>
      </c>
      <c r="BG503" s="224">
        <f>IF(N503="zákl. přenesená",J503,0)</f>
        <v>0</v>
      </c>
      <c r="BH503" s="224">
        <f>IF(N503="sníž. přenesená",J503,0)</f>
        <v>0</v>
      </c>
      <c r="BI503" s="224">
        <f>IF(N503="nulová",J503,0)</f>
        <v>0</v>
      </c>
      <c r="BJ503" s="18" t="s">
        <v>79</v>
      </c>
      <c r="BK503" s="224">
        <f>ROUND(I503*H503,2)</f>
        <v>0</v>
      </c>
      <c r="BL503" s="18" t="s">
        <v>310</v>
      </c>
      <c r="BM503" s="223" t="s">
        <v>1006</v>
      </c>
    </row>
    <row r="504" spans="1:65" s="2" customFormat="1" ht="16.5" customHeight="1">
      <c r="A504" s="39"/>
      <c r="B504" s="40"/>
      <c r="C504" s="212" t="s">
        <v>1007</v>
      </c>
      <c r="D504" s="212" t="s">
        <v>136</v>
      </c>
      <c r="E504" s="213" t="s">
        <v>1008</v>
      </c>
      <c r="F504" s="214" t="s">
        <v>1009</v>
      </c>
      <c r="G504" s="215" t="s">
        <v>227</v>
      </c>
      <c r="H504" s="216">
        <v>2.88</v>
      </c>
      <c r="I504" s="217"/>
      <c r="J504" s="218">
        <f>ROUND(I504*H504,2)</f>
        <v>0</v>
      </c>
      <c r="K504" s="214" t="s">
        <v>140</v>
      </c>
      <c r="L504" s="45"/>
      <c r="M504" s="219" t="s">
        <v>19</v>
      </c>
      <c r="N504" s="220" t="s">
        <v>42</v>
      </c>
      <c r="O504" s="85"/>
      <c r="P504" s="221">
        <f>O504*H504</f>
        <v>0</v>
      </c>
      <c r="Q504" s="221">
        <v>0</v>
      </c>
      <c r="R504" s="221">
        <f>Q504*H504</f>
        <v>0</v>
      </c>
      <c r="S504" s="221">
        <v>0.02</v>
      </c>
      <c r="T504" s="221">
        <f>S504*H504</f>
        <v>0.0576</v>
      </c>
      <c r="U504" s="222" t="s">
        <v>19</v>
      </c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23" t="s">
        <v>310</v>
      </c>
      <c r="AT504" s="223" t="s">
        <v>136</v>
      </c>
      <c r="AU504" s="223" t="s">
        <v>81</v>
      </c>
      <c r="AY504" s="18" t="s">
        <v>133</v>
      </c>
      <c r="BE504" s="224">
        <f>IF(N504="základní",J504,0)</f>
        <v>0</v>
      </c>
      <c r="BF504" s="224">
        <f>IF(N504="snížená",J504,0)</f>
        <v>0</v>
      </c>
      <c r="BG504" s="224">
        <f>IF(N504="zákl. přenesená",J504,0)</f>
        <v>0</v>
      </c>
      <c r="BH504" s="224">
        <f>IF(N504="sníž. přenesená",J504,0)</f>
        <v>0</v>
      </c>
      <c r="BI504" s="224">
        <f>IF(N504="nulová",J504,0)</f>
        <v>0</v>
      </c>
      <c r="BJ504" s="18" t="s">
        <v>79</v>
      </c>
      <c r="BK504" s="224">
        <f>ROUND(I504*H504,2)</f>
        <v>0</v>
      </c>
      <c r="BL504" s="18" t="s">
        <v>310</v>
      </c>
      <c r="BM504" s="223" t="s">
        <v>1010</v>
      </c>
    </row>
    <row r="505" spans="1:47" s="2" customFormat="1" ht="12">
      <c r="A505" s="39"/>
      <c r="B505" s="40"/>
      <c r="C505" s="41"/>
      <c r="D505" s="225" t="s">
        <v>143</v>
      </c>
      <c r="E505" s="41"/>
      <c r="F505" s="226" t="s">
        <v>1011</v>
      </c>
      <c r="G505" s="41"/>
      <c r="H505" s="41"/>
      <c r="I505" s="227"/>
      <c r="J505" s="41"/>
      <c r="K505" s="41"/>
      <c r="L505" s="45"/>
      <c r="M505" s="228"/>
      <c r="N505" s="229"/>
      <c r="O505" s="85"/>
      <c r="P505" s="85"/>
      <c r="Q505" s="85"/>
      <c r="R505" s="85"/>
      <c r="S505" s="85"/>
      <c r="T505" s="85"/>
      <c r="U505" s="86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T505" s="18" t="s">
        <v>143</v>
      </c>
      <c r="AU505" s="18" t="s">
        <v>81</v>
      </c>
    </row>
    <row r="506" spans="1:51" s="13" customFormat="1" ht="12">
      <c r="A506" s="13"/>
      <c r="B506" s="234"/>
      <c r="C506" s="235"/>
      <c r="D506" s="236" t="s">
        <v>211</v>
      </c>
      <c r="E506" s="237" t="s">
        <v>19</v>
      </c>
      <c r="F506" s="238" t="s">
        <v>1012</v>
      </c>
      <c r="G506" s="235"/>
      <c r="H506" s="239">
        <v>2.88</v>
      </c>
      <c r="I506" s="240"/>
      <c r="J506" s="235"/>
      <c r="K506" s="235"/>
      <c r="L506" s="241"/>
      <c r="M506" s="242"/>
      <c r="N506" s="243"/>
      <c r="O506" s="243"/>
      <c r="P506" s="243"/>
      <c r="Q506" s="243"/>
      <c r="R506" s="243"/>
      <c r="S506" s="243"/>
      <c r="T506" s="243"/>
      <c r="U506" s="244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5" t="s">
        <v>211</v>
      </c>
      <c r="AU506" s="245" t="s">
        <v>81</v>
      </c>
      <c r="AV506" s="13" t="s">
        <v>81</v>
      </c>
      <c r="AW506" s="13" t="s">
        <v>33</v>
      </c>
      <c r="AX506" s="13" t="s">
        <v>79</v>
      </c>
      <c r="AY506" s="245" t="s">
        <v>133</v>
      </c>
    </row>
    <row r="507" spans="1:65" s="2" customFormat="1" ht="24.15" customHeight="1">
      <c r="A507" s="39"/>
      <c r="B507" s="40"/>
      <c r="C507" s="212" t="s">
        <v>1013</v>
      </c>
      <c r="D507" s="212" t="s">
        <v>136</v>
      </c>
      <c r="E507" s="213" t="s">
        <v>1014</v>
      </c>
      <c r="F507" s="214" t="s">
        <v>1015</v>
      </c>
      <c r="G507" s="215" t="s">
        <v>276</v>
      </c>
      <c r="H507" s="216">
        <v>0.43</v>
      </c>
      <c r="I507" s="217"/>
      <c r="J507" s="218">
        <f>ROUND(I507*H507,2)</f>
        <v>0</v>
      </c>
      <c r="K507" s="214" t="s">
        <v>140</v>
      </c>
      <c r="L507" s="45"/>
      <c r="M507" s="219" t="s">
        <v>19</v>
      </c>
      <c r="N507" s="220" t="s">
        <v>42</v>
      </c>
      <c r="O507" s="85"/>
      <c r="P507" s="221">
        <f>O507*H507</f>
        <v>0</v>
      </c>
      <c r="Q507" s="221">
        <v>0</v>
      </c>
      <c r="R507" s="221">
        <f>Q507*H507</f>
        <v>0</v>
      </c>
      <c r="S507" s="221">
        <v>0</v>
      </c>
      <c r="T507" s="221">
        <f>S507*H507</f>
        <v>0</v>
      </c>
      <c r="U507" s="222" t="s">
        <v>19</v>
      </c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23" t="s">
        <v>310</v>
      </c>
      <c r="AT507" s="223" t="s">
        <v>136</v>
      </c>
      <c r="AU507" s="223" t="s">
        <v>81</v>
      </c>
      <c r="AY507" s="18" t="s">
        <v>133</v>
      </c>
      <c r="BE507" s="224">
        <f>IF(N507="základní",J507,0)</f>
        <v>0</v>
      </c>
      <c r="BF507" s="224">
        <f>IF(N507="snížená",J507,0)</f>
        <v>0</v>
      </c>
      <c r="BG507" s="224">
        <f>IF(N507="zákl. přenesená",J507,0)</f>
        <v>0</v>
      </c>
      <c r="BH507" s="224">
        <f>IF(N507="sníž. přenesená",J507,0)</f>
        <v>0</v>
      </c>
      <c r="BI507" s="224">
        <f>IF(N507="nulová",J507,0)</f>
        <v>0</v>
      </c>
      <c r="BJ507" s="18" t="s">
        <v>79</v>
      </c>
      <c r="BK507" s="224">
        <f>ROUND(I507*H507,2)</f>
        <v>0</v>
      </c>
      <c r="BL507" s="18" t="s">
        <v>310</v>
      </c>
      <c r="BM507" s="223" t="s">
        <v>1016</v>
      </c>
    </row>
    <row r="508" spans="1:47" s="2" customFormat="1" ht="12">
      <c r="A508" s="39"/>
      <c r="B508" s="40"/>
      <c r="C508" s="41"/>
      <c r="D508" s="225" t="s">
        <v>143</v>
      </c>
      <c r="E508" s="41"/>
      <c r="F508" s="226" t="s">
        <v>1017</v>
      </c>
      <c r="G508" s="41"/>
      <c r="H508" s="41"/>
      <c r="I508" s="227"/>
      <c r="J508" s="41"/>
      <c r="K508" s="41"/>
      <c r="L508" s="45"/>
      <c r="M508" s="228"/>
      <c r="N508" s="229"/>
      <c r="O508" s="85"/>
      <c r="P508" s="85"/>
      <c r="Q508" s="85"/>
      <c r="R508" s="85"/>
      <c r="S508" s="85"/>
      <c r="T508" s="85"/>
      <c r="U508" s="86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T508" s="18" t="s">
        <v>143</v>
      </c>
      <c r="AU508" s="18" t="s">
        <v>81</v>
      </c>
    </row>
    <row r="509" spans="1:65" s="2" customFormat="1" ht="24.15" customHeight="1">
      <c r="A509" s="39"/>
      <c r="B509" s="40"/>
      <c r="C509" s="212" t="s">
        <v>1018</v>
      </c>
      <c r="D509" s="212" t="s">
        <v>136</v>
      </c>
      <c r="E509" s="213" t="s">
        <v>1019</v>
      </c>
      <c r="F509" s="214" t="s">
        <v>1020</v>
      </c>
      <c r="G509" s="215" t="s">
        <v>276</v>
      </c>
      <c r="H509" s="216">
        <v>0.43</v>
      </c>
      <c r="I509" s="217"/>
      <c r="J509" s="218">
        <f>ROUND(I509*H509,2)</f>
        <v>0</v>
      </c>
      <c r="K509" s="214" t="s">
        <v>140</v>
      </c>
      <c r="L509" s="45"/>
      <c r="M509" s="219" t="s">
        <v>19</v>
      </c>
      <c r="N509" s="220" t="s">
        <v>42</v>
      </c>
      <c r="O509" s="85"/>
      <c r="P509" s="221">
        <f>O509*H509</f>
        <v>0</v>
      </c>
      <c r="Q509" s="221">
        <v>0</v>
      </c>
      <c r="R509" s="221">
        <f>Q509*H509</f>
        <v>0</v>
      </c>
      <c r="S509" s="221">
        <v>0</v>
      </c>
      <c r="T509" s="221">
        <f>S509*H509</f>
        <v>0</v>
      </c>
      <c r="U509" s="222" t="s">
        <v>19</v>
      </c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23" t="s">
        <v>310</v>
      </c>
      <c r="AT509" s="223" t="s">
        <v>136</v>
      </c>
      <c r="AU509" s="223" t="s">
        <v>81</v>
      </c>
      <c r="AY509" s="18" t="s">
        <v>133</v>
      </c>
      <c r="BE509" s="224">
        <f>IF(N509="základní",J509,0)</f>
        <v>0</v>
      </c>
      <c r="BF509" s="224">
        <f>IF(N509="snížená",J509,0)</f>
        <v>0</v>
      </c>
      <c r="BG509" s="224">
        <f>IF(N509="zákl. přenesená",J509,0)</f>
        <v>0</v>
      </c>
      <c r="BH509" s="224">
        <f>IF(N509="sníž. přenesená",J509,0)</f>
        <v>0</v>
      </c>
      <c r="BI509" s="224">
        <f>IF(N509="nulová",J509,0)</f>
        <v>0</v>
      </c>
      <c r="BJ509" s="18" t="s">
        <v>79</v>
      </c>
      <c r="BK509" s="224">
        <f>ROUND(I509*H509,2)</f>
        <v>0</v>
      </c>
      <c r="BL509" s="18" t="s">
        <v>310</v>
      </c>
      <c r="BM509" s="223" t="s">
        <v>1021</v>
      </c>
    </row>
    <row r="510" spans="1:47" s="2" customFormat="1" ht="12">
      <c r="A510" s="39"/>
      <c r="B510" s="40"/>
      <c r="C510" s="41"/>
      <c r="D510" s="225" t="s">
        <v>143</v>
      </c>
      <c r="E510" s="41"/>
      <c r="F510" s="226" t="s">
        <v>1022</v>
      </c>
      <c r="G510" s="41"/>
      <c r="H510" s="41"/>
      <c r="I510" s="227"/>
      <c r="J510" s="41"/>
      <c r="K510" s="41"/>
      <c r="L510" s="45"/>
      <c r="M510" s="228"/>
      <c r="N510" s="229"/>
      <c r="O510" s="85"/>
      <c r="P510" s="85"/>
      <c r="Q510" s="85"/>
      <c r="R510" s="85"/>
      <c r="S510" s="85"/>
      <c r="T510" s="85"/>
      <c r="U510" s="86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T510" s="18" t="s">
        <v>143</v>
      </c>
      <c r="AU510" s="18" t="s">
        <v>81</v>
      </c>
    </row>
    <row r="511" spans="1:63" s="12" customFormat="1" ht="22.8" customHeight="1">
      <c r="A511" s="12"/>
      <c r="B511" s="196"/>
      <c r="C511" s="197"/>
      <c r="D511" s="198" t="s">
        <v>70</v>
      </c>
      <c r="E511" s="210" t="s">
        <v>1023</v>
      </c>
      <c r="F511" s="210" t="s">
        <v>1024</v>
      </c>
      <c r="G511" s="197"/>
      <c r="H511" s="197"/>
      <c r="I511" s="200"/>
      <c r="J511" s="211">
        <f>BK511</f>
        <v>0</v>
      </c>
      <c r="K511" s="197"/>
      <c r="L511" s="202"/>
      <c r="M511" s="203"/>
      <c r="N511" s="204"/>
      <c r="O511" s="204"/>
      <c r="P511" s="205">
        <f>SUM(P512:P608)</f>
        <v>0</v>
      </c>
      <c r="Q511" s="204"/>
      <c r="R511" s="205">
        <f>SUM(R512:R608)</f>
        <v>5.46659925</v>
      </c>
      <c r="S511" s="204"/>
      <c r="T511" s="205">
        <f>SUM(T512:T608)</f>
        <v>0</v>
      </c>
      <c r="U511" s="206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R511" s="207" t="s">
        <v>81</v>
      </c>
      <c r="AT511" s="208" t="s">
        <v>70</v>
      </c>
      <c r="AU511" s="208" t="s">
        <v>79</v>
      </c>
      <c r="AY511" s="207" t="s">
        <v>133</v>
      </c>
      <c r="BK511" s="209">
        <f>SUM(BK512:BK608)</f>
        <v>0</v>
      </c>
    </row>
    <row r="512" spans="1:65" s="2" customFormat="1" ht="16.5" customHeight="1">
      <c r="A512" s="39"/>
      <c r="B512" s="40"/>
      <c r="C512" s="212" t="s">
        <v>1025</v>
      </c>
      <c r="D512" s="212" t="s">
        <v>136</v>
      </c>
      <c r="E512" s="213" t="s">
        <v>1026</v>
      </c>
      <c r="F512" s="214" t="s">
        <v>1027</v>
      </c>
      <c r="G512" s="215" t="s">
        <v>227</v>
      </c>
      <c r="H512" s="216">
        <v>121.28</v>
      </c>
      <c r="I512" s="217"/>
      <c r="J512" s="218">
        <f>ROUND(I512*H512,2)</f>
        <v>0</v>
      </c>
      <c r="K512" s="214" t="s">
        <v>140</v>
      </c>
      <c r="L512" s="45"/>
      <c r="M512" s="219" t="s">
        <v>19</v>
      </c>
      <c r="N512" s="220" t="s">
        <v>42</v>
      </c>
      <c r="O512" s="85"/>
      <c r="P512" s="221">
        <f>O512*H512</f>
        <v>0</v>
      </c>
      <c r="Q512" s="221">
        <v>0</v>
      </c>
      <c r="R512" s="221">
        <f>Q512*H512</f>
        <v>0</v>
      </c>
      <c r="S512" s="221">
        <v>0</v>
      </c>
      <c r="T512" s="221">
        <f>S512*H512</f>
        <v>0</v>
      </c>
      <c r="U512" s="222" t="s">
        <v>19</v>
      </c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23" t="s">
        <v>310</v>
      </c>
      <c r="AT512" s="223" t="s">
        <v>136</v>
      </c>
      <c r="AU512" s="223" t="s">
        <v>81</v>
      </c>
      <c r="AY512" s="18" t="s">
        <v>133</v>
      </c>
      <c r="BE512" s="224">
        <f>IF(N512="základní",J512,0)</f>
        <v>0</v>
      </c>
      <c r="BF512" s="224">
        <f>IF(N512="snížená",J512,0)</f>
        <v>0</v>
      </c>
      <c r="BG512" s="224">
        <f>IF(N512="zákl. přenesená",J512,0)</f>
        <v>0</v>
      </c>
      <c r="BH512" s="224">
        <f>IF(N512="sníž. přenesená",J512,0)</f>
        <v>0</v>
      </c>
      <c r="BI512" s="224">
        <f>IF(N512="nulová",J512,0)</f>
        <v>0</v>
      </c>
      <c r="BJ512" s="18" t="s">
        <v>79</v>
      </c>
      <c r="BK512" s="224">
        <f>ROUND(I512*H512,2)</f>
        <v>0</v>
      </c>
      <c r="BL512" s="18" t="s">
        <v>310</v>
      </c>
      <c r="BM512" s="223" t="s">
        <v>1028</v>
      </c>
    </row>
    <row r="513" spans="1:47" s="2" customFormat="1" ht="12">
      <c r="A513" s="39"/>
      <c r="B513" s="40"/>
      <c r="C513" s="41"/>
      <c r="D513" s="225" t="s">
        <v>143</v>
      </c>
      <c r="E513" s="41"/>
      <c r="F513" s="226" t="s">
        <v>1029</v>
      </c>
      <c r="G513" s="41"/>
      <c r="H513" s="41"/>
      <c r="I513" s="227"/>
      <c r="J513" s="41"/>
      <c r="K513" s="41"/>
      <c r="L513" s="45"/>
      <c r="M513" s="228"/>
      <c r="N513" s="229"/>
      <c r="O513" s="85"/>
      <c r="P513" s="85"/>
      <c r="Q513" s="85"/>
      <c r="R513" s="85"/>
      <c r="S513" s="85"/>
      <c r="T513" s="85"/>
      <c r="U513" s="86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T513" s="18" t="s">
        <v>143</v>
      </c>
      <c r="AU513" s="18" t="s">
        <v>81</v>
      </c>
    </row>
    <row r="514" spans="1:65" s="2" customFormat="1" ht="16.5" customHeight="1">
      <c r="A514" s="39"/>
      <c r="B514" s="40"/>
      <c r="C514" s="212" t="s">
        <v>1030</v>
      </c>
      <c r="D514" s="212" t="s">
        <v>136</v>
      </c>
      <c r="E514" s="213" t="s">
        <v>1031</v>
      </c>
      <c r="F514" s="214" t="s">
        <v>1032</v>
      </c>
      <c r="G514" s="215" t="s">
        <v>253</v>
      </c>
      <c r="H514" s="216">
        <v>22.4</v>
      </c>
      <c r="I514" s="217"/>
      <c r="J514" s="218">
        <f>ROUND(I514*H514,2)</f>
        <v>0</v>
      </c>
      <c r="K514" s="214" t="s">
        <v>140</v>
      </c>
      <c r="L514" s="45"/>
      <c r="M514" s="219" t="s">
        <v>19</v>
      </c>
      <c r="N514" s="220" t="s">
        <v>42</v>
      </c>
      <c r="O514" s="85"/>
      <c r="P514" s="221">
        <f>O514*H514</f>
        <v>0</v>
      </c>
      <c r="Q514" s="221">
        <v>0</v>
      </c>
      <c r="R514" s="221">
        <f>Q514*H514</f>
        <v>0</v>
      </c>
      <c r="S514" s="221">
        <v>0</v>
      </c>
      <c r="T514" s="221">
        <f>S514*H514</f>
        <v>0</v>
      </c>
      <c r="U514" s="222" t="s">
        <v>19</v>
      </c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23" t="s">
        <v>310</v>
      </c>
      <c r="AT514" s="223" t="s">
        <v>136</v>
      </c>
      <c r="AU514" s="223" t="s">
        <v>81</v>
      </c>
      <c r="AY514" s="18" t="s">
        <v>133</v>
      </c>
      <c r="BE514" s="224">
        <f>IF(N514="základní",J514,0)</f>
        <v>0</v>
      </c>
      <c r="BF514" s="224">
        <f>IF(N514="snížená",J514,0)</f>
        <v>0</v>
      </c>
      <c r="BG514" s="224">
        <f>IF(N514="zákl. přenesená",J514,0)</f>
        <v>0</v>
      </c>
      <c r="BH514" s="224">
        <f>IF(N514="sníž. přenesená",J514,0)</f>
        <v>0</v>
      </c>
      <c r="BI514" s="224">
        <f>IF(N514="nulová",J514,0)</f>
        <v>0</v>
      </c>
      <c r="BJ514" s="18" t="s">
        <v>79</v>
      </c>
      <c r="BK514" s="224">
        <f>ROUND(I514*H514,2)</f>
        <v>0</v>
      </c>
      <c r="BL514" s="18" t="s">
        <v>310</v>
      </c>
      <c r="BM514" s="223" t="s">
        <v>1033</v>
      </c>
    </row>
    <row r="515" spans="1:47" s="2" customFormat="1" ht="12">
      <c r="A515" s="39"/>
      <c r="B515" s="40"/>
      <c r="C515" s="41"/>
      <c r="D515" s="225" t="s">
        <v>143</v>
      </c>
      <c r="E515" s="41"/>
      <c r="F515" s="226" t="s">
        <v>1034</v>
      </c>
      <c r="G515" s="41"/>
      <c r="H515" s="41"/>
      <c r="I515" s="227"/>
      <c r="J515" s="41"/>
      <c r="K515" s="41"/>
      <c r="L515" s="45"/>
      <c r="M515" s="228"/>
      <c r="N515" s="229"/>
      <c r="O515" s="85"/>
      <c r="P515" s="85"/>
      <c r="Q515" s="85"/>
      <c r="R515" s="85"/>
      <c r="S515" s="85"/>
      <c r="T515" s="85"/>
      <c r="U515" s="86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T515" s="18" t="s">
        <v>143</v>
      </c>
      <c r="AU515" s="18" t="s">
        <v>81</v>
      </c>
    </row>
    <row r="516" spans="1:51" s="13" customFormat="1" ht="12">
      <c r="A516" s="13"/>
      <c r="B516" s="234"/>
      <c r="C516" s="235"/>
      <c r="D516" s="236" t="s">
        <v>211</v>
      </c>
      <c r="E516" s="237" t="s">
        <v>19</v>
      </c>
      <c r="F516" s="238" t="s">
        <v>1035</v>
      </c>
      <c r="G516" s="235"/>
      <c r="H516" s="239">
        <v>22.4</v>
      </c>
      <c r="I516" s="240"/>
      <c r="J516" s="235"/>
      <c r="K516" s="235"/>
      <c r="L516" s="241"/>
      <c r="M516" s="242"/>
      <c r="N516" s="243"/>
      <c r="O516" s="243"/>
      <c r="P516" s="243"/>
      <c r="Q516" s="243"/>
      <c r="R516" s="243"/>
      <c r="S516" s="243"/>
      <c r="T516" s="243"/>
      <c r="U516" s="244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5" t="s">
        <v>211</v>
      </c>
      <c r="AU516" s="245" t="s">
        <v>81</v>
      </c>
      <c r="AV516" s="13" t="s">
        <v>81</v>
      </c>
      <c r="AW516" s="13" t="s">
        <v>33</v>
      </c>
      <c r="AX516" s="13" t="s">
        <v>79</v>
      </c>
      <c r="AY516" s="245" t="s">
        <v>133</v>
      </c>
    </row>
    <row r="517" spans="1:65" s="2" customFormat="1" ht="16.5" customHeight="1">
      <c r="A517" s="39"/>
      <c r="B517" s="40"/>
      <c r="C517" s="212" t="s">
        <v>1036</v>
      </c>
      <c r="D517" s="212" t="s">
        <v>136</v>
      </c>
      <c r="E517" s="213" t="s">
        <v>1037</v>
      </c>
      <c r="F517" s="214" t="s">
        <v>1038</v>
      </c>
      <c r="G517" s="215" t="s">
        <v>227</v>
      </c>
      <c r="H517" s="216">
        <v>132.48</v>
      </c>
      <c r="I517" s="217"/>
      <c r="J517" s="218">
        <f>ROUND(I517*H517,2)</f>
        <v>0</v>
      </c>
      <c r="K517" s="214" t="s">
        <v>140</v>
      </c>
      <c r="L517" s="45"/>
      <c r="M517" s="219" t="s">
        <v>19</v>
      </c>
      <c r="N517" s="220" t="s">
        <v>42</v>
      </c>
      <c r="O517" s="85"/>
      <c r="P517" s="221">
        <f>O517*H517</f>
        <v>0</v>
      </c>
      <c r="Q517" s="221">
        <v>0.0003</v>
      </c>
      <c r="R517" s="221">
        <f>Q517*H517</f>
        <v>0.039743999999999995</v>
      </c>
      <c r="S517" s="221">
        <v>0</v>
      </c>
      <c r="T517" s="221">
        <f>S517*H517</f>
        <v>0</v>
      </c>
      <c r="U517" s="222" t="s">
        <v>19</v>
      </c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23" t="s">
        <v>310</v>
      </c>
      <c r="AT517" s="223" t="s">
        <v>136</v>
      </c>
      <c r="AU517" s="223" t="s">
        <v>81</v>
      </c>
      <c r="AY517" s="18" t="s">
        <v>133</v>
      </c>
      <c r="BE517" s="224">
        <f>IF(N517="základní",J517,0)</f>
        <v>0</v>
      </c>
      <c r="BF517" s="224">
        <f>IF(N517="snížená",J517,0)</f>
        <v>0</v>
      </c>
      <c r="BG517" s="224">
        <f>IF(N517="zákl. přenesená",J517,0)</f>
        <v>0</v>
      </c>
      <c r="BH517" s="224">
        <f>IF(N517="sníž. přenesená",J517,0)</f>
        <v>0</v>
      </c>
      <c r="BI517" s="224">
        <f>IF(N517="nulová",J517,0)</f>
        <v>0</v>
      </c>
      <c r="BJ517" s="18" t="s">
        <v>79</v>
      </c>
      <c r="BK517" s="224">
        <f>ROUND(I517*H517,2)</f>
        <v>0</v>
      </c>
      <c r="BL517" s="18" t="s">
        <v>310</v>
      </c>
      <c r="BM517" s="223" t="s">
        <v>1039</v>
      </c>
    </row>
    <row r="518" spans="1:47" s="2" customFormat="1" ht="12">
      <c r="A518" s="39"/>
      <c r="B518" s="40"/>
      <c r="C518" s="41"/>
      <c r="D518" s="225" t="s">
        <v>143</v>
      </c>
      <c r="E518" s="41"/>
      <c r="F518" s="226" t="s">
        <v>1040</v>
      </c>
      <c r="G518" s="41"/>
      <c r="H518" s="41"/>
      <c r="I518" s="227"/>
      <c r="J518" s="41"/>
      <c r="K518" s="41"/>
      <c r="L518" s="45"/>
      <c r="M518" s="228"/>
      <c r="N518" s="229"/>
      <c r="O518" s="85"/>
      <c r="P518" s="85"/>
      <c r="Q518" s="85"/>
      <c r="R518" s="85"/>
      <c r="S518" s="85"/>
      <c r="T518" s="85"/>
      <c r="U518" s="86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T518" s="18" t="s">
        <v>143</v>
      </c>
      <c r="AU518" s="18" t="s">
        <v>81</v>
      </c>
    </row>
    <row r="519" spans="1:51" s="13" customFormat="1" ht="12">
      <c r="A519" s="13"/>
      <c r="B519" s="234"/>
      <c r="C519" s="235"/>
      <c r="D519" s="236" t="s">
        <v>211</v>
      </c>
      <c r="E519" s="237" t="s">
        <v>19</v>
      </c>
      <c r="F519" s="238" t="s">
        <v>1041</v>
      </c>
      <c r="G519" s="235"/>
      <c r="H519" s="239">
        <v>132.48</v>
      </c>
      <c r="I519" s="240"/>
      <c r="J519" s="235"/>
      <c r="K519" s="235"/>
      <c r="L519" s="241"/>
      <c r="M519" s="242"/>
      <c r="N519" s="243"/>
      <c r="O519" s="243"/>
      <c r="P519" s="243"/>
      <c r="Q519" s="243"/>
      <c r="R519" s="243"/>
      <c r="S519" s="243"/>
      <c r="T519" s="243"/>
      <c r="U519" s="244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5" t="s">
        <v>211</v>
      </c>
      <c r="AU519" s="245" t="s">
        <v>81</v>
      </c>
      <c r="AV519" s="13" t="s">
        <v>81</v>
      </c>
      <c r="AW519" s="13" t="s">
        <v>33</v>
      </c>
      <c r="AX519" s="13" t="s">
        <v>79</v>
      </c>
      <c r="AY519" s="245" t="s">
        <v>133</v>
      </c>
    </row>
    <row r="520" spans="1:65" s="2" customFormat="1" ht="21.75" customHeight="1">
      <c r="A520" s="39"/>
      <c r="B520" s="40"/>
      <c r="C520" s="212" t="s">
        <v>1042</v>
      </c>
      <c r="D520" s="212" t="s">
        <v>136</v>
      </c>
      <c r="E520" s="213" t="s">
        <v>1043</v>
      </c>
      <c r="F520" s="214" t="s">
        <v>1044</v>
      </c>
      <c r="G520" s="215" t="s">
        <v>227</v>
      </c>
      <c r="H520" s="216">
        <v>66</v>
      </c>
      <c r="I520" s="217"/>
      <c r="J520" s="218">
        <f>ROUND(I520*H520,2)</f>
        <v>0</v>
      </c>
      <c r="K520" s="214" t="s">
        <v>140</v>
      </c>
      <c r="L520" s="45"/>
      <c r="M520" s="219" t="s">
        <v>19</v>
      </c>
      <c r="N520" s="220" t="s">
        <v>42</v>
      </c>
      <c r="O520" s="85"/>
      <c r="P520" s="221">
        <f>O520*H520</f>
        <v>0</v>
      </c>
      <c r="Q520" s="221">
        <v>0.0045</v>
      </c>
      <c r="R520" s="221">
        <f>Q520*H520</f>
        <v>0.297</v>
      </c>
      <c r="S520" s="221">
        <v>0</v>
      </c>
      <c r="T520" s="221">
        <f>S520*H520</f>
        <v>0</v>
      </c>
      <c r="U520" s="222" t="s">
        <v>19</v>
      </c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23" t="s">
        <v>310</v>
      </c>
      <c r="AT520" s="223" t="s">
        <v>136</v>
      </c>
      <c r="AU520" s="223" t="s">
        <v>81</v>
      </c>
      <c r="AY520" s="18" t="s">
        <v>133</v>
      </c>
      <c r="BE520" s="224">
        <f>IF(N520="základní",J520,0)</f>
        <v>0</v>
      </c>
      <c r="BF520" s="224">
        <f>IF(N520="snížená",J520,0)</f>
        <v>0</v>
      </c>
      <c r="BG520" s="224">
        <f>IF(N520="zákl. přenesená",J520,0)</f>
        <v>0</v>
      </c>
      <c r="BH520" s="224">
        <f>IF(N520="sníž. přenesená",J520,0)</f>
        <v>0</v>
      </c>
      <c r="BI520" s="224">
        <f>IF(N520="nulová",J520,0)</f>
        <v>0</v>
      </c>
      <c r="BJ520" s="18" t="s">
        <v>79</v>
      </c>
      <c r="BK520" s="224">
        <f>ROUND(I520*H520,2)</f>
        <v>0</v>
      </c>
      <c r="BL520" s="18" t="s">
        <v>310</v>
      </c>
      <c r="BM520" s="223" t="s">
        <v>1045</v>
      </c>
    </row>
    <row r="521" spans="1:47" s="2" customFormat="1" ht="12">
      <c r="A521" s="39"/>
      <c r="B521" s="40"/>
      <c r="C521" s="41"/>
      <c r="D521" s="225" t="s">
        <v>143</v>
      </c>
      <c r="E521" s="41"/>
      <c r="F521" s="226" t="s">
        <v>1046</v>
      </c>
      <c r="G521" s="41"/>
      <c r="H521" s="41"/>
      <c r="I521" s="227"/>
      <c r="J521" s="41"/>
      <c r="K521" s="41"/>
      <c r="L521" s="45"/>
      <c r="M521" s="228"/>
      <c r="N521" s="229"/>
      <c r="O521" s="85"/>
      <c r="P521" s="85"/>
      <c r="Q521" s="85"/>
      <c r="R521" s="85"/>
      <c r="S521" s="85"/>
      <c r="T521" s="85"/>
      <c r="U521" s="86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T521" s="18" t="s">
        <v>143</v>
      </c>
      <c r="AU521" s="18" t="s">
        <v>81</v>
      </c>
    </row>
    <row r="522" spans="1:51" s="13" customFormat="1" ht="12">
      <c r="A522" s="13"/>
      <c r="B522" s="234"/>
      <c r="C522" s="235"/>
      <c r="D522" s="236" t="s">
        <v>211</v>
      </c>
      <c r="E522" s="237" t="s">
        <v>19</v>
      </c>
      <c r="F522" s="238" t="s">
        <v>1047</v>
      </c>
      <c r="G522" s="235"/>
      <c r="H522" s="239">
        <v>66</v>
      </c>
      <c r="I522" s="240"/>
      <c r="J522" s="235"/>
      <c r="K522" s="235"/>
      <c r="L522" s="241"/>
      <c r="M522" s="242"/>
      <c r="N522" s="243"/>
      <c r="O522" s="243"/>
      <c r="P522" s="243"/>
      <c r="Q522" s="243"/>
      <c r="R522" s="243"/>
      <c r="S522" s="243"/>
      <c r="T522" s="243"/>
      <c r="U522" s="244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5" t="s">
        <v>211</v>
      </c>
      <c r="AU522" s="245" t="s">
        <v>81</v>
      </c>
      <c r="AV522" s="13" t="s">
        <v>81</v>
      </c>
      <c r="AW522" s="13" t="s">
        <v>33</v>
      </c>
      <c r="AX522" s="13" t="s">
        <v>79</v>
      </c>
      <c r="AY522" s="245" t="s">
        <v>133</v>
      </c>
    </row>
    <row r="523" spans="1:65" s="2" customFormat="1" ht="24.15" customHeight="1">
      <c r="A523" s="39"/>
      <c r="B523" s="40"/>
      <c r="C523" s="212" t="s">
        <v>1048</v>
      </c>
      <c r="D523" s="212" t="s">
        <v>136</v>
      </c>
      <c r="E523" s="213" t="s">
        <v>1049</v>
      </c>
      <c r="F523" s="214" t="s">
        <v>1050</v>
      </c>
      <c r="G523" s="215" t="s">
        <v>253</v>
      </c>
      <c r="H523" s="216">
        <v>3.75</v>
      </c>
      <c r="I523" s="217"/>
      <c r="J523" s="218">
        <f>ROUND(I523*H523,2)</f>
        <v>0</v>
      </c>
      <c r="K523" s="214" t="s">
        <v>140</v>
      </c>
      <c r="L523" s="45"/>
      <c r="M523" s="219" t="s">
        <v>19</v>
      </c>
      <c r="N523" s="220" t="s">
        <v>42</v>
      </c>
      <c r="O523" s="85"/>
      <c r="P523" s="221">
        <f>O523*H523</f>
        <v>0</v>
      </c>
      <c r="Q523" s="221">
        <v>0.0002</v>
      </c>
      <c r="R523" s="221">
        <f>Q523*H523</f>
        <v>0.00075</v>
      </c>
      <c r="S523" s="221">
        <v>0</v>
      </c>
      <c r="T523" s="221">
        <f>S523*H523</f>
        <v>0</v>
      </c>
      <c r="U523" s="222" t="s">
        <v>19</v>
      </c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R523" s="223" t="s">
        <v>310</v>
      </c>
      <c r="AT523" s="223" t="s">
        <v>136</v>
      </c>
      <c r="AU523" s="223" t="s">
        <v>81</v>
      </c>
      <c r="AY523" s="18" t="s">
        <v>133</v>
      </c>
      <c r="BE523" s="224">
        <f>IF(N523="základní",J523,0)</f>
        <v>0</v>
      </c>
      <c r="BF523" s="224">
        <f>IF(N523="snížená",J523,0)</f>
        <v>0</v>
      </c>
      <c r="BG523" s="224">
        <f>IF(N523="zákl. přenesená",J523,0)</f>
        <v>0</v>
      </c>
      <c r="BH523" s="224">
        <f>IF(N523="sníž. přenesená",J523,0)</f>
        <v>0</v>
      </c>
      <c r="BI523" s="224">
        <f>IF(N523="nulová",J523,0)</f>
        <v>0</v>
      </c>
      <c r="BJ523" s="18" t="s">
        <v>79</v>
      </c>
      <c r="BK523" s="224">
        <f>ROUND(I523*H523,2)</f>
        <v>0</v>
      </c>
      <c r="BL523" s="18" t="s">
        <v>310</v>
      </c>
      <c r="BM523" s="223" t="s">
        <v>1051</v>
      </c>
    </row>
    <row r="524" spans="1:47" s="2" customFormat="1" ht="12">
      <c r="A524" s="39"/>
      <c r="B524" s="40"/>
      <c r="C524" s="41"/>
      <c r="D524" s="225" t="s">
        <v>143</v>
      </c>
      <c r="E524" s="41"/>
      <c r="F524" s="226" t="s">
        <v>1052</v>
      </c>
      <c r="G524" s="41"/>
      <c r="H524" s="41"/>
      <c r="I524" s="227"/>
      <c r="J524" s="41"/>
      <c r="K524" s="41"/>
      <c r="L524" s="45"/>
      <c r="M524" s="228"/>
      <c r="N524" s="229"/>
      <c r="O524" s="85"/>
      <c r="P524" s="85"/>
      <c r="Q524" s="85"/>
      <c r="R524" s="85"/>
      <c r="S524" s="85"/>
      <c r="T524" s="85"/>
      <c r="U524" s="86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T524" s="18" t="s">
        <v>143</v>
      </c>
      <c r="AU524" s="18" t="s">
        <v>81</v>
      </c>
    </row>
    <row r="525" spans="1:51" s="13" customFormat="1" ht="12">
      <c r="A525" s="13"/>
      <c r="B525" s="234"/>
      <c r="C525" s="235"/>
      <c r="D525" s="236" t="s">
        <v>211</v>
      </c>
      <c r="E525" s="237" t="s">
        <v>19</v>
      </c>
      <c r="F525" s="238" t="s">
        <v>1053</v>
      </c>
      <c r="G525" s="235"/>
      <c r="H525" s="239">
        <v>3.75</v>
      </c>
      <c r="I525" s="240"/>
      <c r="J525" s="235"/>
      <c r="K525" s="235"/>
      <c r="L525" s="241"/>
      <c r="M525" s="242"/>
      <c r="N525" s="243"/>
      <c r="O525" s="243"/>
      <c r="P525" s="243"/>
      <c r="Q525" s="243"/>
      <c r="R525" s="243"/>
      <c r="S525" s="243"/>
      <c r="T525" s="243"/>
      <c r="U525" s="244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5" t="s">
        <v>211</v>
      </c>
      <c r="AU525" s="245" t="s">
        <v>81</v>
      </c>
      <c r="AV525" s="13" t="s">
        <v>81</v>
      </c>
      <c r="AW525" s="13" t="s">
        <v>33</v>
      </c>
      <c r="AX525" s="13" t="s">
        <v>79</v>
      </c>
      <c r="AY525" s="245" t="s">
        <v>133</v>
      </c>
    </row>
    <row r="526" spans="1:65" s="2" customFormat="1" ht="16.5" customHeight="1">
      <c r="A526" s="39"/>
      <c r="B526" s="40"/>
      <c r="C526" s="268" t="s">
        <v>1054</v>
      </c>
      <c r="D526" s="268" t="s">
        <v>281</v>
      </c>
      <c r="E526" s="269" t="s">
        <v>1055</v>
      </c>
      <c r="F526" s="270" t="s">
        <v>1056</v>
      </c>
      <c r="G526" s="271" t="s">
        <v>253</v>
      </c>
      <c r="H526" s="272">
        <v>4.125</v>
      </c>
      <c r="I526" s="273"/>
      <c r="J526" s="274">
        <f>ROUND(I526*H526,2)</f>
        <v>0</v>
      </c>
      <c r="K526" s="270" t="s">
        <v>140</v>
      </c>
      <c r="L526" s="275"/>
      <c r="M526" s="276" t="s">
        <v>19</v>
      </c>
      <c r="N526" s="277" t="s">
        <v>42</v>
      </c>
      <c r="O526" s="85"/>
      <c r="P526" s="221">
        <f>O526*H526</f>
        <v>0</v>
      </c>
      <c r="Q526" s="221">
        <v>0.00027</v>
      </c>
      <c r="R526" s="221">
        <f>Q526*H526</f>
        <v>0.00111375</v>
      </c>
      <c r="S526" s="221">
        <v>0</v>
      </c>
      <c r="T526" s="221">
        <f>S526*H526</f>
        <v>0</v>
      </c>
      <c r="U526" s="222" t="s">
        <v>19</v>
      </c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23" t="s">
        <v>408</v>
      </c>
      <c r="AT526" s="223" t="s">
        <v>281</v>
      </c>
      <c r="AU526" s="223" t="s">
        <v>81</v>
      </c>
      <c r="AY526" s="18" t="s">
        <v>133</v>
      </c>
      <c r="BE526" s="224">
        <f>IF(N526="základní",J526,0)</f>
        <v>0</v>
      </c>
      <c r="BF526" s="224">
        <f>IF(N526="snížená",J526,0)</f>
        <v>0</v>
      </c>
      <c r="BG526" s="224">
        <f>IF(N526="zákl. přenesená",J526,0)</f>
        <v>0</v>
      </c>
      <c r="BH526" s="224">
        <f>IF(N526="sníž. přenesená",J526,0)</f>
        <v>0</v>
      </c>
      <c r="BI526" s="224">
        <f>IF(N526="nulová",J526,0)</f>
        <v>0</v>
      </c>
      <c r="BJ526" s="18" t="s">
        <v>79</v>
      </c>
      <c r="BK526" s="224">
        <f>ROUND(I526*H526,2)</f>
        <v>0</v>
      </c>
      <c r="BL526" s="18" t="s">
        <v>310</v>
      </c>
      <c r="BM526" s="223" t="s">
        <v>1057</v>
      </c>
    </row>
    <row r="527" spans="1:51" s="13" customFormat="1" ht="12">
      <c r="A527" s="13"/>
      <c r="B527" s="234"/>
      <c r="C527" s="235"/>
      <c r="D527" s="236" t="s">
        <v>211</v>
      </c>
      <c r="E527" s="235"/>
      <c r="F527" s="238" t="s">
        <v>1058</v>
      </c>
      <c r="G527" s="235"/>
      <c r="H527" s="239">
        <v>4.125</v>
      </c>
      <c r="I527" s="240"/>
      <c r="J527" s="235"/>
      <c r="K527" s="235"/>
      <c r="L527" s="241"/>
      <c r="M527" s="242"/>
      <c r="N527" s="243"/>
      <c r="O527" s="243"/>
      <c r="P527" s="243"/>
      <c r="Q527" s="243"/>
      <c r="R527" s="243"/>
      <c r="S527" s="243"/>
      <c r="T527" s="243"/>
      <c r="U527" s="244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5" t="s">
        <v>211</v>
      </c>
      <c r="AU527" s="245" t="s">
        <v>81</v>
      </c>
      <c r="AV527" s="13" t="s">
        <v>81</v>
      </c>
      <c r="AW527" s="13" t="s">
        <v>4</v>
      </c>
      <c r="AX527" s="13" t="s">
        <v>79</v>
      </c>
      <c r="AY527" s="245" t="s">
        <v>133</v>
      </c>
    </row>
    <row r="528" spans="1:65" s="2" customFormat="1" ht="24.15" customHeight="1">
      <c r="A528" s="39"/>
      <c r="B528" s="40"/>
      <c r="C528" s="212" t="s">
        <v>1059</v>
      </c>
      <c r="D528" s="212" t="s">
        <v>136</v>
      </c>
      <c r="E528" s="213" t="s">
        <v>1060</v>
      </c>
      <c r="F528" s="214" t="s">
        <v>1061</v>
      </c>
      <c r="G528" s="215" t="s">
        <v>253</v>
      </c>
      <c r="H528" s="216">
        <v>22.4</v>
      </c>
      <c r="I528" s="217"/>
      <c r="J528" s="218">
        <f>ROUND(I528*H528,2)</f>
        <v>0</v>
      </c>
      <c r="K528" s="214" t="s">
        <v>140</v>
      </c>
      <c r="L528" s="45"/>
      <c r="M528" s="219" t="s">
        <v>19</v>
      </c>
      <c r="N528" s="220" t="s">
        <v>42</v>
      </c>
      <c r="O528" s="85"/>
      <c r="P528" s="221">
        <f>O528*H528</f>
        <v>0</v>
      </c>
      <c r="Q528" s="221">
        <v>0.00034</v>
      </c>
      <c r="R528" s="221">
        <f>Q528*H528</f>
        <v>0.007616</v>
      </c>
      <c r="S528" s="221">
        <v>0</v>
      </c>
      <c r="T528" s="221">
        <f>S528*H528</f>
        <v>0</v>
      </c>
      <c r="U528" s="222" t="s">
        <v>19</v>
      </c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23" t="s">
        <v>310</v>
      </c>
      <c r="AT528" s="223" t="s">
        <v>136</v>
      </c>
      <c r="AU528" s="223" t="s">
        <v>81</v>
      </c>
      <c r="AY528" s="18" t="s">
        <v>133</v>
      </c>
      <c r="BE528" s="224">
        <f>IF(N528="základní",J528,0)</f>
        <v>0</v>
      </c>
      <c r="BF528" s="224">
        <f>IF(N528="snížená",J528,0)</f>
        <v>0</v>
      </c>
      <c r="BG528" s="224">
        <f>IF(N528="zákl. přenesená",J528,0)</f>
        <v>0</v>
      </c>
      <c r="BH528" s="224">
        <f>IF(N528="sníž. přenesená",J528,0)</f>
        <v>0</v>
      </c>
      <c r="BI528" s="224">
        <f>IF(N528="nulová",J528,0)</f>
        <v>0</v>
      </c>
      <c r="BJ528" s="18" t="s">
        <v>79</v>
      </c>
      <c r="BK528" s="224">
        <f>ROUND(I528*H528,2)</f>
        <v>0</v>
      </c>
      <c r="BL528" s="18" t="s">
        <v>310</v>
      </c>
      <c r="BM528" s="223" t="s">
        <v>1062</v>
      </c>
    </row>
    <row r="529" spans="1:47" s="2" customFormat="1" ht="12">
      <c r="A529" s="39"/>
      <c r="B529" s="40"/>
      <c r="C529" s="41"/>
      <c r="D529" s="225" t="s">
        <v>143</v>
      </c>
      <c r="E529" s="41"/>
      <c r="F529" s="226" t="s">
        <v>1063</v>
      </c>
      <c r="G529" s="41"/>
      <c r="H529" s="41"/>
      <c r="I529" s="227"/>
      <c r="J529" s="41"/>
      <c r="K529" s="41"/>
      <c r="L529" s="45"/>
      <c r="M529" s="228"/>
      <c r="N529" s="229"/>
      <c r="O529" s="85"/>
      <c r="P529" s="85"/>
      <c r="Q529" s="85"/>
      <c r="R529" s="85"/>
      <c r="S529" s="85"/>
      <c r="T529" s="85"/>
      <c r="U529" s="86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T529" s="18" t="s">
        <v>143</v>
      </c>
      <c r="AU529" s="18" t="s">
        <v>81</v>
      </c>
    </row>
    <row r="530" spans="1:51" s="13" customFormat="1" ht="12">
      <c r="A530" s="13"/>
      <c r="B530" s="234"/>
      <c r="C530" s="235"/>
      <c r="D530" s="236" t="s">
        <v>211</v>
      </c>
      <c r="E530" s="237" t="s">
        <v>19</v>
      </c>
      <c r="F530" s="238" t="s">
        <v>1035</v>
      </c>
      <c r="G530" s="235"/>
      <c r="H530" s="239">
        <v>22.4</v>
      </c>
      <c r="I530" s="240"/>
      <c r="J530" s="235"/>
      <c r="K530" s="235"/>
      <c r="L530" s="241"/>
      <c r="M530" s="242"/>
      <c r="N530" s="243"/>
      <c r="O530" s="243"/>
      <c r="P530" s="243"/>
      <c r="Q530" s="243"/>
      <c r="R530" s="243"/>
      <c r="S530" s="243"/>
      <c r="T530" s="243"/>
      <c r="U530" s="244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5" t="s">
        <v>211</v>
      </c>
      <c r="AU530" s="245" t="s">
        <v>81</v>
      </c>
      <c r="AV530" s="13" t="s">
        <v>81</v>
      </c>
      <c r="AW530" s="13" t="s">
        <v>33</v>
      </c>
      <c r="AX530" s="13" t="s">
        <v>79</v>
      </c>
      <c r="AY530" s="245" t="s">
        <v>133</v>
      </c>
    </row>
    <row r="531" spans="1:65" s="2" customFormat="1" ht="16.5" customHeight="1">
      <c r="A531" s="39"/>
      <c r="B531" s="40"/>
      <c r="C531" s="268" t="s">
        <v>1064</v>
      </c>
      <c r="D531" s="268" t="s">
        <v>281</v>
      </c>
      <c r="E531" s="269" t="s">
        <v>1065</v>
      </c>
      <c r="F531" s="270" t="s">
        <v>1066</v>
      </c>
      <c r="G531" s="271" t="s">
        <v>253</v>
      </c>
      <c r="H531" s="272">
        <v>24.64</v>
      </c>
      <c r="I531" s="273"/>
      <c r="J531" s="274">
        <f>ROUND(I531*H531,2)</f>
        <v>0</v>
      </c>
      <c r="K531" s="270" t="s">
        <v>140</v>
      </c>
      <c r="L531" s="275"/>
      <c r="M531" s="276" t="s">
        <v>19</v>
      </c>
      <c r="N531" s="277" t="s">
        <v>42</v>
      </c>
      <c r="O531" s="85"/>
      <c r="P531" s="221">
        <f>O531*H531</f>
        <v>0</v>
      </c>
      <c r="Q531" s="221">
        <v>0.00041</v>
      </c>
      <c r="R531" s="221">
        <f>Q531*H531</f>
        <v>0.0101024</v>
      </c>
      <c r="S531" s="221">
        <v>0</v>
      </c>
      <c r="T531" s="221">
        <f>S531*H531</f>
        <v>0</v>
      </c>
      <c r="U531" s="222" t="s">
        <v>19</v>
      </c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223" t="s">
        <v>408</v>
      </c>
      <c r="AT531" s="223" t="s">
        <v>281</v>
      </c>
      <c r="AU531" s="223" t="s">
        <v>81</v>
      </c>
      <c r="AY531" s="18" t="s">
        <v>133</v>
      </c>
      <c r="BE531" s="224">
        <f>IF(N531="základní",J531,0)</f>
        <v>0</v>
      </c>
      <c r="BF531" s="224">
        <f>IF(N531="snížená",J531,0)</f>
        <v>0</v>
      </c>
      <c r="BG531" s="224">
        <f>IF(N531="zákl. přenesená",J531,0)</f>
        <v>0</v>
      </c>
      <c r="BH531" s="224">
        <f>IF(N531="sníž. přenesená",J531,0)</f>
        <v>0</v>
      </c>
      <c r="BI531" s="224">
        <f>IF(N531="nulová",J531,0)</f>
        <v>0</v>
      </c>
      <c r="BJ531" s="18" t="s">
        <v>79</v>
      </c>
      <c r="BK531" s="224">
        <f>ROUND(I531*H531,2)</f>
        <v>0</v>
      </c>
      <c r="BL531" s="18" t="s">
        <v>310</v>
      </c>
      <c r="BM531" s="223" t="s">
        <v>1067</v>
      </c>
    </row>
    <row r="532" spans="1:51" s="13" customFormat="1" ht="12">
      <c r="A532" s="13"/>
      <c r="B532" s="234"/>
      <c r="C532" s="235"/>
      <c r="D532" s="236" t="s">
        <v>211</v>
      </c>
      <c r="E532" s="235"/>
      <c r="F532" s="238" t="s">
        <v>1068</v>
      </c>
      <c r="G532" s="235"/>
      <c r="H532" s="239">
        <v>24.64</v>
      </c>
      <c r="I532" s="240"/>
      <c r="J532" s="235"/>
      <c r="K532" s="235"/>
      <c r="L532" s="241"/>
      <c r="M532" s="242"/>
      <c r="N532" s="243"/>
      <c r="O532" s="243"/>
      <c r="P532" s="243"/>
      <c r="Q532" s="243"/>
      <c r="R532" s="243"/>
      <c r="S532" s="243"/>
      <c r="T532" s="243"/>
      <c r="U532" s="244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5" t="s">
        <v>211</v>
      </c>
      <c r="AU532" s="245" t="s">
        <v>81</v>
      </c>
      <c r="AV532" s="13" t="s">
        <v>81</v>
      </c>
      <c r="AW532" s="13" t="s">
        <v>4</v>
      </c>
      <c r="AX532" s="13" t="s">
        <v>79</v>
      </c>
      <c r="AY532" s="245" t="s">
        <v>133</v>
      </c>
    </row>
    <row r="533" spans="1:65" s="2" customFormat="1" ht="24.15" customHeight="1">
      <c r="A533" s="39"/>
      <c r="B533" s="40"/>
      <c r="C533" s="212" t="s">
        <v>1069</v>
      </c>
      <c r="D533" s="212" t="s">
        <v>136</v>
      </c>
      <c r="E533" s="213" t="s">
        <v>1070</v>
      </c>
      <c r="F533" s="214" t="s">
        <v>1071</v>
      </c>
      <c r="G533" s="215" t="s">
        <v>253</v>
      </c>
      <c r="H533" s="216">
        <v>22.4</v>
      </c>
      <c r="I533" s="217"/>
      <c r="J533" s="218">
        <f>ROUND(I533*H533,2)</f>
        <v>0</v>
      </c>
      <c r="K533" s="214" t="s">
        <v>140</v>
      </c>
      <c r="L533" s="45"/>
      <c r="M533" s="219" t="s">
        <v>19</v>
      </c>
      <c r="N533" s="220" t="s">
        <v>42</v>
      </c>
      <c r="O533" s="85"/>
      <c r="P533" s="221">
        <f>O533*H533</f>
        <v>0</v>
      </c>
      <c r="Q533" s="221">
        <v>0.00153</v>
      </c>
      <c r="R533" s="221">
        <f>Q533*H533</f>
        <v>0.034272</v>
      </c>
      <c r="S533" s="221">
        <v>0</v>
      </c>
      <c r="T533" s="221">
        <f>S533*H533</f>
        <v>0</v>
      </c>
      <c r="U533" s="222" t="s">
        <v>19</v>
      </c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23" t="s">
        <v>310</v>
      </c>
      <c r="AT533" s="223" t="s">
        <v>136</v>
      </c>
      <c r="AU533" s="223" t="s">
        <v>81</v>
      </c>
      <c r="AY533" s="18" t="s">
        <v>133</v>
      </c>
      <c r="BE533" s="224">
        <f>IF(N533="základní",J533,0)</f>
        <v>0</v>
      </c>
      <c r="BF533" s="224">
        <f>IF(N533="snížená",J533,0)</f>
        <v>0</v>
      </c>
      <c r="BG533" s="224">
        <f>IF(N533="zákl. přenesená",J533,0)</f>
        <v>0</v>
      </c>
      <c r="BH533" s="224">
        <f>IF(N533="sníž. přenesená",J533,0)</f>
        <v>0</v>
      </c>
      <c r="BI533" s="224">
        <f>IF(N533="nulová",J533,0)</f>
        <v>0</v>
      </c>
      <c r="BJ533" s="18" t="s">
        <v>79</v>
      </c>
      <c r="BK533" s="224">
        <f>ROUND(I533*H533,2)</f>
        <v>0</v>
      </c>
      <c r="BL533" s="18" t="s">
        <v>310</v>
      </c>
      <c r="BM533" s="223" t="s">
        <v>1072</v>
      </c>
    </row>
    <row r="534" spans="1:47" s="2" customFormat="1" ht="12">
      <c r="A534" s="39"/>
      <c r="B534" s="40"/>
      <c r="C534" s="41"/>
      <c r="D534" s="225" t="s">
        <v>143</v>
      </c>
      <c r="E534" s="41"/>
      <c r="F534" s="226" t="s">
        <v>1073</v>
      </c>
      <c r="G534" s="41"/>
      <c r="H534" s="41"/>
      <c r="I534" s="227"/>
      <c r="J534" s="41"/>
      <c r="K534" s="41"/>
      <c r="L534" s="45"/>
      <c r="M534" s="228"/>
      <c r="N534" s="229"/>
      <c r="O534" s="85"/>
      <c r="P534" s="85"/>
      <c r="Q534" s="85"/>
      <c r="R534" s="85"/>
      <c r="S534" s="85"/>
      <c r="T534" s="85"/>
      <c r="U534" s="86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T534" s="18" t="s">
        <v>143</v>
      </c>
      <c r="AU534" s="18" t="s">
        <v>81</v>
      </c>
    </row>
    <row r="535" spans="1:51" s="13" customFormat="1" ht="12">
      <c r="A535" s="13"/>
      <c r="B535" s="234"/>
      <c r="C535" s="235"/>
      <c r="D535" s="236" t="s">
        <v>211</v>
      </c>
      <c r="E535" s="237" t="s">
        <v>19</v>
      </c>
      <c r="F535" s="238" t="s">
        <v>1074</v>
      </c>
      <c r="G535" s="235"/>
      <c r="H535" s="239">
        <v>22.4</v>
      </c>
      <c r="I535" s="240"/>
      <c r="J535" s="235"/>
      <c r="K535" s="235"/>
      <c r="L535" s="241"/>
      <c r="M535" s="242"/>
      <c r="N535" s="243"/>
      <c r="O535" s="243"/>
      <c r="P535" s="243"/>
      <c r="Q535" s="243"/>
      <c r="R535" s="243"/>
      <c r="S535" s="243"/>
      <c r="T535" s="243"/>
      <c r="U535" s="244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5" t="s">
        <v>211</v>
      </c>
      <c r="AU535" s="245" t="s">
        <v>81</v>
      </c>
      <c r="AV535" s="13" t="s">
        <v>81</v>
      </c>
      <c r="AW535" s="13" t="s">
        <v>33</v>
      </c>
      <c r="AX535" s="13" t="s">
        <v>79</v>
      </c>
      <c r="AY535" s="245" t="s">
        <v>133</v>
      </c>
    </row>
    <row r="536" spans="1:65" s="2" customFormat="1" ht="24.15" customHeight="1">
      <c r="A536" s="39"/>
      <c r="B536" s="40"/>
      <c r="C536" s="268" t="s">
        <v>1075</v>
      </c>
      <c r="D536" s="268" t="s">
        <v>281</v>
      </c>
      <c r="E536" s="269" t="s">
        <v>1076</v>
      </c>
      <c r="F536" s="270" t="s">
        <v>1077</v>
      </c>
      <c r="G536" s="271" t="s">
        <v>227</v>
      </c>
      <c r="H536" s="272">
        <v>12.345</v>
      </c>
      <c r="I536" s="273"/>
      <c r="J536" s="274">
        <f>ROUND(I536*H536,2)</f>
        <v>0</v>
      </c>
      <c r="K536" s="270" t="s">
        <v>140</v>
      </c>
      <c r="L536" s="275"/>
      <c r="M536" s="276" t="s">
        <v>19</v>
      </c>
      <c r="N536" s="277" t="s">
        <v>42</v>
      </c>
      <c r="O536" s="85"/>
      <c r="P536" s="221">
        <f>O536*H536</f>
        <v>0</v>
      </c>
      <c r="Q536" s="221">
        <v>0.0192</v>
      </c>
      <c r="R536" s="221">
        <f>Q536*H536</f>
        <v>0.23702399999999998</v>
      </c>
      <c r="S536" s="221">
        <v>0</v>
      </c>
      <c r="T536" s="221">
        <f>S536*H536</f>
        <v>0</v>
      </c>
      <c r="U536" s="222" t="s">
        <v>19</v>
      </c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23" t="s">
        <v>408</v>
      </c>
      <c r="AT536" s="223" t="s">
        <v>281</v>
      </c>
      <c r="AU536" s="223" t="s">
        <v>81</v>
      </c>
      <c r="AY536" s="18" t="s">
        <v>133</v>
      </c>
      <c r="BE536" s="224">
        <f>IF(N536="základní",J536,0)</f>
        <v>0</v>
      </c>
      <c r="BF536" s="224">
        <f>IF(N536="snížená",J536,0)</f>
        <v>0</v>
      </c>
      <c r="BG536" s="224">
        <f>IF(N536="zákl. přenesená",J536,0)</f>
        <v>0</v>
      </c>
      <c r="BH536" s="224">
        <f>IF(N536="sníž. přenesená",J536,0)</f>
        <v>0</v>
      </c>
      <c r="BI536" s="224">
        <f>IF(N536="nulová",J536,0)</f>
        <v>0</v>
      </c>
      <c r="BJ536" s="18" t="s">
        <v>79</v>
      </c>
      <c r="BK536" s="224">
        <f>ROUND(I536*H536,2)</f>
        <v>0</v>
      </c>
      <c r="BL536" s="18" t="s">
        <v>310</v>
      </c>
      <c r="BM536" s="223" t="s">
        <v>1078</v>
      </c>
    </row>
    <row r="537" spans="1:51" s="13" customFormat="1" ht="12">
      <c r="A537" s="13"/>
      <c r="B537" s="234"/>
      <c r="C537" s="235"/>
      <c r="D537" s="236" t="s">
        <v>211</v>
      </c>
      <c r="E537" s="237" t="s">
        <v>19</v>
      </c>
      <c r="F537" s="238" t="s">
        <v>1079</v>
      </c>
      <c r="G537" s="235"/>
      <c r="H537" s="239">
        <v>6.72</v>
      </c>
      <c r="I537" s="240"/>
      <c r="J537" s="235"/>
      <c r="K537" s="235"/>
      <c r="L537" s="241"/>
      <c r="M537" s="242"/>
      <c r="N537" s="243"/>
      <c r="O537" s="243"/>
      <c r="P537" s="243"/>
      <c r="Q537" s="243"/>
      <c r="R537" s="243"/>
      <c r="S537" s="243"/>
      <c r="T537" s="243"/>
      <c r="U537" s="244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5" t="s">
        <v>211</v>
      </c>
      <c r="AU537" s="245" t="s">
        <v>81</v>
      </c>
      <c r="AV537" s="13" t="s">
        <v>81</v>
      </c>
      <c r="AW537" s="13" t="s">
        <v>33</v>
      </c>
      <c r="AX537" s="13" t="s">
        <v>79</v>
      </c>
      <c r="AY537" s="245" t="s">
        <v>133</v>
      </c>
    </row>
    <row r="538" spans="1:51" s="13" customFormat="1" ht="12">
      <c r="A538" s="13"/>
      <c r="B538" s="234"/>
      <c r="C538" s="235"/>
      <c r="D538" s="236" t="s">
        <v>211</v>
      </c>
      <c r="E538" s="235"/>
      <c r="F538" s="238" t="s">
        <v>1080</v>
      </c>
      <c r="G538" s="235"/>
      <c r="H538" s="239">
        <v>12.345</v>
      </c>
      <c r="I538" s="240"/>
      <c r="J538" s="235"/>
      <c r="K538" s="235"/>
      <c r="L538" s="241"/>
      <c r="M538" s="242"/>
      <c r="N538" s="243"/>
      <c r="O538" s="243"/>
      <c r="P538" s="243"/>
      <c r="Q538" s="243"/>
      <c r="R538" s="243"/>
      <c r="S538" s="243"/>
      <c r="T538" s="243"/>
      <c r="U538" s="244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5" t="s">
        <v>211</v>
      </c>
      <c r="AU538" s="245" t="s">
        <v>81</v>
      </c>
      <c r="AV538" s="13" t="s">
        <v>81</v>
      </c>
      <c r="AW538" s="13" t="s">
        <v>4</v>
      </c>
      <c r="AX538" s="13" t="s">
        <v>79</v>
      </c>
      <c r="AY538" s="245" t="s">
        <v>133</v>
      </c>
    </row>
    <row r="539" spans="1:65" s="2" customFormat="1" ht="24.15" customHeight="1">
      <c r="A539" s="39"/>
      <c r="B539" s="40"/>
      <c r="C539" s="212" t="s">
        <v>1081</v>
      </c>
      <c r="D539" s="212" t="s">
        <v>136</v>
      </c>
      <c r="E539" s="213" t="s">
        <v>1082</v>
      </c>
      <c r="F539" s="214" t="s">
        <v>1083</v>
      </c>
      <c r="G539" s="215" t="s">
        <v>253</v>
      </c>
      <c r="H539" s="216">
        <v>22.4</v>
      </c>
      <c r="I539" s="217"/>
      <c r="J539" s="218">
        <f>ROUND(I539*H539,2)</f>
        <v>0</v>
      </c>
      <c r="K539" s="214" t="s">
        <v>140</v>
      </c>
      <c r="L539" s="45"/>
      <c r="M539" s="219" t="s">
        <v>19</v>
      </c>
      <c r="N539" s="220" t="s">
        <v>42</v>
      </c>
      <c r="O539" s="85"/>
      <c r="P539" s="221">
        <f>O539*H539</f>
        <v>0</v>
      </c>
      <c r="Q539" s="221">
        <v>0.00102</v>
      </c>
      <c r="R539" s="221">
        <f>Q539*H539</f>
        <v>0.022848</v>
      </c>
      <c r="S539" s="221">
        <v>0</v>
      </c>
      <c r="T539" s="221">
        <f>S539*H539</f>
        <v>0</v>
      </c>
      <c r="U539" s="222" t="s">
        <v>19</v>
      </c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23" t="s">
        <v>310</v>
      </c>
      <c r="AT539" s="223" t="s">
        <v>136</v>
      </c>
      <c r="AU539" s="223" t="s">
        <v>81</v>
      </c>
      <c r="AY539" s="18" t="s">
        <v>133</v>
      </c>
      <c r="BE539" s="224">
        <f>IF(N539="základní",J539,0)</f>
        <v>0</v>
      </c>
      <c r="BF539" s="224">
        <f>IF(N539="snížená",J539,0)</f>
        <v>0</v>
      </c>
      <c r="BG539" s="224">
        <f>IF(N539="zákl. přenesená",J539,0)</f>
        <v>0</v>
      </c>
      <c r="BH539" s="224">
        <f>IF(N539="sníž. přenesená",J539,0)</f>
        <v>0</v>
      </c>
      <c r="BI539" s="224">
        <f>IF(N539="nulová",J539,0)</f>
        <v>0</v>
      </c>
      <c r="BJ539" s="18" t="s">
        <v>79</v>
      </c>
      <c r="BK539" s="224">
        <f>ROUND(I539*H539,2)</f>
        <v>0</v>
      </c>
      <c r="BL539" s="18" t="s">
        <v>310</v>
      </c>
      <c r="BM539" s="223" t="s">
        <v>1084</v>
      </c>
    </row>
    <row r="540" spans="1:47" s="2" customFormat="1" ht="12">
      <c r="A540" s="39"/>
      <c r="B540" s="40"/>
      <c r="C540" s="41"/>
      <c r="D540" s="225" t="s">
        <v>143</v>
      </c>
      <c r="E540" s="41"/>
      <c r="F540" s="226" t="s">
        <v>1085</v>
      </c>
      <c r="G540" s="41"/>
      <c r="H540" s="41"/>
      <c r="I540" s="227"/>
      <c r="J540" s="41"/>
      <c r="K540" s="41"/>
      <c r="L540" s="45"/>
      <c r="M540" s="228"/>
      <c r="N540" s="229"/>
      <c r="O540" s="85"/>
      <c r="P540" s="85"/>
      <c r="Q540" s="85"/>
      <c r="R540" s="85"/>
      <c r="S540" s="85"/>
      <c r="T540" s="85"/>
      <c r="U540" s="86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T540" s="18" t="s">
        <v>143</v>
      </c>
      <c r="AU540" s="18" t="s">
        <v>81</v>
      </c>
    </row>
    <row r="541" spans="1:65" s="2" customFormat="1" ht="24.15" customHeight="1">
      <c r="A541" s="39"/>
      <c r="B541" s="40"/>
      <c r="C541" s="268" t="s">
        <v>1086</v>
      </c>
      <c r="D541" s="268" t="s">
        <v>281</v>
      </c>
      <c r="E541" s="269" t="s">
        <v>1076</v>
      </c>
      <c r="F541" s="270" t="s">
        <v>1077</v>
      </c>
      <c r="G541" s="271" t="s">
        <v>227</v>
      </c>
      <c r="H541" s="272">
        <v>8.391</v>
      </c>
      <c r="I541" s="273"/>
      <c r="J541" s="274">
        <f>ROUND(I541*H541,2)</f>
        <v>0</v>
      </c>
      <c r="K541" s="270" t="s">
        <v>140</v>
      </c>
      <c r="L541" s="275"/>
      <c r="M541" s="276" t="s">
        <v>19</v>
      </c>
      <c r="N541" s="277" t="s">
        <v>42</v>
      </c>
      <c r="O541" s="85"/>
      <c r="P541" s="221">
        <f>O541*H541</f>
        <v>0</v>
      </c>
      <c r="Q541" s="221">
        <v>0.0192</v>
      </c>
      <c r="R541" s="221">
        <f>Q541*H541</f>
        <v>0.16110719999999998</v>
      </c>
      <c r="S541" s="221">
        <v>0</v>
      </c>
      <c r="T541" s="221">
        <f>S541*H541</f>
        <v>0</v>
      </c>
      <c r="U541" s="222" t="s">
        <v>19</v>
      </c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23" t="s">
        <v>408</v>
      </c>
      <c r="AT541" s="223" t="s">
        <v>281</v>
      </c>
      <c r="AU541" s="223" t="s">
        <v>81</v>
      </c>
      <c r="AY541" s="18" t="s">
        <v>133</v>
      </c>
      <c r="BE541" s="224">
        <f>IF(N541="základní",J541,0)</f>
        <v>0</v>
      </c>
      <c r="BF541" s="224">
        <f>IF(N541="snížená",J541,0)</f>
        <v>0</v>
      </c>
      <c r="BG541" s="224">
        <f>IF(N541="zákl. přenesená",J541,0)</f>
        <v>0</v>
      </c>
      <c r="BH541" s="224">
        <f>IF(N541="sníž. přenesená",J541,0)</f>
        <v>0</v>
      </c>
      <c r="BI541" s="224">
        <f>IF(N541="nulová",J541,0)</f>
        <v>0</v>
      </c>
      <c r="BJ541" s="18" t="s">
        <v>79</v>
      </c>
      <c r="BK541" s="224">
        <f>ROUND(I541*H541,2)</f>
        <v>0</v>
      </c>
      <c r="BL541" s="18" t="s">
        <v>310</v>
      </c>
      <c r="BM541" s="223" t="s">
        <v>1087</v>
      </c>
    </row>
    <row r="542" spans="1:51" s="13" customFormat="1" ht="12">
      <c r="A542" s="13"/>
      <c r="B542" s="234"/>
      <c r="C542" s="235"/>
      <c r="D542" s="236" t="s">
        <v>211</v>
      </c>
      <c r="E542" s="237" t="s">
        <v>19</v>
      </c>
      <c r="F542" s="238" t="s">
        <v>1088</v>
      </c>
      <c r="G542" s="235"/>
      <c r="H542" s="239">
        <v>4.48</v>
      </c>
      <c r="I542" s="240"/>
      <c r="J542" s="235"/>
      <c r="K542" s="235"/>
      <c r="L542" s="241"/>
      <c r="M542" s="242"/>
      <c r="N542" s="243"/>
      <c r="O542" s="243"/>
      <c r="P542" s="243"/>
      <c r="Q542" s="243"/>
      <c r="R542" s="243"/>
      <c r="S542" s="243"/>
      <c r="T542" s="243"/>
      <c r="U542" s="244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5" t="s">
        <v>211</v>
      </c>
      <c r="AU542" s="245" t="s">
        <v>81</v>
      </c>
      <c r="AV542" s="13" t="s">
        <v>81</v>
      </c>
      <c r="AW542" s="13" t="s">
        <v>33</v>
      </c>
      <c r="AX542" s="13" t="s">
        <v>79</v>
      </c>
      <c r="AY542" s="245" t="s">
        <v>133</v>
      </c>
    </row>
    <row r="543" spans="1:51" s="13" customFormat="1" ht="12">
      <c r="A543" s="13"/>
      <c r="B543" s="234"/>
      <c r="C543" s="235"/>
      <c r="D543" s="236" t="s">
        <v>211</v>
      </c>
      <c r="E543" s="235"/>
      <c r="F543" s="238" t="s">
        <v>1089</v>
      </c>
      <c r="G543" s="235"/>
      <c r="H543" s="239">
        <v>8.391</v>
      </c>
      <c r="I543" s="240"/>
      <c r="J543" s="235"/>
      <c r="K543" s="235"/>
      <c r="L543" s="241"/>
      <c r="M543" s="242"/>
      <c r="N543" s="243"/>
      <c r="O543" s="243"/>
      <c r="P543" s="243"/>
      <c r="Q543" s="243"/>
      <c r="R543" s="243"/>
      <c r="S543" s="243"/>
      <c r="T543" s="243"/>
      <c r="U543" s="244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5" t="s">
        <v>211</v>
      </c>
      <c r="AU543" s="245" t="s">
        <v>81</v>
      </c>
      <c r="AV543" s="13" t="s">
        <v>81</v>
      </c>
      <c r="AW543" s="13" t="s">
        <v>4</v>
      </c>
      <c r="AX543" s="13" t="s">
        <v>79</v>
      </c>
      <c r="AY543" s="245" t="s">
        <v>133</v>
      </c>
    </row>
    <row r="544" spans="1:65" s="2" customFormat="1" ht="21.75" customHeight="1">
      <c r="A544" s="39"/>
      <c r="B544" s="40"/>
      <c r="C544" s="212" t="s">
        <v>1090</v>
      </c>
      <c r="D544" s="212" t="s">
        <v>136</v>
      </c>
      <c r="E544" s="213" t="s">
        <v>1091</v>
      </c>
      <c r="F544" s="214" t="s">
        <v>1092</v>
      </c>
      <c r="G544" s="215" t="s">
        <v>253</v>
      </c>
      <c r="H544" s="216">
        <v>53.05</v>
      </c>
      <c r="I544" s="217"/>
      <c r="J544" s="218">
        <f>ROUND(I544*H544,2)</f>
        <v>0</v>
      </c>
      <c r="K544" s="214" t="s">
        <v>140</v>
      </c>
      <c r="L544" s="45"/>
      <c r="M544" s="219" t="s">
        <v>19</v>
      </c>
      <c r="N544" s="220" t="s">
        <v>42</v>
      </c>
      <c r="O544" s="85"/>
      <c r="P544" s="221">
        <f>O544*H544</f>
        <v>0</v>
      </c>
      <c r="Q544" s="221">
        <v>0.00058</v>
      </c>
      <c r="R544" s="221">
        <f>Q544*H544</f>
        <v>0.030768999999999998</v>
      </c>
      <c r="S544" s="221">
        <v>0</v>
      </c>
      <c r="T544" s="221">
        <f>S544*H544</f>
        <v>0</v>
      </c>
      <c r="U544" s="222" t="s">
        <v>19</v>
      </c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23" t="s">
        <v>310</v>
      </c>
      <c r="AT544" s="223" t="s">
        <v>136</v>
      </c>
      <c r="AU544" s="223" t="s">
        <v>81</v>
      </c>
      <c r="AY544" s="18" t="s">
        <v>133</v>
      </c>
      <c r="BE544" s="224">
        <f>IF(N544="základní",J544,0)</f>
        <v>0</v>
      </c>
      <c r="BF544" s="224">
        <f>IF(N544="snížená",J544,0)</f>
        <v>0</v>
      </c>
      <c r="BG544" s="224">
        <f>IF(N544="zákl. přenesená",J544,0)</f>
        <v>0</v>
      </c>
      <c r="BH544" s="224">
        <f>IF(N544="sníž. přenesená",J544,0)</f>
        <v>0</v>
      </c>
      <c r="BI544" s="224">
        <f>IF(N544="nulová",J544,0)</f>
        <v>0</v>
      </c>
      <c r="BJ544" s="18" t="s">
        <v>79</v>
      </c>
      <c r="BK544" s="224">
        <f>ROUND(I544*H544,2)</f>
        <v>0</v>
      </c>
      <c r="BL544" s="18" t="s">
        <v>310</v>
      </c>
      <c r="BM544" s="223" t="s">
        <v>1093</v>
      </c>
    </row>
    <row r="545" spans="1:47" s="2" customFormat="1" ht="12">
      <c r="A545" s="39"/>
      <c r="B545" s="40"/>
      <c r="C545" s="41"/>
      <c r="D545" s="225" t="s">
        <v>143</v>
      </c>
      <c r="E545" s="41"/>
      <c r="F545" s="226" t="s">
        <v>1094</v>
      </c>
      <c r="G545" s="41"/>
      <c r="H545" s="41"/>
      <c r="I545" s="227"/>
      <c r="J545" s="41"/>
      <c r="K545" s="41"/>
      <c r="L545" s="45"/>
      <c r="M545" s="228"/>
      <c r="N545" s="229"/>
      <c r="O545" s="85"/>
      <c r="P545" s="85"/>
      <c r="Q545" s="85"/>
      <c r="R545" s="85"/>
      <c r="S545" s="85"/>
      <c r="T545" s="85"/>
      <c r="U545" s="86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T545" s="18" t="s">
        <v>143</v>
      </c>
      <c r="AU545" s="18" t="s">
        <v>81</v>
      </c>
    </row>
    <row r="546" spans="1:51" s="13" customFormat="1" ht="12">
      <c r="A546" s="13"/>
      <c r="B546" s="234"/>
      <c r="C546" s="235"/>
      <c r="D546" s="236" t="s">
        <v>211</v>
      </c>
      <c r="E546" s="237" t="s">
        <v>19</v>
      </c>
      <c r="F546" s="238" t="s">
        <v>1095</v>
      </c>
      <c r="G546" s="235"/>
      <c r="H546" s="239">
        <v>9.55</v>
      </c>
      <c r="I546" s="240"/>
      <c r="J546" s="235"/>
      <c r="K546" s="235"/>
      <c r="L546" s="241"/>
      <c r="M546" s="242"/>
      <c r="N546" s="243"/>
      <c r="O546" s="243"/>
      <c r="P546" s="243"/>
      <c r="Q546" s="243"/>
      <c r="R546" s="243"/>
      <c r="S546" s="243"/>
      <c r="T546" s="243"/>
      <c r="U546" s="244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5" t="s">
        <v>211</v>
      </c>
      <c r="AU546" s="245" t="s">
        <v>81</v>
      </c>
      <c r="AV546" s="13" t="s">
        <v>81</v>
      </c>
      <c r="AW546" s="13" t="s">
        <v>33</v>
      </c>
      <c r="AX546" s="13" t="s">
        <v>71</v>
      </c>
      <c r="AY546" s="245" t="s">
        <v>133</v>
      </c>
    </row>
    <row r="547" spans="1:51" s="13" customFormat="1" ht="12">
      <c r="A547" s="13"/>
      <c r="B547" s="234"/>
      <c r="C547" s="235"/>
      <c r="D547" s="236" t="s">
        <v>211</v>
      </c>
      <c r="E547" s="237" t="s">
        <v>19</v>
      </c>
      <c r="F547" s="238" t="s">
        <v>1096</v>
      </c>
      <c r="G547" s="235"/>
      <c r="H547" s="239">
        <v>43.5</v>
      </c>
      <c r="I547" s="240"/>
      <c r="J547" s="235"/>
      <c r="K547" s="235"/>
      <c r="L547" s="241"/>
      <c r="M547" s="242"/>
      <c r="N547" s="243"/>
      <c r="O547" s="243"/>
      <c r="P547" s="243"/>
      <c r="Q547" s="243"/>
      <c r="R547" s="243"/>
      <c r="S547" s="243"/>
      <c r="T547" s="243"/>
      <c r="U547" s="244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5" t="s">
        <v>211</v>
      </c>
      <c r="AU547" s="245" t="s">
        <v>81</v>
      </c>
      <c r="AV547" s="13" t="s">
        <v>81</v>
      </c>
      <c r="AW547" s="13" t="s">
        <v>33</v>
      </c>
      <c r="AX547" s="13" t="s">
        <v>71</v>
      </c>
      <c r="AY547" s="245" t="s">
        <v>133</v>
      </c>
    </row>
    <row r="548" spans="1:51" s="14" customFormat="1" ht="12">
      <c r="A548" s="14"/>
      <c r="B548" s="246"/>
      <c r="C548" s="247"/>
      <c r="D548" s="236" t="s">
        <v>211</v>
      </c>
      <c r="E548" s="248" t="s">
        <v>19</v>
      </c>
      <c r="F548" s="249" t="s">
        <v>224</v>
      </c>
      <c r="G548" s="247"/>
      <c r="H548" s="250">
        <v>53.05</v>
      </c>
      <c r="I548" s="251"/>
      <c r="J548" s="247"/>
      <c r="K548" s="247"/>
      <c r="L548" s="252"/>
      <c r="M548" s="253"/>
      <c r="N548" s="254"/>
      <c r="O548" s="254"/>
      <c r="P548" s="254"/>
      <c r="Q548" s="254"/>
      <c r="R548" s="254"/>
      <c r="S548" s="254"/>
      <c r="T548" s="254"/>
      <c r="U548" s="255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56" t="s">
        <v>211</v>
      </c>
      <c r="AU548" s="256" t="s">
        <v>81</v>
      </c>
      <c r="AV548" s="14" t="s">
        <v>156</v>
      </c>
      <c r="AW548" s="14" t="s">
        <v>33</v>
      </c>
      <c r="AX548" s="14" t="s">
        <v>79</v>
      </c>
      <c r="AY548" s="256" t="s">
        <v>133</v>
      </c>
    </row>
    <row r="549" spans="1:65" s="2" customFormat="1" ht="24.15" customHeight="1">
      <c r="A549" s="39"/>
      <c r="B549" s="40"/>
      <c r="C549" s="268" t="s">
        <v>1097</v>
      </c>
      <c r="D549" s="268" t="s">
        <v>281</v>
      </c>
      <c r="E549" s="269" t="s">
        <v>1098</v>
      </c>
      <c r="F549" s="270" t="s">
        <v>1099</v>
      </c>
      <c r="G549" s="271" t="s">
        <v>227</v>
      </c>
      <c r="H549" s="272">
        <v>9.745</v>
      </c>
      <c r="I549" s="273"/>
      <c r="J549" s="274">
        <f>ROUND(I549*H549,2)</f>
        <v>0</v>
      </c>
      <c r="K549" s="270" t="s">
        <v>140</v>
      </c>
      <c r="L549" s="275"/>
      <c r="M549" s="276" t="s">
        <v>19</v>
      </c>
      <c r="N549" s="277" t="s">
        <v>42</v>
      </c>
      <c r="O549" s="85"/>
      <c r="P549" s="221">
        <f>O549*H549</f>
        <v>0</v>
      </c>
      <c r="Q549" s="221">
        <v>0.0231</v>
      </c>
      <c r="R549" s="221">
        <f>Q549*H549</f>
        <v>0.22510949999999996</v>
      </c>
      <c r="S549" s="221">
        <v>0</v>
      </c>
      <c r="T549" s="221">
        <f>S549*H549</f>
        <v>0</v>
      </c>
      <c r="U549" s="222" t="s">
        <v>19</v>
      </c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23" t="s">
        <v>408</v>
      </c>
      <c r="AT549" s="223" t="s">
        <v>281</v>
      </c>
      <c r="AU549" s="223" t="s">
        <v>81</v>
      </c>
      <c r="AY549" s="18" t="s">
        <v>133</v>
      </c>
      <c r="BE549" s="224">
        <f>IF(N549="základní",J549,0)</f>
        <v>0</v>
      </c>
      <c r="BF549" s="224">
        <f>IF(N549="snížená",J549,0)</f>
        <v>0</v>
      </c>
      <c r="BG549" s="224">
        <f>IF(N549="zákl. přenesená",J549,0)</f>
        <v>0</v>
      </c>
      <c r="BH549" s="224">
        <f>IF(N549="sníž. přenesená",J549,0)</f>
        <v>0</v>
      </c>
      <c r="BI549" s="224">
        <f>IF(N549="nulová",J549,0)</f>
        <v>0</v>
      </c>
      <c r="BJ549" s="18" t="s">
        <v>79</v>
      </c>
      <c r="BK549" s="224">
        <f>ROUND(I549*H549,2)</f>
        <v>0</v>
      </c>
      <c r="BL549" s="18" t="s">
        <v>310</v>
      </c>
      <c r="BM549" s="223" t="s">
        <v>1100</v>
      </c>
    </row>
    <row r="550" spans="1:51" s="13" customFormat="1" ht="12">
      <c r="A550" s="13"/>
      <c r="B550" s="234"/>
      <c r="C550" s="235"/>
      <c r="D550" s="236" t="s">
        <v>211</v>
      </c>
      <c r="E550" s="237" t="s">
        <v>19</v>
      </c>
      <c r="F550" s="238" t="s">
        <v>1101</v>
      </c>
      <c r="G550" s="235"/>
      <c r="H550" s="239">
        <v>5.305</v>
      </c>
      <c r="I550" s="240"/>
      <c r="J550" s="235"/>
      <c r="K550" s="235"/>
      <c r="L550" s="241"/>
      <c r="M550" s="242"/>
      <c r="N550" s="243"/>
      <c r="O550" s="243"/>
      <c r="P550" s="243"/>
      <c r="Q550" s="243"/>
      <c r="R550" s="243"/>
      <c r="S550" s="243"/>
      <c r="T550" s="243"/>
      <c r="U550" s="244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5" t="s">
        <v>211</v>
      </c>
      <c r="AU550" s="245" t="s">
        <v>81</v>
      </c>
      <c r="AV550" s="13" t="s">
        <v>81</v>
      </c>
      <c r="AW550" s="13" t="s">
        <v>33</v>
      </c>
      <c r="AX550" s="13" t="s">
        <v>79</v>
      </c>
      <c r="AY550" s="245" t="s">
        <v>133</v>
      </c>
    </row>
    <row r="551" spans="1:51" s="13" customFormat="1" ht="12">
      <c r="A551" s="13"/>
      <c r="B551" s="234"/>
      <c r="C551" s="235"/>
      <c r="D551" s="236" t="s">
        <v>211</v>
      </c>
      <c r="E551" s="235"/>
      <c r="F551" s="238" t="s">
        <v>1102</v>
      </c>
      <c r="G551" s="235"/>
      <c r="H551" s="239">
        <v>9.745</v>
      </c>
      <c r="I551" s="240"/>
      <c r="J551" s="235"/>
      <c r="K551" s="235"/>
      <c r="L551" s="241"/>
      <c r="M551" s="242"/>
      <c r="N551" s="243"/>
      <c r="O551" s="243"/>
      <c r="P551" s="243"/>
      <c r="Q551" s="243"/>
      <c r="R551" s="243"/>
      <c r="S551" s="243"/>
      <c r="T551" s="243"/>
      <c r="U551" s="244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5" t="s">
        <v>211</v>
      </c>
      <c r="AU551" s="245" t="s">
        <v>81</v>
      </c>
      <c r="AV551" s="13" t="s">
        <v>81</v>
      </c>
      <c r="AW551" s="13" t="s">
        <v>4</v>
      </c>
      <c r="AX551" s="13" t="s">
        <v>79</v>
      </c>
      <c r="AY551" s="245" t="s">
        <v>133</v>
      </c>
    </row>
    <row r="552" spans="1:65" s="2" customFormat="1" ht="24.15" customHeight="1">
      <c r="A552" s="39"/>
      <c r="B552" s="40"/>
      <c r="C552" s="212" t="s">
        <v>1103</v>
      </c>
      <c r="D552" s="212" t="s">
        <v>136</v>
      </c>
      <c r="E552" s="213" t="s">
        <v>1104</v>
      </c>
      <c r="F552" s="214" t="s">
        <v>1105</v>
      </c>
      <c r="G552" s="215" t="s">
        <v>253</v>
      </c>
      <c r="H552" s="216">
        <v>16</v>
      </c>
      <c r="I552" s="217"/>
      <c r="J552" s="218">
        <f>ROUND(I552*H552,2)</f>
        <v>0</v>
      </c>
      <c r="K552" s="214" t="s">
        <v>140</v>
      </c>
      <c r="L552" s="45"/>
      <c r="M552" s="219" t="s">
        <v>19</v>
      </c>
      <c r="N552" s="220" t="s">
        <v>42</v>
      </c>
      <c r="O552" s="85"/>
      <c r="P552" s="221">
        <f>O552*H552</f>
        <v>0</v>
      </c>
      <c r="Q552" s="221">
        <v>0.00058</v>
      </c>
      <c r="R552" s="221">
        <f>Q552*H552</f>
        <v>0.00928</v>
      </c>
      <c r="S552" s="221">
        <v>0</v>
      </c>
      <c r="T552" s="221">
        <f>S552*H552</f>
        <v>0</v>
      </c>
      <c r="U552" s="222" t="s">
        <v>19</v>
      </c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23" t="s">
        <v>310</v>
      </c>
      <c r="AT552" s="223" t="s">
        <v>136</v>
      </c>
      <c r="AU552" s="223" t="s">
        <v>81</v>
      </c>
      <c r="AY552" s="18" t="s">
        <v>133</v>
      </c>
      <c r="BE552" s="224">
        <f>IF(N552="základní",J552,0)</f>
        <v>0</v>
      </c>
      <c r="BF552" s="224">
        <f>IF(N552="snížená",J552,0)</f>
        <v>0</v>
      </c>
      <c r="BG552" s="224">
        <f>IF(N552="zákl. přenesená",J552,0)</f>
        <v>0</v>
      </c>
      <c r="BH552" s="224">
        <f>IF(N552="sníž. přenesená",J552,0)</f>
        <v>0</v>
      </c>
      <c r="BI552" s="224">
        <f>IF(N552="nulová",J552,0)</f>
        <v>0</v>
      </c>
      <c r="BJ552" s="18" t="s">
        <v>79</v>
      </c>
      <c r="BK552" s="224">
        <f>ROUND(I552*H552,2)</f>
        <v>0</v>
      </c>
      <c r="BL552" s="18" t="s">
        <v>310</v>
      </c>
      <c r="BM552" s="223" t="s">
        <v>1106</v>
      </c>
    </row>
    <row r="553" spans="1:47" s="2" customFormat="1" ht="12">
      <c r="A553" s="39"/>
      <c r="B553" s="40"/>
      <c r="C553" s="41"/>
      <c r="D553" s="225" t="s">
        <v>143</v>
      </c>
      <c r="E553" s="41"/>
      <c r="F553" s="226" t="s">
        <v>1107</v>
      </c>
      <c r="G553" s="41"/>
      <c r="H553" s="41"/>
      <c r="I553" s="227"/>
      <c r="J553" s="41"/>
      <c r="K553" s="41"/>
      <c r="L553" s="45"/>
      <c r="M553" s="228"/>
      <c r="N553" s="229"/>
      <c r="O553" s="85"/>
      <c r="P553" s="85"/>
      <c r="Q553" s="85"/>
      <c r="R553" s="85"/>
      <c r="S553" s="85"/>
      <c r="T553" s="85"/>
      <c r="U553" s="86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T553" s="18" t="s">
        <v>143</v>
      </c>
      <c r="AU553" s="18" t="s">
        <v>81</v>
      </c>
    </row>
    <row r="554" spans="1:51" s="13" customFormat="1" ht="12">
      <c r="A554" s="13"/>
      <c r="B554" s="234"/>
      <c r="C554" s="235"/>
      <c r="D554" s="236" t="s">
        <v>211</v>
      </c>
      <c r="E554" s="237" t="s">
        <v>19</v>
      </c>
      <c r="F554" s="238" t="s">
        <v>1108</v>
      </c>
      <c r="G554" s="235"/>
      <c r="H554" s="239">
        <v>16</v>
      </c>
      <c r="I554" s="240"/>
      <c r="J554" s="235"/>
      <c r="K554" s="235"/>
      <c r="L554" s="241"/>
      <c r="M554" s="242"/>
      <c r="N554" s="243"/>
      <c r="O554" s="243"/>
      <c r="P554" s="243"/>
      <c r="Q554" s="243"/>
      <c r="R554" s="243"/>
      <c r="S554" s="243"/>
      <c r="T554" s="243"/>
      <c r="U554" s="244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5" t="s">
        <v>211</v>
      </c>
      <c r="AU554" s="245" t="s">
        <v>81</v>
      </c>
      <c r="AV554" s="13" t="s">
        <v>81</v>
      </c>
      <c r="AW554" s="13" t="s">
        <v>33</v>
      </c>
      <c r="AX554" s="13" t="s">
        <v>79</v>
      </c>
      <c r="AY554" s="245" t="s">
        <v>133</v>
      </c>
    </row>
    <row r="555" spans="1:65" s="2" customFormat="1" ht="24.15" customHeight="1">
      <c r="A555" s="39"/>
      <c r="B555" s="40"/>
      <c r="C555" s="268" t="s">
        <v>1109</v>
      </c>
      <c r="D555" s="268" t="s">
        <v>281</v>
      </c>
      <c r="E555" s="269" t="s">
        <v>1076</v>
      </c>
      <c r="F555" s="270" t="s">
        <v>1077</v>
      </c>
      <c r="G555" s="271" t="s">
        <v>227</v>
      </c>
      <c r="H555" s="272">
        <v>2.939</v>
      </c>
      <c r="I555" s="273"/>
      <c r="J555" s="274">
        <f>ROUND(I555*H555,2)</f>
        <v>0</v>
      </c>
      <c r="K555" s="270" t="s">
        <v>140</v>
      </c>
      <c r="L555" s="275"/>
      <c r="M555" s="276" t="s">
        <v>19</v>
      </c>
      <c r="N555" s="277" t="s">
        <v>42</v>
      </c>
      <c r="O555" s="85"/>
      <c r="P555" s="221">
        <f>O555*H555</f>
        <v>0</v>
      </c>
      <c r="Q555" s="221">
        <v>0.0192</v>
      </c>
      <c r="R555" s="221">
        <f>Q555*H555</f>
        <v>0.056428799999999994</v>
      </c>
      <c r="S555" s="221">
        <v>0</v>
      </c>
      <c r="T555" s="221">
        <f>S555*H555</f>
        <v>0</v>
      </c>
      <c r="U555" s="222" t="s">
        <v>19</v>
      </c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23" t="s">
        <v>408</v>
      </c>
      <c r="AT555" s="223" t="s">
        <v>281</v>
      </c>
      <c r="AU555" s="223" t="s">
        <v>81</v>
      </c>
      <c r="AY555" s="18" t="s">
        <v>133</v>
      </c>
      <c r="BE555" s="224">
        <f>IF(N555="základní",J555,0)</f>
        <v>0</v>
      </c>
      <c r="BF555" s="224">
        <f>IF(N555="snížená",J555,0)</f>
        <v>0</v>
      </c>
      <c r="BG555" s="224">
        <f>IF(N555="zákl. přenesená",J555,0)</f>
        <v>0</v>
      </c>
      <c r="BH555" s="224">
        <f>IF(N555="sníž. přenesená",J555,0)</f>
        <v>0</v>
      </c>
      <c r="BI555" s="224">
        <f>IF(N555="nulová",J555,0)</f>
        <v>0</v>
      </c>
      <c r="BJ555" s="18" t="s">
        <v>79</v>
      </c>
      <c r="BK555" s="224">
        <f>ROUND(I555*H555,2)</f>
        <v>0</v>
      </c>
      <c r="BL555" s="18" t="s">
        <v>310</v>
      </c>
      <c r="BM555" s="223" t="s">
        <v>1110</v>
      </c>
    </row>
    <row r="556" spans="1:51" s="13" customFormat="1" ht="12">
      <c r="A556" s="13"/>
      <c r="B556" s="234"/>
      <c r="C556" s="235"/>
      <c r="D556" s="236" t="s">
        <v>211</v>
      </c>
      <c r="E556" s="237" t="s">
        <v>19</v>
      </c>
      <c r="F556" s="238" t="s">
        <v>1111</v>
      </c>
      <c r="G556" s="235"/>
      <c r="H556" s="239">
        <v>1.6</v>
      </c>
      <c r="I556" s="240"/>
      <c r="J556" s="235"/>
      <c r="K556" s="235"/>
      <c r="L556" s="241"/>
      <c r="M556" s="242"/>
      <c r="N556" s="243"/>
      <c r="O556" s="243"/>
      <c r="P556" s="243"/>
      <c r="Q556" s="243"/>
      <c r="R556" s="243"/>
      <c r="S556" s="243"/>
      <c r="T556" s="243"/>
      <c r="U556" s="244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45" t="s">
        <v>211</v>
      </c>
      <c r="AU556" s="245" t="s">
        <v>81</v>
      </c>
      <c r="AV556" s="13" t="s">
        <v>81</v>
      </c>
      <c r="AW556" s="13" t="s">
        <v>33</v>
      </c>
      <c r="AX556" s="13" t="s">
        <v>79</v>
      </c>
      <c r="AY556" s="245" t="s">
        <v>133</v>
      </c>
    </row>
    <row r="557" spans="1:51" s="13" customFormat="1" ht="12">
      <c r="A557" s="13"/>
      <c r="B557" s="234"/>
      <c r="C557" s="235"/>
      <c r="D557" s="236" t="s">
        <v>211</v>
      </c>
      <c r="E557" s="235"/>
      <c r="F557" s="238" t="s">
        <v>1112</v>
      </c>
      <c r="G557" s="235"/>
      <c r="H557" s="239">
        <v>2.939</v>
      </c>
      <c r="I557" s="240"/>
      <c r="J557" s="235"/>
      <c r="K557" s="235"/>
      <c r="L557" s="241"/>
      <c r="M557" s="242"/>
      <c r="N557" s="243"/>
      <c r="O557" s="243"/>
      <c r="P557" s="243"/>
      <c r="Q557" s="243"/>
      <c r="R557" s="243"/>
      <c r="S557" s="243"/>
      <c r="T557" s="243"/>
      <c r="U557" s="244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45" t="s">
        <v>211</v>
      </c>
      <c r="AU557" s="245" t="s">
        <v>81</v>
      </c>
      <c r="AV557" s="13" t="s">
        <v>81</v>
      </c>
      <c r="AW557" s="13" t="s">
        <v>4</v>
      </c>
      <c r="AX557" s="13" t="s">
        <v>79</v>
      </c>
      <c r="AY557" s="245" t="s">
        <v>133</v>
      </c>
    </row>
    <row r="558" spans="1:65" s="2" customFormat="1" ht="24.15" customHeight="1">
      <c r="A558" s="39"/>
      <c r="B558" s="40"/>
      <c r="C558" s="212" t="s">
        <v>1113</v>
      </c>
      <c r="D558" s="212" t="s">
        <v>136</v>
      </c>
      <c r="E558" s="213" t="s">
        <v>1114</v>
      </c>
      <c r="F558" s="214" t="s">
        <v>1115</v>
      </c>
      <c r="G558" s="215" t="s">
        <v>227</v>
      </c>
      <c r="H558" s="216">
        <v>115.78</v>
      </c>
      <c r="I558" s="217"/>
      <c r="J558" s="218">
        <f>ROUND(I558*H558,2)</f>
        <v>0</v>
      </c>
      <c r="K558" s="214" t="s">
        <v>140</v>
      </c>
      <c r="L558" s="45"/>
      <c r="M558" s="219" t="s">
        <v>19</v>
      </c>
      <c r="N558" s="220" t="s">
        <v>42</v>
      </c>
      <c r="O558" s="85"/>
      <c r="P558" s="221">
        <f>O558*H558</f>
        <v>0</v>
      </c>
      <c r="Q558" s="221">
        <v>0.009</v>
      </c>
      <c r="R558" s="221">
        <f>Q558*H558</f>
        <v>1.04202</v>
      </c>
      <c r="S558" s="221">
        <v>0</v>
      </c>
      <c r="T558" s="221">
        <f>S558*H558</f>
        <v>0</v>
      </c>
      <c r="U558" s="222" t="s">
        <v>19</v>
      </c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R558" s="223" t="s">
        <v>310</v>
      </c>
      <c r="AT558" s="223" t="s">
        <v>136</v>
      </c>
      <c r="AU558" s="223" t="s">
        <v>81</v>
      </c>
      <c r="AY558" s="18" t="s">
        <v>133</v>
      </c>
      <c r="BE558" s="224">
        <f>IF(N558="základní",J558,0)</f>
        <v>0</v>
      </c>
      <c r="BF558" s="224">
        <f>IF(N558="snížená",J558,0)</f>
        <v>0</v>
      </c>
      <c r="BG558" s="224">
        <f>IF(N558="zákl. přenesená",J558,0)</f>
        <v>0</v>
      </c>
      <c r="BH558" s="224">
        <f>IF(N558="sníž. přenesená",J558,0)</f>
        <v>0</v>
      </c>
      <c r="BI558" s="224">
        <f>IF(N558="nulová",J558,0)</f>
        <v>0</v>
      </c>
      <c r="BJ558" s="18" t="s">
        <v>79</v>
      </c>
      <c r="BK558" s="224">
        <f>ROUND(I558*H558,2)</f>
        <v>0</v>
      </c>
      <c r="BL558" s="18" t="s">
        <v>310</v>
      </c>
      <c r="BM558" s="223" t="s">
        <v>1116</v>
      </c>
    </row>
    <row r="559" spans="1:47" s="2" customFormat="1" ht="12">
      <c r="A559" s="39"/>
      <c r="B559" s="40"/>
      <c r="C559" s="41"/>
      <c r="D559" s="225" t="s">
        <v>143</v>
      </c>
      <c r="E559" s="41"/>
      <c r="F559" s="226" t="s">
        <v>1117</v>
      </c>
      <c r="G559" s="41"/>
      <c r="H559" s="41"/>
      <c r="I559" s="227"/>
      <c r="J559" s="41"/>
      <c r="K559" s="41"/>
      <c r="L559" s="45"/>
      <c r="M559" s="228"/>
      <c r="N559" s="229"/>
      <c r="O559" s="85"/>
      <c r="P559" s="85"/>
      <c r="Q559" s="85"/>
      <c r="R559" s="85"/>
      <c r="S559" s="85"/>
      <c r="T559" s="85"/>
      <c r="U559" s="86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T559" s="18" t="s">
        <v>143</v>
      </c>
      <c r="AU559" s="18" t="s">
        <v>81</v>
      </c>
    </row>
    <row r="560" spans="1:51" s="13" customFormat="1" ht="12">
      <c r="A560" s="13"/>
      <c r="B560" s="234"/>
      <c r="C560" s="235"/>
      <c r="D560" s="236" t="s">
        <v>211</v>
      </c>
      <c r="E560" s="237" t="s">
        <v>19</v>
      </c>
      <c r="F560" s="238" t="s">
        <v>1118</v>
      </c>
      <c r="G560" s="235"/>
      <c r="H560" s="239">
        <v>59.17</v>
      </c>
      <c r="I560" s="240"/>
      <c r="J560" s="235"/>
      <c r="K560" s="235"/>
      <c r="L560" s="241"/>
      <c r="M560" s="242"/>
      <c r="N560" s="243"/>
      <c r="O560" s="243"/>
      <c r="P560" s="243"/>
      <c r="Q560" s="243"/>
      <c r="R560" s="243"/>
      <c r="S560" s="243"/>
      <c r="T560" s="243"/>
      <c r="U560" s="244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5" t="s">
        <v>211</v>
      </c>
      <c r="AU560" s="245" t="s">
        <v>81</v>
      </c>
      <c r="AV560" s="13" t="s">
        <v>81</v>
      </c>
      <c r="AW560" s="13" t="s">
        <v>33</v>
      </c>
      <c r="AX560" s="13" t="s">
        <v>71</v>
      </c>
      <c r="AY560" s="245" t="s">
        <v>133</v>
      </c>
    </row>
    <row r="561" spans="1:51" s="13" customFormat="1" ht="12">
      <c r="A561" s="13"/>
      <c r="B561" s="234"/>
      <c r="C561" s="235"/>
      <c r="D561" s="236" t="s">
        <v>211</v>
      </c>
      <c r="E561" s="237" t="s">
        <v>19</v>
      </c>
      <c r="F561" s="238" t="s">
        <v>1119</v>
      </c>
      <c r="G561" s="235"/>
      <c r="H561" s="239">
        <v>45.95</v>
      </c>
      <c r="I561" s="240"/>
      <c r="J561" s="235"/>
      <c r="K561" s="235"/>
      <c r="L561" s="241"/>
      <c r="M561" s="242"/>
      <c r="N561" s="243"/>
      <c r="O561" s="243"/>
      <c r="P561" s="243"/>
      <c r="Q561" s="243"/>
      <c r="R561" s="243"/>
      <c r="S561" s="243"/>
      <c r="T561" s="243"/>
      <c r="U561" s="244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45" t="s">
        <v>211</v>
      </c>
      <c r="AU561" s="245" t="s">
        <v>81</v>
      </c>
      <c r="AV561" s="13" t="s">
        <v>81</v>
      </c>
      <c r="AW561" s="13" t="s">
        <v>33</v>
      </c>
      <c r="AX561" s="13" t="s">
        <v>71</v>
      </c>
      <c r="AY561" s="245" t="s">
        <v>133</v>
      </c>
    </row>
    <row r="562" spans="1:51" s="15" customFormat="1" ht="12">
      <c r="A562" s="15"/>
      <c r="B562" s="257"/>
      <c r="C562" s="258"/>
      <c r="D562" s="236" t="s">
        <v>211</v>
      </c>
      <c r="E562" s="259" t="s">
        <v>19</v>
      </c>
      <c r="F562" s="260" t="s">
        <v>1120</v>
      </c>
      <c r="G562" s="258"/>
      <c r="H562" s="261">
        <v>105.12</v>
      </c>
      <c r="I562" s="262"/>
      <c r="J562" s="258"/>
      <c r="K562" s="258"/>
      <c r="L562" s="263"/>
      <c r="M562" s="264"/>
      <c r="N562" s="265"/>
      <c r="O562" s="265"/>
      <c r="P562" s="265"/>
      <c r="Q562" s="265"/>
      <c r="R562" s="265"/>
      <c r="S562" s="265"/>
      <c r="T562" s="265"/>
      <c r="U562" s="266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T562" s="267" t="s">
        <v>211</v>
      </c>
      <c r="AU562" s="267" t="s">
        <v>81</v>
      </c>
      <c r="AV562" s="15" t="s">
        <v>149</v>
      </c>
      <c r="AW562" s="15" t="s">
        <v>33</v>
      </c>
      <c r="AX562" s="15" t="s">
        <v>71</v>
      </c>
      <c r="AY562" s="267" t="s">
        <v>133</v>
      </c>
    </row>
    <row r="563" spans="1:51" s="13" customFormat="1" ht="12">
      <c r="A563" s="13"/>
      <c r="B563" s="234"/>
      <c r="C563" s="235"/>
      <c r="D563" s="236" t="s">
        <v>211</v>
      </c>
      <c r="E563" s="237" t="s">
        <v>19</v>
      </c>
      <c r="F563" s="238" t="s">
        <v>745</v>
      </c>
      <c r="G563" s="235"/>
      <c r="H563" s="239">
        <v>10.66</v>
      </c>
      <c r="I563" s="240"/>
      <c r="J563" s="235"/>
      <c r="K563" s="235"/>
      <c r="L563" s="241"/>
      <c r="M563" s="242"/>
      <c r="N563" s="243"/>
      <c r="O563" s="243"/>
      <c r="P563" s="243"/>
      <c r="Q563" s="243"/>
      <c r="R563" s="243"/>
      <c r="S563" s="243"/>
      <c r="T563" s="243"/>
      <c r="U563" s="244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5" t="s">
        <v>211</v>
      </c>
      <c r="AU563" s="245" t="s">
        <v>81</v>
      </c>
      <c r="AV563" s="13" t="s">
        <v>81</v>
      </c>
      <c r="AW563" s="13" t="s">
        <v>33</v>
      </c>
      <c r="AX563" s="13" t="s">
        <v>71</v>
      </c>
      <c r="AY563" s="245" t="s">
        <v>133</v>
      </c>
    </row>
    <row r="564" spans="1:51" s="15" customFormat="1" ht="12">
      <c r="A564" s="15"/>
      <c r="B564" s="257"/>
      <c r="C564" s="258"/>
      <c r="D564" s="236" t="s">
        <v>211</v>
      </c>
      <c r="E564" s="259" t="s">
        <v>19</v>
      </c>
      <c r="F564" s="260" t="s">
        <v>1121</v>
      </c>
      <c r="G564" s="258"/>
      <c r="H564" s="261">
        <v>10.66</v>
      </c>
      <c r="I564" s="262"/>
      <c r="J564" s="258"/>
      <c r="K564" s="258"/>
      <c r="L564" s="263"/>
      <c r="M564" s="264"/>
      <c r="N564" s="265"/>
      <c r="O564" s="265"/>
      <c r="P564" s="265"/>
      <c r="Q564" s="265"/>
      <c r="R564" s="265"/>
      <c r="S564" s="265"/>
      <c r="T564" s="265"/>
      <c r="U564" s="266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T564" s="267" t="s">
        <v>211</v>
      </c>
      <c r="AU564" s="267" t="s">
        <v>81</v>
      </c>
      <c r="AV564" s="15" t="s">
        <v>149</v>
      </c>
      <c r="AW564" s="15" t="s">
        <v>33</v>
      </c>
      <c r="AX564" s="15" t="s">
        <v>71</v>
      </c>
      <c r="AY564" s="267" t="s">
        <v>133</v>
      </c>
    </row>
    <row r="565" spans="1:51" s="14" customFormat="1" ht="12">
      <c r="A565" s="14"/>
      <c r="B565" s="246"/>
      <c r="C565" s="247"/>
      <c r="D565" s="236" t="s">
        <v>211</v>
      </c>
      <c r="E565" s="248" t="s">
        <v>19</v>
      </c>
      <c r="F565" s="249" t="s">
        <v>224</v>
      </c>
      <c r="G565" s="247"/>
      <c r="H565" s="250">
        <v>115.78</v>
      </c>
      <c r="I565" s="251"/>
      <c r="J565" s="247"/>
      <c r="K565" s="247"/>
      <c r="L565" s="252"/>
      <c r="M565" s="253"/>
      <c r="N565" s="254"/>
      <c r="O565" s="254"/>
      <c r="P565" s="254"/>
      <c r="Q565" s="254"/>
      <c r="R565" s="254"/>
      <c r="S565" s="254"/>
      <c r="T565" s="254"/>
      <c r="U565" s="255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56" t="s">
        <v>211</v>
      </c>
      <c r="AU565" s="256" t="s">
        <v>81</v>
      </c>
      <c r="AV565" s="14" t="s">
        <v>156</v>
      </c>
      <c r="AW565" s="14" t="s">
        <v>33</v>
      </c>
      <c r="AX565" s="14" t="s">
        <v>79</v>
      </c>
      <c r="AY565" s="256" t="s">
        <v>133</v>
      </c>
    </row>
    <row r="566" spans="1:65" s="2" customFormat="1" ht="24.15" customHeight="1">
      <c r="A566" s="39"/>
      <c r="B566" s="40"/>
      <c r="C566" s="268" t="s">
        <v>1122</v>
      </c>
      <c r="D566" s="268" t="s">
        <v>281</v>
      </c>
      <c r="E566" s="269" t="s">
        <v>1098</v>
      </c>
      <c r="F566" s="270" t="s">
        <v>1099</v>
      </c>
      <c r="G566" s="271" t="s">
        <v>227</v>
      </c>
      <c r="H566" s="272">
        <v>120.888</v>
      </c>
      <c r="I566" s="273"/>
      <c r="J566" s="274">
        <f>ROUND(I566*H566,2)</f>
        <v>0</v>
      </c>
      <c r="K566" s="270" t="s">
        <v>140</v>
      </c>
      <c r="L566" s="275"/>
      <c r="M566" s="276" t="s">
        <v>19</v>
      </c>
      <c r="N566" s="277" t="s">
        <v>42</v>
      </c>
      <c r="O566" s="85"/>
      <c r="P566" s="221">
        <f>O566*H566</f>
        <v>0</v>
      </c>
      <c r="Q566" s="221">
        <v>0.0231</v>
      </c>
      <c r="R566" s="221">
        <f>Q566*H566</f>
        <v>2.7925128</v>
      </c>
      <c r="S566" s="221">
        <v>0</v>
      </c>
      <c r="T566" s="221">
        <f>S566*H566</f>
        <v>0</v>
      </c>
      <c r="U566" s="222" t="s">
        <v>19</v>
      </c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R566" s="223" t="s">
        <v>408</v>
      </c>
      <c r="AT566" s="223" t="s">
        <v>281</v>
      </c>
      <c r="AU566" s="223" t="s">
        <v>81</v>
      </c>
      <c r="AY566" s="18" t="s">
        <v>133</v>
      </c>
      <c r="BE566" s="224">
        <f>IF(N566="základní",J566,0)</f>
        <v>0</v>
      </c>
      <c r="BF566" s="224">
        <f>IF(N566="snížená",J566,0)</f>
        <v>0</v>
      </c>
      <c r="BG566" s="224">
        <f>IF(N566="zákl. přenesená",J566,0)</f>
        <v>0</v>
      </c>
      <c r="BH566" s="224">
        <f>IF(N566="sníž. přenesená",J566,0)</f>
        <v>0</v>
      </c>
      <c r="BI566" s="224">
        <f>IF(N566="nulová",J566,0)</f>
        <v>0</v>
      </c>
      <c r="BJ566" s="18" t="s">
        <v>79</v>
      </c>
      <c r="BK566" s="224">
        <f>ROUND(I566*H566,2)</f>
        <v>0</v>
      </c>
      <c r="BL566" s="18" t="s">
        <v>310</v>
      </c>
      <c r="BM566" s="223" t="s">
        <v>1123</v>
      </c>
    </row>
    <row r="567" spans="1:51" s="13" customFormat="1" ht="12">
      <c r="A567" s="13"/>
      <c r="B567" s="234"/>
      <c r="C567" s="235"/>
      <c r="D567" s="236" t="s">
        <v>211</v>
      </c>
      <c r="E567" s="237" t="s">
        <v>19</v>
      </c>
      <c r="F567" s="238" t="s">
        <v>1118</v>
      </c>
      <c r="G567" s="235"/>
      <c r="H567" s="239">
        <v>59.17</v>
      </c>
      <c r="I567" s="240"/>
      <c r="J567" s="235"/>
      <c r="K567" s="235"/>
      <c r="L567" s="241"/>
      <c r="M567" s="242"/>
      <c r="N567" s="243"/>
      <c r="O567" s="243"/>
      <c r="P567" s="243"/>
      <c r="Q567" s="243"/>
      <c r="R567" s="243"/>
      <c r="S567" s="243"/>
      <c r="T567" s="243"/>
      <c r="U567" s="244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5" t="s">
        <v>211</v>
      </c>
      <c r="AU567" s="245" t="s">
        <v>81</v>
      </c>
      <c r="AV567" s="13" t="s">
        <v>81</v>
      </c>
      <c r="AW567" s="13" t="s">
        <v>33</v>
      </c>
      <c r="AX567" s="13" t="s">
        <v>71</v>
      </c>
      <c r="AY567" s="245" t="s">
        <v>133</v>
      </c>
    </row>
    <row r="568" spans="1:51" s="13" customFormat="1" ht="12">
      <c r="A568" s="13"/>
      <c r="B568" s="234"/>
      <c r="C568" s="235"/>
      <c r="D568" s="236" t="s">
        <v>211</v>
      </c>
      <c r="E568" s="237" t="s">
        <v>19</v>
      </c>
      <c r="F568" s="238" t="s">
        <v>1119</v>
      </c>
      <c r="G568" s="235"/>
      <c r="H568" s="239">
        <v>45.95</v>
      </c>
      <c r="I568" s="240"/>
      <c r="J568" s="235"/>
      <c r="K568" s="235"/>
      <c r="L568" s="241"/>
      <c r="M568" s="242"/>
      <c r="N568" s="243"/>
      <c r="O568" s="243"/>
      <c r="P568" s="243"/>
      <c r="Q568" s="243"/>
      <c r="R568" s="243"/>
      <c r="S568" s="243"/>
      <c r="T568" s="243"/>
      <c r="U568" s="244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45" t="s">
        <v>211</v>
      </c>
      <c r="AU568" s="245" t="s">
        <v>81</v>
      </c>
      <c r="AV568" s="13" t="s">
        <v>81</v>
      </c>
      <c r="AW568" s="13" t="s">
        <v>33</v>
      </c>
      <c r="AX568" s="13" t="s">
        <v>71</v>
      </c>
      <c r="AY568" s="245" t="s">
        <v>133</v>
      </c>
    </row>
    <row r="569" spans="1:51" s="15" customFormat="1" ht="12">
      <c r="A569" s="15"/>
      <c r="B569" s="257"/>
      <c r="C569" s="258"/>
      <c r="D569" s="236" t="s">
        <v>211</v>
      </c>
      <c r="E569" s="259" t="s">
        <v>19</v>
      </c>
      <c r="F569" s="260" t="s">
        <v>1120</v>
      </c>
      <c r="G569" s="258"/>
      <c r="H569" s="261">
        <v>105.12</v>
      </c>
      <c r="I569" s="262"/>
      <c r="J569" s="258"/>
      <c r="K569" s="258"/>
      <c r="L569" s="263"/>
      <c r="M569" s="264"/>
      <c r="N569" s="265"/>
      <c r="O569" s="265"/>
      <c r="P569" s="265"/>
      <c r="Q569" s="265"/>
      <c r="R569" s="265"/>
      <c r="S569" s="265"/>
      <c r="T569" s="265"/>
      <c r="U569" s="266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T569" s="267" t="s">
        <v>211</v>
      </c>
      <c r="AU569" s="267" t="s">
        <v>81</v>
      </c>
      <c r="AV569" s="15" t="s">
        <v>149</v>
      </c>
      <c r="AW569" s="15" t="s">
        <v>33</v>
      </c>
      <c r="AX569" s="15" t="s">
        <v>79</v>
      </c>
      <c r="AY569" s="267" t="s">
        <v>133</v>
      </c>
    </row>
    <row r="570" spans="1:51" s="13" customFormat="1" ht="12">
      <c r="A570" s="13"/>
      <c r="B570" s="234"/>
      <c r="C570" s="235"/>
      <c r="D570" s="236" t="s">
        <v>211</v>
      </c>
      <c r="E570" s="235"/>
      <c r="F570" s="238" t="s">
        <v>1124</v>
      </c>
      <c r="G570" s="235"/>
      <c r="H570" s="239">
        <v>120.888</v>
      </c>
      <c r="I570" s="240"/>
      <c r="J570" s="235"/>
      <c r="K570" s="235"/>
      <c r="L570" s="241"/>
      <c r="M570" s="242"/>
      <c r="N570" s="243"/>
      <c r="O570" s="243"/>
      <c r="P570" s="243"/>
      <c r="Q570" s="243"/>
      <c r="R570" s="243"/>
      <c r="S570" s="243"/>
      <c r="T570" s="243"/>
      <c r="U570" s="244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5" t="s">
        <v>211</v>
      </c>
      <c r="AU570" s="245" t="s">
        <v>81</v>
      </c>
      <c r="AV570" s="13" t="s">
        <v>81</v>
      </c>
      <c r="AW570" s="13" t="s">
        <v>4</v>
      </c>
      <c r="AX570" s="13" t="s">
        <v>79</v>
      </c>
      <c r="AY570" s="245" t="s">
        <v>133</v>
      </c>
    </row>
    <row r="571" spans="1:65" s="2" customFormat="1" ht="24.15" customHeight="1">
      <c r="A571" s="39"/>
      <c r="B571" s="40"/>
      <c r="C571" s="268" t="s">
        <v>1125</v>
      </c>
      <c r="D571" s="268" t="s">
        <v>281</v>
      </c>
      <c r="E571" s="269" t="s">
        <v>1076</v>
      </c>
      <c r="F571" s="270" t="s">
        <v>1077</v>
      </c>
      <c r="G571" s="271" t="s">
        <v>227</v>
      </c>
      <c r="H571" s="272">
        <v>12.259</v>
      </c>
      <c r="I571" s="273"/>
      <c r="J571" s="274">
        <f>ROUND(I571*H571,2)</f>
        <v>0</v>
      </c>
      <c r="K571" s="270" t="s">
        <v>140</v>
      </c>
      <c r="L571" s="275"/>
      <c r="M571" s="276" t="s">
        <v>19</v>
      </c>
      <c r="N571" s="277" t="s">
        <v>42</v>
      </c>
      <c r="O571" s="85"/>
      <c r="P571" s="221">
        <f>O571*H571</f>
        <v>0</v>
      </c>
      <c r="Q571" s="221">
        <v>0.0192</v>
      </c>
      <c r="R571" s="221">
        <f>Q571*H571</f>
        <v>0.2353728</v>
      </c>
      <c r="S571" s="221">
        <v>0</v>
      </c>
      <c r="T571" s="221">
        <f>S571*H571</f>
        <v>0</v>
      </c>
      <c r="U571" s="222" t="s">
        <v>19</v>
      </c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23" t="s">
        <v>408</v>
      </c>
      <c r="AT571" s="223" t="s">
        <v>281</v>
      </c>
      <c r="AU571" s="223" t="s">
        <v>81</v>
      </c>
      <c r="AY571" s="18" t="s">
        <v>133</v>
      </c>
      <c r="BE571" s="224">
        <f>IF(N571="základní",J571,0)</f>
        <v>0</v>
      </c>
      <c r="BF571" s="224">
        <f>IF(N571="snížená",J571,0)</f>
        <v>0</v>
      </c>
      <c r="BG571" s="224">
        <f>IF(N571="zákl. přenesená",J571,0)</f>
        <v>0</v>
      </c>
      <c r="BH571" s="224">
        <f>IF(N571="sníž. přenesená",J571,0)</f>
        <v>0</v>
      </c>
      <c r="BI571" s="224">
        <f>IF(N571="nulová",J571,0)</f>
        <v>0</v>
      </c>
      <c r="BJ571" s="18" t="s">
        <v>79</v>
      </c>
      <c r="BK571" s="224">
        <f>ROUND(I571*H571,2)</f>
        <v>0</v>
      </c>
      <c r="BL571" s="18" t="s">
        <v>310</v>
      </c>
      <c r="BM571" s="223" t="s">
        <v>1126</v>
      </c>
    </row>
    <row r="572" spans="1:51" s="13" customFormat="1" ht="12">
      <c r="A572" s="13"/>
      <c r="B572" s="234"/>
      <c r="C572" s="235"/>
      <c r="D572" s="236" t="s">
        <v>211</v>
      </c>
      <c r="E572" s="237" t="s">
        <v>19</v>
      </c>
      <c r="F572" s="238" t="s">
        <v>745</v>
      </c>
      <c r="G572" s="235"/>
      <c r="H572" s="239">
        <v>10.66</v>
      </c>
      <c r="I572" s="240"/>
      <c r="J572" s="235"/>
      <c r="K572" s="235"/>
      <c r="L572" s="241"/>
      <c r="M572" s="242"/>
      <c r="N572" s="243"/>
      <c r="O572" s="243"/>
      <c r="P572" s="243"/>
      <c r="Q572" s="243"/>
      <c r="R572" s="243"/>
      <c r="S572" s="243"/>
      <c r="T572" s="243"/>
      <c r="U572" s="244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5" t="s">
        <v>211</v>
      </c>
      <c r="AU572" s="245" t="s">
        <v>81</v>
      </c>
      <c r="AV572" s="13" t="s">
        <v>81</v>
      </c>
      <c r="AW572" s="13" t="s">
        <v>33</v>
      </c>
      <c r="AX572" s="13" t="s">
        <v>71</v>
      </c>
      <c r="AY572" s="245" t="s">
        <v>133</v>
      </c>
    </row>
    <row r="573" spans="1:51" s="15" customFormat="1" ht="12">
      <c r="A573" s="15"/>
      <c r="B573" s="257"/>
      <c r="C573" s="258"/>
      <c r="D573" s="236" t="s">
        <v>211</v>
      </c>
      <c r="E573" s="259" t="s">
        <v>19</v>
      </c>
      <c r="F573" s="260" t="s">
        <v>1121</v>
      </c>
      <c r="G573" s="258"/>
      <c r="H573" s="261">
        <v>10.66</v>
      </c>
      <c r="I573" s="262"/>
      <c r="J573" s="258"/>
      <c r="K573" s="258"/>
      <c r="L573" s="263"/>
      <c r="M573" s="264"/>
      <c r="N573" s="265"/>
      <c r="O573" s="265"/>
      <c r="P573" s="265"/>
      <c r="Q573" s="265"/>
      <c r="R573" s="265"/>
      <c r="S573" s="265"/>
      <c r="T573" s="265"/>
      <c r="U573" s="266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T573" s="267" t="s">
        <v>211</v>
      </c>
      <c r="AU573" s="267" t="s">
        <v>81</v>
      </c>
      <c r="AV573" s="15" t="s">
        <v>149</v>
      </c>
      <c r="AW573" s="15" t="s">
        <v>33</v>
      </c>
      <c r="AX573" s="15" t="s">
        <v>79</v>
      </c>
      <c r="AY573" s="267" t="s">
        <v>133</v>
      </c>
    </row>
    <row r="574" spans="1:51" s="13" customFormat="1" ht="12">
      <c r="A574" s="13"/>
      <c r="B574" s="234"/>
      <c r="C574" s="235"/>
      <c r="D574" s="236" t="s">
        <v>211</v>
      </c>
      <c r="E574" s="235"/>
      <c r="F574" s="238" t="s">
        <v>1127</v>
      </c>
      <c r="G574" s="235"/>
      <c r="H574" s="239">
        <v>12.259</v>
      </c>
      <c r="I574" s="240"/>
      <c r="J574" s="235"/>
      <c r="K574" s="235"/>
      <c r="L574" s="241"/>
      <c r="M574" s="242"/>
      <c r="N574" s="243"/>
      <c r="O574" s="243"/>
      <c r="P574" s="243"/>
      <c r="Q574" s="243"/>
      <c r="R574" s="243"/>
      <c r="S574" s="243"/>
      <c r="T574" s="243"/>
      <c r="U574" s="244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5" t="s">
        <v>211</v>
      </c>
      <c r="AU574" s="245" t="s">
        <v>81</v>
      </c>
      <c r="AV574" s="13" t="s">
        <v>81</v>
      </c>
      <c r="AW574" s="13" t="s">
        <v>4</v>
      </c>
      <c r="AX574" s="13" t="s">
        <v>79</v>
      </c>
      <c r="AY574" s="245" t="s">
        <v>133</v>
      </c>
    </row>
    <row r="575" spans="1:65" s="2" customFormat="1" ht="24.15" customHeight="1">
      <c r="A575" s="39"/>
      <c r="B575" s="40"/>
      <c r="C575" s="212" t="s">
        <v>1128</v>
      </c>
      <c r="D575" s="212" t="s">
        <v>136</v>
      </c>
      <c r="E575" s="213" t="s">
        <v>1129</v>
      </c>
      <c r="F575" s="214" t="s">
        <v>1130</v>
      </c>
      <c r="G575" s="215" t="s">
        <v>227</v>
      </c>
      <c r="H575" s="216">
        <v>23.78</v>
      </c>
      <c r="I575" s="217"/>
      <c r="J575" s="218">
        <f>ROUND(I575*H575,2)</f>
        <v>0</v>
      </c>
      <c r="K575" s="214" t="s">
        <v>140</v>
      </c>
      <c r="L575" s="45"/>
      <c r="M575" s="219" t="s">
        <v>19</v>
      </c>
      <c r="N575" s="220" t="s">
        <v>42</v>
      </c>
      <c r="O575" s="85"/>
      <c r="P575" s="221">
        <f>O575*H575</f>
        <v>0</v>
      </c>
      <c r="Q575" s="221">
        <v>0</v>
      </c>
      <c r="R575" s="221">
        <f>Q575*H575</f>
        <v>0</v>
      </c>
      <c r="S575" s="221">
        <v>0</v>
      </c>
      <c r="T575" s="221">
        <f>S575*H575</f>
        <v>0</v>
      </c>
      <c r="U575" s="222" t="s">
        <v>19</v>
      </c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23" t="s">
        <v>310</v>
      </c>
      <c r="AT575" s="223" t="s">
        <v>136</v>
      </c>
      <c r="AU575" s="223" t="s">
        <v>81</v>
      </c>
      <c r="AY575" s="18" t="s">
        <v>133</v>
      </c>
      <c r="BE575" s="224">
        <f>IF(N575="základní",J575,0)</f>
        <v>0</v>
      </c>
      <c r="BF575" s="224">
        <f>IF(N575="snížená",J575,0)</f>
        <v>0</v>
      </c>
      <c r="BG575" s="224">
        <f>IF(N575="zákl. přenesená",J575,0)</f>
        <v>0</v>
      </c>
      <c r="BH575" s="224">
        <f>IF(N575="sníž. přenesená",J575,0)</f>
        <v>0</v>
      </c>
      <c r="BI575" s="224">
        <f>IF(N575="nulová",J575,0)</f>
        <v>0</v>
      </c>
      <c r="BJ575" s="18" t="s">
        <v>79</v>
      </c>
      <c r="BK575" s="224">
        <f>ROUND(I575*H575,2)</f>
        <v>0</v>
      </c>
      <c r="BL575" s="18" t="s">
        <v>310</v>
      </c>
      <c r="BM575" s="223" t="s">
        <v>1131</v>
      </c>
    </row>
    <row r="576" spans="1:47" s="2" customFormat="1" ht="12">
      <c r="A576" s="39"/>
      <c r="B576" s="40"/>
      <c r="C576" s="41"/>
      <c r="D576" s="225" t="s">
        <v>143</v>
      </c>
      <c r="E576" s="41"/>
      <c r="F576" s="226" t="s">
        <v>1132</v>
      </c>
      <c r="G576" s="41"/>
      <c r="H576" s="41"/>
      <c r="I576" s="227"/>
      <c r="J576" s="41"/>
      <c r="K576" s="41"/>
      <c r="L576" s="45"/>
      <c r="M576" s="228"/>
      <c r="N576" s="229"/>
      <c r="O576" s="85"/>
      <c r="P576" s="85"/>
      <c r="Q576" s="85"/>
      <c r="R576" s="85"/>
      <c r="S576" s="85"/>
      <c r="T576" s="85"/>
      <c r="U576" s="86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T576" s="18" t="s">
        <v>143</v>
      </c>
      <c r="AU576" s="18" t="s">
        <v>81</v>
      </c>
    </row>
    <row r="577" spans="1:51" s="13" customFormat="1" ht="12">
      <c r="A577" s="13"/>
      <c r="B577" s="234"/>
      <c r="C577" s="235"/>
      <c r="D577" s="236" t="s">
        <v>211</v>
      </c>
      <c r="E577" s="237" t="s">
        <v>19</v>
      </c>
      <c r="F577" s="238" t="s">
        <v>1133</v>
      </c>
      <c r="G577" s="235"/>
      <c r="H577" s="239">
        <v>23.78</v>
      </c>
      <c r="I577" s="240"/>
      <c r="J577" s="235"/>
      <c r="K577" s="235"/>
      <c r="L577" s="241"/>
      <c r="M577" s="242"/>
      <c r="N577" s="243"/>
      <c r="O577" s="243"/>
      <c r="P577" s="243"/>
      <c r="Q577" s="243"/>
      <c r="R577" s="243"/>
      <c r="S577" s="243"/>
      <c r="T577" s="243"/>
      <c r="U577" s="244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45" t="s">
        <v>211</v>
      </c>
      <c r="AU577" s="245" t="s">
        <v>81</v>
      </c>
      <c r="AV577" s="13" t="s">
        <v>81</v>
      </c>
      <c r="AW577" s="13" t="s">
        <v>33</v>
      </c>
      <c r="AX577" s="13" t="s">
        <v>79</v>
      </c>
      <c r="AY577" s="245" t="s">
        <v>133</v>
      </c>
    </row>
    <row r="578" spans="1:65" s="2" customFormat="1" ht="24.15" customHeight="1">
      <c r="A578" s="39"/>
      <c r="B578" s="40"/>
      <c r="C578" s="212" t="s">
        <v>1134</v>
      </c>
      <c r="D578" s="212" t="s">
        <v>136</v>
      </c>
      <c r="E578" s="213" t="s">
        <v>1135</v>
      </c>
      <c r="F578" s="214" t="s">
        <v>1136</v>
      </c>
      <c r="G578" s="215" t="s">
        <v>227</v>
      </c>
      <c r="H578" s="216">
        <v>4.2</v>
      </c>
      <c r="I578" s="217"/>
      <c r="J578" s="218">
        <f>ROUND(I578*H578,2)</f>
        <v>0</v>
      </c>
      <c r="K578" s="214" t="s">
        <v>140</v>
      </c>
      <c r="L578" s="45"/>
      <c r="M578" s="219" t="s">
        <v>19</v>
      </c>
      <c r="N578" s="220" t="s">
        <v>42</v>
      </c>
      <c r="O578" s="85"/>
      <c r="P578" s="221">
        <f>O578*H578</f>
        <v>0</v>
      </c>
      <c r="Q578" s="221">
        <v>0</v>
      </c>
      <c r="R578" s="221">
        <f>Q578*H578</f>
        <v>0</v>
      </c>
      <c r="S578" s="221">
        <v>0</v>
      </c>
      <c r="T578" s="221">
        <f>S578*H578</f>
        <v>0</v>
      </c>
      <c r="U578" s="222" t="s">
        <v>19</v>
      </c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23" t="s">
        <v>310</v>
      </c>
      <c r="AT578" s="223" t="s">
        <v>136</v>
      </c>
      <c r="AU578" s="223" t="s">
        <v>81</v>
      </c>
      <c r="AY578" s="18" t="s">
        <v>133</v>
      </c>
      <c r="BE578" s="224">
        <f>IF(N578="základní",J578,0)</f>
        <v>0</v>
      </c>
      <c r="BF578" s="224">
        <f>IF(N578="snížená",J578,0)</f>
        <v>0</v>
      </c>
      <c r="BG578" s="224">
        <f>IF(N578="zákl. přenesená",J578,0)</f>
        <v>0</v>
      </c>
      <c r="BH578" s="224">
        <f>IF(N578="sníž. přenesená",J578,0)</f>
        <v>0</v>
      </c>
      <c r="BI578" s="224">
        <f>IF(N578="nulová",J578,0)</f>
        <v>0</v>
      </c>
      <c r="BJ578" s="18" t="s">
        <v>79</v>
      </c>
      <c r="BK578" s="224">
        <f>ROUND(I578*H578,2)</f>
        <v>0</v>
      </c>
      <c r="BL578" s="18" t="s">
        <v>310</v>
      </c>
      <c r="BM578" s="223" t="s">
        <v>1137</v>
      </c>
    </row>
    <row r="579" spans="1:47" s="2" customFormat="1" ht="12">
      <c r="A579" s="39"/>
      <c r="B579" s="40"/>
      <c r="C579" s="41"/>
      <c r="D579" s="225" t="s">
        <v>143</v>
      </c>
      <c r="E579" s="41"/>
      <c r="F579" s="226" t="s">
        <v>1138</v>
      </c>
      <c r="G579" s="41"/>
      <c r="H579" s="41"/>
      <c r="I579" s="227"/>
      <c r="J579" s="41"/>
      <c r="K579" s="41"/>
      <c r="L579" s="45"/>
      <c r="M579" s="228"/>
      <c r="N579" s="229"/>
      <c r="O579" s="85"/>
      <c r="P579" s="85"/>
      <c r="Q579" s="85"/>
      <c r="R579" s="85"/>
      <c r="S579" s="85"/>
      <c r="T579" s="85"/>
      <c r="U579" s="86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T579" s="18" t="s">
        <v>143</v>
      </c>
      <c r="AU579" s="18" t="s">
        <v>81</v>
      </c>
    </row>
    <row r="580" spans="1:51" s="13" customFormat="1" ht="12">
      <c r="A580" s="13"/>
      <c r="B580" s="234"/>
      <c r="C580" s="235"/>
      <c r="D580" s="236" t="s">
        <v>211</v>
      </c>
      <c r="E580" s="237" t="s">
        <v>19</v>
      </c>
      <c r="F580" s="238" t="s">
        <v>1139</v>
      </c>
      <c r="G580" s="235"/>
      <c r="H580" s="239">
        <v>4.2</v>
      </c>
      <c r="I580" s="240"/>
      <c r="J580" s="235"/>
      <c r="K580" s="235"/>
      <c r="L580" s="241"/>
      <c r="M580" s="242"/>
      <c r="N580" s="243"/>
      <c r="O580" s="243"/>
      <c r="P580" s="243"/>
      <c r="Q580" s="243"/>
      <c r="R580" s="243"/>
      <c r="S580" s="243"/>
      <c r="T580" s="243"/>
      <c r="U580" s="244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5" t="s">
        <v>211</v>
      </c>
      <c r="AU580" s="245" t="s">
        <v>81</v>
      </c>
      <c r="AV580" s="13" t="s">
        <v>81</v>
      </c>
      <c r="AW580" s="13" t="s">
        <v>33</v>
      </c>
      <c r="AX580" s="13" t="s">
        <v>79</v>
      </c>
      <c r="AY580" s="245" t="s">
        <v>133</v>
      </c>
    </row>
    <row r="581" spans="1:65" s="2" customFormat="1" ht="16.5" customHeight="1">
      <c r="A581" s="39"/>
      <c r="B581" s="40"/>
      <c r="C581" s="212" t="s">
        <v>1140</v>
      </c>
      <c r="D581" s="212" t="s">
        <v>136</v>
      </c>
      <c r="E581" s="213" t="s">
        <v>1141</v>
      </c>
      <c r="F581" s="214" t="s">
        <v>1142</v>
      </c>
      <c r="G581" s="215" t="s">
        <v>227</v>
      </c>
      <c r="H581" s="216">
        <v>124.15</v>
      </c>
      <c r="I581" s="217"/>
      <c r="J581" s="218">
        <f>ROUND(I581*H581,2)</f>
        <v>0</v>
      </c>
      <c r="K581" s="214" t="s">
        <v>140</v>
      </c>
      <c r="L581" s="45"/>
      <c r="M581" s="219" t="s">
        <v>19</v>
      </c>
      <c r="N581" s="220" t="s">
        <v>42</v>
      </c>
      <c r="O581" s="85"/>
      <c r="P581" s="221">
        <f>O581*H581</f>
        <v>0</v>
      </c>
      <c r="Q581" s="221">
        <v>0.0015</v>
      </c>
      <c r="R581" s="221">
        <f>Q581*H581</f>
        <v>0.186225</v>
      </c>
      <c r="S581" s="221">
        <v>0</v>
      </c>
      <c r="T581" s="221">
        <f>S581*H581</f>
        <v>0</v>
      </c>
      <c r="U581" s="222" t="s">
        <v>19</v>
      </c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23" t="s">
        <v>310</v>
      </c>
      <c r="AT581" s="223" t="s">
        <v>136</v>
      </c>
      <c r="AU581" s="223" t="s">
        <v>81</v>
      </c>
      <c r="AY581" s="18" t="s">
        <v>133</v>
      </c>
      <c r="BE581" s="224">
        <f>IF(N581="základní",J581,0)</f>
        <v>0</v>
      </c>
      <c r="BF581" s="224">
        <f>IF(N581="snížená",J581,0)</f>
        <v>0</v>
      </c>
      <c r="BG581" s="224">
        <f>IF(N581="zákl. přenesená",J581,0)</f>
        <v>0</v>
      </c>
      <c r="BH581" s="224">
        <f>IF(N581="sníž. přenesená",J581,0)</f>
        <v>0</v>
      </c>
      <c r="BI581" s="224">
        <f>IF(N581="nulová",J581,0)</f>
        <v>0</v>
      </c>
      <c r="BJ581" s="18" t="s">
        <v>79</v>
      </c>
      <c r="BK581" s="224">
        <f>ROUND(I581*H581,2)</f>
        <v>0</v>
      </c>
      <c r="BL581" s="18" t="s">
        <v>310</v>
      </c>
      <c r="BM581" s="223" t="s">
        <v>1143</v>
      </c>
    </row>
    <row r="582" spans="1:47" s="2" customFormat="1" ht="12">
      <c r="A582" s="39"/>
      <c r="B582" s="40"/>
      <c r="C582" s="41"/>
      <c r="D582" s="225" t="s">
        <v>143</v>
      </c>
      <c r="E582" s="41"/>
      <c r="F582" s="226" t="s">
        <v>1144</v>
      </c>
      <c r="G582" s="41"/>
      <c r="H582" s="41"/>
      <c r="I582" s="227"/>
      <c r="J582" s="41"/>
      <c r="K582" s="41"/>
      <c r="L582" s="45"/>
      <c r="M582" s="228"/>
      <c r="N582" s="229"/>
      <c r="O582" s="85"/>
      <c r="P582" s="85"/>
      <c r="Q582" s="85"/>
      <c r="R582" s="85"/>
      <c r="S582" s="85"/>
      <c r="T582" s="85"/>
      <c r="U582" s="86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T582" s="18" t="s">
        <v>143</v>
      </c>
      <c r="AU582" s="18" t="s">
        <v>81</v>
      </c>
    </row>
    <row r="583" spans="1:51" s="13" customFormat="1" ht="12">
      <c r="A583" s="13"/>
      <c r="B583" s="234"/>
      <c r="C583" s="235"/>
      <c r="D583" s="236" t="s">
        <v>211</v>
      </c>
      <c r="E583" s="237" t="s">
        <v>19</v>
      </c>
      <c r="F583" s="238" t="s">
        <v>1145</v>
      </c>
      <c r="G583" s="235"/>
      <c r="H583" s="239">
        <v>66</v>
      </c>
      <c r="I583" s="240"/>
      <c r="J583" s="235"/>
      <c r="K583" s="235"/>
      <c r="L583" s="241"/>
      <c r="M583" s="242"/>
      <c r="N583" s="243"/>
      <c r="O583" s="243"/>
      <c r="P583" s="243"/>
      <c r="Q583" s="243"/>
      <c r="R583" s="243"/>
      <c r="S583" s="243"/>
      <c r="T583" s="243"/>
      <c r="U583" s="244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45" t="s">
        <v>211</v>
      </c>
      <c r="AU583" s="245" t="s">
        <v>81</v>
      </c>
      <c r="AV583" s="13" t="s">
        <v>81</v>
      </c>
      <c r="AW583" s="13" t="s">
        <v>33</v>
      </c>
      <c r="AX583" s="13" t="s">
        <v>71</v>
      </c>
      <c r="AY583" s="245" t="s">
        <v>133</v>
      </c>
    </row>
    <row r="584" spans="1:51" s="13" customFormat="1" ht="12">
      <c r="A584" s="13"/>
      <c r="B584" s="234"/>
      <c r="C584" s="235"/>
      <c r="D584" s="236" t="s">
        <v>211</v>
      </c>
      <c r="E584" s="237" t="s">
        <v>19</v>
      </c>
      <c r="F584" s="238" t="s">
        <v>1146</v>
      </c>
      <c r="G584" s="235"/>
      <c r="H584" s="239">
        <v>58.15</v>
      </c>
      <c r="I584" s="240"/>
      <c r="J584" s="235"/>
      <c r="K584" s="235"/>
      <c r="L584" s="241"/>
      <c r="M584" s="242"/>
      <c r="N584" s="243"/>
      <c r="O584" s="243"/>
      <c r="P584" s="243"/>
      <c r="Q584" s="243"/>
      <c r="R584" s="243"/>
      <c r="S584" s="243"/>
      <c r="T584" s="243"/>
      <c r="U584" s="244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45" t="s">
        <v>211</v>
      </c>
      <c r="AU584" s="245" t="s">
        <v>81</v>
      </c>
      <c r="AV584" s="13" t="s">
        <v>81</v>
      </c>
      <c r="AW584" s="13" t="s">
        <v>33</v>
      </c>
      <c r="AX584" s="13" t="s">
        <v>71</v>
      </c>
      <c r="AY584" s="245" t="s">
        <v>133</v>
      </c>
    </row>
    <row r="585" spans="1:51" s="14" customFormat="1" ht="12">
      <c r="A585" s="14"/>
      <c r="B585" s="246"/>
      <c r="C585" s="247"/>
      <c r="D585" s="236" t="s">
        <v>211</v>
      </c>
      <c r="E585" s="248" t="s">
        <v>19</v>
      </c>
      <c r="F585" s="249" t="s">
        <v>224</v>
      </c>
      <c r="G585" s="247"/>
      <c r="H585" s="250">
        <v>124.15</v>
      </c>
      <c r="I585" s="251"/>
      <c r="J585" s="247"/>
      <c r="K585" s="247"/>
      <c r="L585" s="252"/>
      <c r="M585" s="253"/>
      <c r="N585" s="254"/>
      <c r="O585" s="254"/>
      <c r="P585" s="254"/>
      <c r="Q585" s="254"/>
      <c r="R585" s="254"/>
      <c r="S585" s="254"/>
      <c r="T585" s="254"/>
      <c r="U585" s="255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56" t="s">
        <v>211</v>
      </c>
      <c r="AU585" s="256" t="s">
        <v>81</v>
      </c>
      <c r="AV585" s="14" t="s">
        <v>156</v>
      </c>
      <c r="AW585" s="14" t="s">
        <v>33</v>
      </c>
      <c r="AX585" s="14" t="s">
        <v>79</v>
      </c>
      <c r="AY585" s="256" t="s">
        <v>133</v>
      </c>
    </row>
    <row r="586" spans="1:65" s="2" customFormat="1" ht="16.5" customHeight="1">
      <c r="A586" s="39"/>
      <c r="B586" s="40"/>
      <c r="C586" s="212" t="s">
        <v>1147</v>
      </c>
      <c r="D586" s="212" t="s">
        <v>136</v>
      </c>
      <c r="E586" s="213" t="s">
        <v>1148</v>
      </c>
      <c r="F586" s="214" t="s">
        <v>1149</v>
      </c>
      <c r="G586" s="215" t="s">
        <v>253</v>
      </c>
      <c r="H586" s="216">
        <v>145.7</v>
      </c>
      <c r="I586" s="217"/>
      <c r="J586" s="218">
        <f>ROUND(I586*H586,2)</f>
        <v>0</v>
      </c>
      <c r="K586" s="214" t="s">
        <v>140</v>
      </c>
      <c r="L586" s="45"/>
      <c r="M586" s="219" t="s">
        <v>19</v>
      </c>
      <c r="N586" s="220" t="s">
        <v>42</v>
      </c>
      <c r="O586" s="85"/>
      <c r="P586" s="221">
        <f>O586*H586</f>
        <v>0</v>
      </c>
      <c r="Q586" s="221">
        <v>0.0001</v>
      </c>
      <c r="R586" s="221">
        <f>Q586*H586</f>
        <v>0.01457</v>
      </c>
      <c r="S586" s="221">
        <v>0</v>
      </c>
      <c r="T586" s="221">
        <f>S586*H586</f>
        <v>0</v>
      </c>
      <c r="U586" s="222" t="s">
        <v>19</v>
      </c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R586" s="223" t="s">
        <v>310</v>
      </c>
      <c r="AT586" s="223" t="s">
        <v>136</v>
      </c>
      <c r="AU586" s="223" t="s">
        <v>81</v>
      </c>
      <c r="AY586" s="18" t="s">
        <v>133</v>
      </c>
      <c r="BE586" s="224">
        <f>IF(N586="základní",J586,0)</f>
        <v>0</v>
      </c>
      <c r="BF586" s="224">
        <f>IF(N586="snížená",J586,0)</f>
        <v>0</v>
      </c>
      <c r="BG586" s="224">
        <f>IF(N586="zákl. přenesená",J586,0)</f>
        <v>0</v>
      </c>
      <c r="BH586" s="224">
        <f>IF(N586="sníž. přenesená",J586,0)</f>
        <v>0</v>
      </c>
      <c r="BI586" s="224">
        <f>IF(N586="nulová",J586,0)</f>
        <v>0</v>
      </c>
      <c r="BJ586" s="18" t="s">
        <v>79</v>
      </c>
      <c r="BK586" s="224">
        <f>ROUND(I586*H586,2)</f>
        <v>0</v>
      </c>
      <c r="BL586" s="18" t="s">
        <v>310</v>
      </c>
      <c r="BM586" s="223" t="s">
        <v>1150</v>
      </c>
    </row>
    <row r="587" spans="1:47" s="2" customFormat="1" ht="12">
      <c r="A587" s="39"/>
      <c r="B587" s="40"/>
      <c r="C587" s="41"/>
      <c r="D587" s="225" t="s">
        <v>143</v>
      </c>
      <c r="E587" s="41"/>
      <c r="F587" s="226" t="s">
        <v>1151</v>
      </c>
      <c r="G587" s="41"/>
      <c r="H587" s="41"/>
      <c r="I587" s="227"/>
      <c r="J587" s="41"/>
      <c r="K587" s="41"/>
      <c r="L587" s="45"/>
      <c r="M587" s="228"/>
      <c r="N587" s="229"/>
      <c r="O587" s="85"/>
      <c r="P587" s="85"/>
      <c r="Q587" s="85"/>
      <c r="R587" s="85"/>
      <c r="S587" s="85"/>
      <c r="T587" s="85"/>
      <c r="U587" s="86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T587" s="18" t="s">
        <v>143</v>
      </c>
      <c r="AU587" s="18" t="s">
        <v>81</v>
      </c>
    </row>
    <row r="588" spans="1:65" s="2" customFormat="1" ht="16.5" customHeight="1">
      <c r="A588" s="39"/>
      <c r="B588" s="40"/>
      <c r="C588" s="212" t="s">
        <v>1152</v>
      </c>
      <c r="D588" s="212" t="s">
        <v>136</v>
      </c>
      <c r="E588" s="213" t="s">
        <v>1153</v>
      </c>
      <c r="F588" s="214" t="s">
        <v>1154</v>
      </c>
      <c r="G588" s="215" t="s">
        <v>208</v>
      </c>
      <c r="H588" s="216">
        <v>61</v>
      </c>
      <c r="I588" s="217"/>
      <c r="J588" s="218">
        <f>ROUND(I588*H588,2)</f>
        <v>0</v>
      </c>
      <c r="K588" s="214" t="s">
        <v>140</v>
      </c>
      <c r="L588" s="45"/>
      <c r="M588" s="219" t="s">
        <v>19</v>
      </c>
      <c r="N588" s="220" t="s">
        <v>42</v>
      </c>
      <c r="O588" s="85"/>
      <c r="P588" s="221">
        <f>O588*H588</f>
        <v>0</v>
      </c>
      <c r="Q588" s="221">
        <v>0.00021</v>
      </c>
      <c r="R588" s="221">
        <f>Q588*H588</f>
        <v>0.01281</v>
      </c>
      <c r="S588" s="221">
        <v>0</v>
      </c>
      <c r="T588" s="221">
        <f>S588*H588</f>
        <v>0</v>
      </c>
      <c r="U588" s="222" t="s">
        <v>19</v>
      </c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R588" s="223" t="s">
        <v>310</v>
      </c>
      <c r="AT588" s="223" t="s">
        <v>136</v>
      </c>
      <c r="AU588" s="223" t="s">
        <v>81</v>
      </c>
      <c r="AY588" s="18" t="s">
        <v>133</v>
      </c>
      <c r="BE588" s="224">
        <f>IF(N588="základní",J588,0)</f>
        <v>0</v>
      </c>
      <c r="BF588" s="224">
        <f>IF(N588="snížená",J588,0)</f>
        <v>0</v>
      </c>
      <c r="BG588" s="224">
        <f>IF(N588="zákl. přenesená",J588,0)</f>
        <v>0</v>
      </c>
      <c r="BH588" s="224">
        <f>IF(N588="sníž. přenesená",J588,0)</f>
        <v>0</v>
      </c>
      <c r="BI588" s="224">
        <f>IF(N588="nulová",J588,0)</f>
        <v>0</v>
      </c>
      <c r="BJ588" s="18" t="s">
        <v>79</v>
      </c>
      <c r="BK588" s="224">
        <f>ROUND(I588*H588,2)</f>
        <v>0</v>
      </c>
      <c r="BL588" s="18" t="s">
        <v>310</v>
      </c>
      <c r="BM588" s="223" t="s">
        <v>1155</v>
      </c>
    </row>
    <row r="589" spans="1:47" s="2" customFormat="1" ht="12">
      <c r="A589" s="39"/>
      <c r="B589" s="40"/>
      <c r="C589" s="41"/>
      <c r="D589" s="225" t="s">
        <v>143</v>
      </c>
      <c r="E589" s="41"/>
      <c r="F589" s="226" t="s">
        <v>1156</v>
      </c>
      <c r="G589" s="41"/>
      <c r="H589" s="41"/>
      <c r="I589" s="227"/>
      <c r="J589" s="41"/>
      <c r="K589" s="41"/>
      <c r="L589" s="45"/>
      <c r="M589" s="228"/>
      <c r="N589" s="229"/>
      <c r="O589" s="85"/>
      <c r="P589" s="85"/>
      <c r="Q589" s="85"/>
      <c r="R589" s="85"/>
      <c r="S589" s="85"/>
      <c r="T589" s="85"/>
      <c r="U589" s="86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T589" s="18" t="s">
        <v>143</v>
      </c>
      <c r="AU589" s="18" t="s">
        <v>81</v>
      </c>
    </row>
    <row r="590" spans="1:51" s="13" customFormat="1" ht="12">
      <c r="A590" s="13"/>
      <c r="B590" s="234"/>
      <c r="C590" s="235"/>
      <c r="D590" s="236" t="s">
        <v>211</v>
      </c>
      <c r="E590" s="237" t="s">
        <v>19</v>
      </c>
      <c r="F590" s="238" t="s">
        <v>1157</v>
      </c>
      <c r="G590" s="235"/>
      <c r="H590" s="239">
        <v>36</v>
      </c>
      <c r="I590" s="240"/>
      <c r="J590" s="235"/>
      <c r="K590" s="235"/>
      <c r="L590" s="241"/>
      <c r="M590" s="242"/>
      <c r="N590" s="243"/>
      <c r="O590" s="243"/>
      <c r="P590" s="243"/>
      <c r="Q590" s="243"/>
      <c r="R590" s="243"/>
      <c r="S590" s="243"/>
      <c r="T590" s="243"/>
      <c r="U590" s="244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45" t="s">
        <v>211</v>
      </c>
      <c r="AU590" s="245" t="s">
        <v>81</v>
      </c>
      <c r="AV590" s="13" t="s">
        <v>81</v>
      </c>
      <c r="AW590" s="13" t="s">
        <v>33</v>
      </c>
      <c r="AX590" s="13" t="s">
        <v>71</v>
      </c>
      <c r="AY590" s="245" t="s">
        <v>133</v>
      </c>
    </row>
    <row r="591" spans="1:51" s="13" customFormat="1" ht="12">
      <c r="A591" s="13"/>
      <c r="B591" s="234"/>
      <c r="C591" s="235"/>
      <c r="D591" s="236" t="s">
        <v>211</v>
      </c>
      <c r="E591" s="237" t="s">
        <v>19</v>
      </c>
      <c r="F591" s="238" t="s">
        <v>1158</v>
      </c>
      <c r="G591" s="235"/>
      <c r="H591" s="239">
        <v>25</v>
      </c>
      <c r="I591" s="240"/>
      <c r="J591" s="235"/>
      <c r="K591" s="235"/>
      <c r="L591" s="241"/>
      <c r="M591" s="242"/>
      <c r="N591" s="243"/>
      <c r="O591" s="243"/>
      <c r="P591" s="243"/>
      <c r="Q591" s="243"/>
      <c r="R591" s="243"/>
      <c r="S591" s="243"/>
      <c r="T591" s="243"/>
      <c r="U591" s="244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5" t="s">
        <v>211</v>
      </c>
      <c r="AU591" s="245" t="s">
        <v>81</v>
      </c>
      <c r="AV591" s="13" t="s">
        <v>81</v>
      </c>
      <c r="AW591" s="13" t="s">
        <v>33</v>
      </c>
      <c r="AX591" s="13" t="s">
        <v>71</v>
      </c>
      <c r="AY591" s="245" t="s">
        <v>133</v>
      </c>
    </row>
    <row r="592" spans="1:51" s="14" customFormat="1" ht="12">
      <c r="A592" s="14"/>
      <c r="B592" s="246"/>
      <c r="C592" s="247"/>
      <c r="D592" s="236" t="s">
        <v>211</v>
      </c>
      <c r="E592" s="248" t="s">
        <v>19</v>
      </c>
      <c r="F592" s="249" t="s">
        <v>224</v>
      </c>
      <c r="G592" s="247"/>
      <c r="H592" s="250">
        <v>61</v>
      </c>
      <c r="I592" s="251"/>
      <c r="J592" s="247"/>
      <c r="K592" s="247"/>
      <c r="L592" s="252"/>
      <c r="M592" s="253"/>
      <c r="N592" s="254"/>
      <c r="O592" s="254"/>
      <c r="P592" s="254"/>
      <c r="Q592" s="254"/>
      <c r="R592" s="254"/>
      <c r="S592" s="254"/>
      <c r="T592" s="254"/>
      <c r="U592" s="255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56" t="s">
        <v>211</v>
      </c>
      <c r="AU592" s="256" t="s">
        <v>81</v>
      </c>
      <c r="AV592" s="14" t="s">
        <v>156</v>
      </c>
      <c r="AW592" s="14" t="s">
        <v>33</v>
      </c>
      <c r="AX592" s="14" t="s">
        <v>79</v>
      </c>
      <c r="AY592" s="256" t="s">
        <v>133</v>
      </c>
    </row>
    <row r="593" spans="1:65" s="2" customFormat="1" ht="16.5" customHeight="1">
      <c r="A593" s="39"/>
      <c r="B593" s="40"/>
      <c r="C593" s="212" t="s">
        <v>1159</v>
      </c>
      <c r="D593" s="212" t="s">
        <v>136</v>
      </c>
      <c r="E593" s="213" t="s">
        <v>1160</v>
      </c>
      <c r="F593" s="214" t="s">
        <v>1161</v>
      </c>
      <c r="G593" s="215" t="s">
        <v>208</v>
      </c>
      <c r="H593" s="216">
        <v>12</v>
      </c>
      <c r="I593" s="217"/>
      <c r="J593" s="218">
        <f>ROUND(I593*H593,2)</f>
        <v>0</v>
      </c>
      <c r="K593" s="214" t="s">
        <v>140</v>
      </c>
      <c r="L593" s="45"/>
      <c r="M593" s="219" t="s">
        <v>19</v>
      </c>
      <c r="N593" s="220" t="s">
        <v>42</v>
      </c>
      <c r="O593" s="85"/>
      <c r="P593" s="221">
        <f>O593*H593</f>
        <v>0</v>
      </c>
      <c r="Q593" s="221">
        <v>0.0002</v>
      </c>
      <c r="R593" s="221">
        <f>Q593*H593</f>
        <v>0.0024000000000000002</v>
      </c>
      <c r="S593" s="221">
        <v>0</v>
      </c>
      <c r="T593" s="221">
        <f>S593*H593</f>
        <v>0</v>
      </c>
      <c r="U593" s="222" t="s">
        <v>19</v>
      </c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223" t="s">
        <v>310</v>
      </c>
      <c r="AT593" s="223" t="s">
        <v>136</v>
      </c>
      <c r="AU593" s="223" t="s">
        <v>81</v>
      </c>
      <c r="AY593" s="18" t="s">
        <v>133</v>
      </c>
      <c r="BE593" s="224">
        <f>IF(N593="základní",J593,0)</f>
        <v>0</v>
      </c>
      <c r="BF593" s="224">
        <f>IF(N593="snížená",J593,0)</f>
        <v>0</v>
      </c>
      <c r="BG593" s="224">
        <f>IF(N593="zákl. přenesená",J593,0)</f>
        <v>0</v>
      </c>
      <c r="BH593" s="224">
        <f>IF(N593="sníž. přenesená",J593,0)</f>
        <v>0</v>
      </c>
      <c r="BI593" s="224">
        <f>IF(N593="nulová",J593,0)</f>
        <v>0</v>
      </c>
      <c r="BJ593" s="18" t="s">
        <v>79</v>
      </c>
      <c r="BK593" s="224">
        <f>ROUND(I593*H593,2)</f>
        <v>0</v>
      </c>
      <c r="BL593" s="18" t="s">
        <v>310</v>
      </c>
      <c r="BM593" s="223" t="s">
        <v>1162</v>
      </c>
    </row>
    <row r="594" spans="1:47" s="2" customFormat="1" ht="12">
      <c r="A594" s="39"/>
      <c r="B594" s="40"/>
      <c r="C594" s="41"/>
      <c r="D594" s="225" t="s">
        <v>143</v>
      </c>
      <c r="E594" s="41"/>
      <c r="F594" s="226" t="s">
        <v>1163</v>
      </c>
      <c r="G594" s="41"/>
      <c r="H594" s="41"/>
      <c r="I594" s="227"/>
      <c r="J594" s="41"/>
      <c r="K594" s="41"/>
      <c r="L594" s="45"/>
      <c r="M594" s="228"/>
      <c r="N594" s="229"/>
      <c r="O594" s="85"/>
      <c r="P594" s="85"/>
      <c r="Q594" s="85"/>
      <c r="R594" s="85"/>
      <c r="S594" s="85"/>
      <c r="T594" s="85"/>
      <c r="U594" s="86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T594" s="18" t="s">
        <v>143</v>
      </c>
      <c r="AU594" s="18" t="s">
        <v>81</v>
      </c>
    </row>
    <row r="595" spans="1:51" s="13" customFormat="1" ht="12">
      <c r="A595" s="13"/>
      <c r="B595" s="234"/>
      <c r="C595" s="235"/>
      <c r="D595" s="236" t="s">
        <v>211</v>
      </c>
      <c r="E595" s="237" t="s">
        <v>19</v>
      </c>
      <c r="F595" s="238" t="s">
        <v>1164</v>
      </c>
      <c r="G595" s="235"/>
      <c r="H595" s="239">
        <v>6</v>
      </c>
      <c r="I595" s="240"/>
      <c r="J595" s="235"/>
      <c r="K595" s="235"/>
      <c r="L595" s="241"/>
      <c r="M595" s="242"/>
      <c r="N595" s="243"/>
      <c r="O595" s="243"/>
      <c r="P595" s="243"/>
      <c r="Q595" s="243"/>
      <c r="R595" s="243"/>
      <c r="S595" s="243"/>
      <c r="T595" s="243"/>
      <c r="U595" s="244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45" t="s">
        <v>211</v>
      </c>
      <c r="AU595" s="245" t="s">
        <v>81</v>
      </c>
      <c r="AV595" s="13" t="s">
        <v>81</v>
      </c>
      <c r="AW595" s="13" t="s">
        <v>33</v>
      </c>
      <c r="AX595" s="13" t="s">
        <v>71</v>
      </c>
      <c r="AY595" s="245" t="s">
        <v>133</v>
      </c>
    </row>
    <row r="596" spans="1:51" s="13" customFormat="1" ht="12">
      <c r="A596" s="13"/>
      <c r="B596" s="234"/>
      <c r="C596" s="235"/>
      <c r="D596" s="236" t="s">
        <v>211</v>
      </c>
      <c r="E596" s="237" t="s">
        <v>19</v>
      </c>
      <c r="F596" s="238" t="s">
        <v>1165</v>
      </c>
      <c r="G596" s="235"/>
      <c r="H596" s="239">
        <v>6</v>
      </c>
      <c r="I596" s="240"/>
      <c r="J596" s="235"/>
      <c r="K596" s="235"/>
      <c r="L596" s="241"/>
      <c r="M596" s="242"/>
      <c r="N596" s="243"/>
      <c r="O596" s="243"/>
      <c r="P596" s="243"/>
      <c r="Q596" s="243"/>
      <c r="R596" s="243"/>
      <c r="S596" s="243"/>
      <c r="T596" s="243"/>
      <c r="U596" s="244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5" t="s">
        <v>211</v>
      </c>
      <c r="AU596" s="245" t="s">
        <v>81</v>
      </c>
      <c r="AV596" s="13" t="s">
        <v>81</v>
      </c>
      <c r="AW596" s="13" t="s">
        <v>33</v>
      </c>
      <c r="AX596" s="13" t="s">
        <v>71</v>
      </c>
      <c r="AY596" s="245" t="s">
        <v>133</v>
      </c>
    </row>
    <row r="597" spans="1:51" s="14" customFormat="1" ht="12">
      <c r="A597" s="14"/>
      <c r="B597" s="246"/>
      <c r="C597" s="247"/>
      <c r="D597" s="236" t="s">
        <v>211</v>
      </c>
      <c r="E597" s="248" t="s">
        <v>19</v>
      </c>
      <c r="F597" s="249" t="s">
        <v>224</v>
      </c>
      <c r="G597" s="247"/>
      <c r="H597" s="250">
        <v>12</v>
      </c>
      <c r="I597" s="251"/>
      <c r="J597" s="247"/>
      <c r="K597" s="247"/>
      <c r="L597" s="252"/>
      <c r="M597" s="253"/>
      <c r="N597" s="254"/>
      <c r="O597" s="254"/>
      <c r="P597" s="254"/>
      <c r="Q597" s="254"/>
      <c r="R597" s="254"/>
      <c r="S597" s="254"/>
      <c r="T597" s="254"/>
      <c r="U597" s="255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56" t="s">
        <v>211</v>
      </c>
      <c r="AU597" s="256" t="s">
        <v>81</v>
      </c>
      <c r="AV597" s="14" t="s">
        <v>156</v>
      </c>
      <c r="AW597" s="14" t="s">
        <v>33</v>
      </c>
      <c r="AX597" s="14" t="s">
        <v>79</v>
      </c>
      <c r="AY597" s="256" t="s">
        <v>133</v>
      </c>
    </row>
    <row r="598" spans="1:65" s="2" customFormat="1" ht="16.5" customHeight="1">
      <c r="A598" s="39"/>
      <c r="B598" s="40"/>
      <c r="C598" s="212" t="s">
        <v>1166</v>
      </c>
      <c r="D598" s="212" t="s">
        <v>136</v>
      </c>
      <c r="E598" s="213" t="s">
        <v>1167</v>
      </c>
      <c r="F598" s="214" t="s">
        <v>1168</v>
      </c>
      <c r="G598" s="215" t="s">
        <v>208</v>
      </c>
      <c r="H598" s="216">
        <v>5</v>
      </c>
      <c r="I598" s="217"/>
      <c r="J598" s="218">
        <f>ROUND(I598*H598,2)</f>
        <v>0</v>
      </c>
      <c r="K598" s="214" t="s">
        <v>140</v>
      </c>
      <c r="L598" s="45"/>
      <c r="M598" s="219" t="s">
        <v>19</v>
      </c>
      <c r="N598" s="220" t="s">
        <v>42</v>
      </c>
      <c r="O598" s="85"/>
      <c r="P598" s="221">
        <f>O598*H598</f>
        <v>0</v>
      </c>
      <c r="Q598" s="221">
        <v>0.00018</v>
      </c>
      <c r="R598" s="221">
        <f>Q598*H598</f>
        <v>0.0009000000000000001</v>
      </c>
      <c r="S598" s="221">
        <v>0</v>
      </c>
      <c r="T598" s="221">
        <f>S598*H598</f>
        <v>0</v>
      </c>
      <c r="U598" s="222" t="s">
        <v>19</v>
      </c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R598" s="223" t="s">
        <v>310</v>
      </c>
      <c r="AT598" s="223" t="s">
        <v>136</v>
      </c>
      <c r="AU598" s="223" t="s">
        <v>81</v>
      </c>
      <c r="AY598" s="18" t="s">
        <v>133</v>
      </c>
      <c r="BE598" s="224">
        <f>IF(N598="základní",J598,0)</f>
        <v>0</v>
      </c>
      <c r="BF598" s="224">
        <f>IF(N598="snížená",J598,0)</f>
        <v>0</v>
      </c>
      <c r="BG598" s="224">
        <f>IF(N598="zákl. přenesená",J598,0)</f>
        <v>0</v>
      </c>
      <c r="BH598" s="224">
        <f>IF(N598="sníž. přenesená",J598,0)</f>
        <v>0</v>
      </c>
      <c r="BI598" s="224">
        <f>IF(N598="nulová",J598,0)</f>
        <v>0</v>
      </c>
      <c r="BJ598" s="18" t="s">
        <v>79</v>
      </c>
      <c r="BK598" s="224">
        <f>ROUND(I598*H598,2)</f>
        <v>0</v>
      </c>
      <c r="BL598" s="18" t="s">
        <v>310</v>
      </c>
      <c r="BM598" s="223" t="s">
        <v>1169</v>
      </c>
    </row>
    <row r="599" spans="1:47" s="2" customFormat="1" ht="12">
      <c r="A599" s="39"/>
      <c r="B599" s="40"/>
      <c r="C599" s="41"/>
      <c r="D599" s="225" t="s">
        <v>143</v>
      </c>
      <c r="E599" s="41"/>
      <c r="F599" s="226" t="s">
        <v>1170</v>
      </c>
      <c r="G599" s="41"/>
      <c r="H599" s="41"/>
      <c r="I599" s="227"/>
      <c r="J599" s="41"/>
      <c r="K599" s="41"/>
      <c r="L599" s="45"/>
      <c r="M599" s="228"/>
      <c r="N599" s="229"/>
      <c r="O599" s="85"/>
      <c r="P599" s="85"/>
      <c r="Q599" s="85"/>
      <c r="R599" s="85"/>
      <c r="S599" s="85"/>
      <c r="T599" s="85"/>
      <c r="U599" s="86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T599" s="18" t="s">
        <v>143</v>
      </c>
      <c r="AU599" s="18" t="s">
        <v>81</v>
      </c>
    </row>
    <row r="600" spans="1:65" s="2" customFormat="1" ht="16.5" customHeight="1">
      <c r="A600" s="39"/>
      <c r="B600" s="40"/>
      <c r="C600" s="212" t="s">
        <v>1171</v>
      </c>
      <c r="D600" s="212" t="s">
        <v>136</v>
      </c>
      <c r="E600" s="213" t="s">
        <v>1172</v>
      </c>
      <c r="F600" s="214" t="s">
        <v>1173</v>
      </c>
      <c r="G600" s="215" t="s">
        <v>253</v>
      </c>
      <c r="H600" s="216">
        <v>145.7</v>
      </c>
      <c r="I600" s="217"/>
      <c r="J600" s="218">
        <f>ROUND(I600*H600,2)</f>
        <v>0</v>
      </c>
      <c r="K600" s="214" t="s">
        <v>140</v>
      </c>
      <c r="L600" s="45"/>
      <c r="M600" s="219" t="s">
        <v>19</v>
      </c>
      <c r="N600" s="220" t="s">
        <v>42</v>
      </c>
      <c r="O600" s="85"/>
      <c r="P600" s="221">
        <f>O600*H600</f>
        <v>0</v>
      </c>
      <c r="Q600" s="221">
        <v>0.00032</v>
      </c>
      <c r="R600" s="221">
        <f>Q600*H600</f>
        <v>0.046624</v>
      </c>
      <c r="S600" s="221">
        <v>0</v>
      </c>
      <c r="T600" s="221">
        <f>S600*H600</f>
        <v>0</v>
      </c>
      <c r="U600" s="222" t="s">
        <v>19</v>
      </c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R600" s="223" t="s">
        <v>310</v>
      </c>
      <c r="AT600" s="223" t="s">
        <v>136</v>
      </c>
      <c r="AU600" s="223" t="s">
        <v>81</v>
      </c>
      <c r="AY600" s="18" t="s">
        <v>133</v>
      </c>
      <c r="BE600" s="224">
        <f>IF(N600="základní",J600,0)</f>
        <v>0</v>
      </c>
      <c r="BF600" s="224">
        <f>IF(N600="snížená",J600,0)</f>
        <v>0</v>
      </c>
      <c r="BG600" s="224">
        <f>IF(N600="zákl. přenesená",J600,0)</f>
        <v>0</v>
      </c>
      <c r="BH600" s="224">
        <f>IF(N600="sníž. přenesená",J600,0)</f>
        <v>0</v>
      </c>
      <c r="BI600" s="224">
        <f>IF(N600="nulová",J600,0)</f>
        <v>0</v>
      </c>
      <c r="BJ600" s="18" t="s">
        <v>79</v>
      </c>
      <c r="BK600" s="224">
        <f>ROUND(I600*H600,2)</f>
        <v>0</v>
      </c>
      <c r="BL600" s="18" t="s">
        <v>310</v>
      </c>
      <c r="BM600" s="223" t="s">
        <v>1174</v>
      </c>
    </row>
    <row r="601" spans="1:47" s="2" customFormat="1" ht="12">
      <c r="A601" s="39"/>
      <c r="B601" s="40"/>
      <c r="C601" s="41"/>
      <c r="D601" s="225" t="s">
        <v>143</v>
      </c>
      <c r="E601" s="41"/>
      <c r="F601" s="226" t="s">
        <v>1175</v>
      </c>
      <c r="G601" s="41"/>
      <c r="H601" s="41"/>
      <c r="I601" s="227"/>
      <c r="J601" s="41"/>
      <c r="K601" s="41"/>
      <c r="L601" s="45"/>
      <c r="M601" s="228"/>
      <c r="N601" s="229"/>
      <c r="O601" s="85"/>
      <c r="P601" s="85"/>
      <c r="Q601" s="85"/>
      <c r="R601" s="85"/>
      <c r="S601" s="85"/>
      <c r="T601" s="85"/>
      <c r="U601" s="86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T601" s="18" t="s">
        <v>143</v>
      </c>
      <c r="AU601" s="18" t="s">
        <v>81</v>
      </c>
    </row>
    <row r="602" spans="1:51" s="13" customFormat="1" ht="12">
      <c r="A602" s="13"/>
      <c r="B602" s="234"/>
      <c r="C602" s="235"/>
      <c r="D602" s="236" t="s">
        <v>211</v>
      </c>
      <c r="E602" s="237" t="s">
        <v>19</v>
      </c>
      <c r="F602" s="238" t="s">
        <v>1176</v>
      </c>
      <c r="G602" s="235"/>
      <c r="H602" s="239">
        <v>86.4</v>
      </c>
      <c r="I602" s="240"/>
      <c r="J602" s="235"/>
      <c r="K602" s="235"/>
      <c r="L602" s="241"/>
      <c r="M602" s="242"/>
      <c r="N602" s="243"/>
      <c r="O602" s="243"/>
      <c r="P602" s="243"/>
      <c r="Q602" s="243"/>
      <c r="R602" s="243"/>
      <c r="S602" s="243"/>
      <c r="T602" s="243"/>
      <c r="U602" s="244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45" t="s">
        <v>211</v>
      </c>
      <c r="AU602" s="245" t="s">
        <v>81</v>
      </c>
      <c r="AV602" s="13" t="s">
        <v>81</v>
      </c>
      <c r="AW602" s="13" t="s">
        <v>33</v>
      </c>
      <c r="AX602" s="13" t="s">
        <v>71</v>
      </c>
      <c r="AY602" s="245" t="s">
        <v>133</v>
      </c>
    </row>
    <row r="603" spans="1:51" s="13" customFormat="1" ht="12">
      <c r="A603" s="13"/>
      <c r="B603" s="234"/>
      <c r="C603" s="235"/>
      <c r="D603" s="236" t="s">
        <v>211</v>
      </c>
      <c r="E603" s="237" t="s">
        <v>19</v>
      </c>
      <c r="F603" s="238" t="s">
        <v>1177</v>
      </c>
      <c r="G603" s="235"/>
      <c r="H603" s="239">
        <v>59.3</v>
      </c>
      <c r="I603" s="240"/>
      <c r="J603" s="235"/>
      <c r="K603" s="235"/>
      <c r="L603" s="241"/>
      <c r="M603" s="242"/>
      <c r="N603" s="243"/>
      <c r="O603" s="243"/>
      <c r="P603" s="243"/>
      <c r="Q603" s="243"/>
      <c r="R603" s="243"/>
      <c r="S603" s="243"/>
      <c r="T603" s="243"/>
      <c r="U603" s="244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5" t="s">
        <v>211</v>
      </c>
      <c r="AU603" s="245" t="s">
        <v>81</v>
      </c>
      <c r="AV603" s="13" t="s">
        <v>81</v>
      </c>
      <c r="AW603" s="13" t="s">
        <v>33</v>
      </c>
      <c r="AX603" s="13" t="s">
        <v>71</v>
      </c>
      <c r="AY603" s="245" t="s">
        <v>133</v>
      </c>
    </row>
    <row r="604" spans="1:51" s="14" customFormat="1" ht="12">
      <c r="A604" s="14"/>
      <c r="B604" s="246"/>
      <c r="C604" s="247"/>
      <c r="D604" s="236" t="s">
        <v>211</v>
      </c>
      <c r="E604" s="248" t="s">
        <v>19</v>
      </c>
      <c r="F604" s="249" t="s">
        <v>224</v>
      </c>
      <c r="G604" s="247"/>
      <c r="H604" s="250">
        <v>145.7</v>
      </c>
      <c r="I604" s="251"/>
      <c r="J604" s="247"/>
      <c r="K604" s="247"/>
      <c r="L604" s="252"/>
      <c r="M604" s="253"/>
      <c r="N604" s="254"/>
      <c r="O604" s="254"/>
      <c r="P604" s="254"/>
      <c r="Q604" s="254"/>
      <c r="R604" s="254"/>
      <c r="S604" s="254"/>
      <c r="T604" s="254"/>
      <c r="U604" s="255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56" t="s">
        <v>211</v>
      </c>
      <c r="AU604" s="256" t="s">
        <v>81</v>
      </c>
      <c r="AV604" s="14" t="s">
        <v>156</v>
      </c>
      <c r="AW604" s="14" t="s">
        <v>33</v>
      </c>
      <c r="AX604" s="14" t="s">
        <v>79</v>
      </c>
      <c r="AY604" s="256" t="s">
        <v>133</v>
      </c>
    </row>
    <row r="605" spans="1:65" s="2" customFormat="1" ht="24.15" customHeight="1">
      <c r="A605" s="39"/>
      <c r="B605" s="40"/>
      <c r="C605" s="212" t="s">
        <v>1178</v>
      </c>
      <c r="D605" s="212" t="s">
        <v>136</v>
      </c>
      <c r="E605" s="213" t="s">
        <v>1179</v>
      </c>
      <c r="F605" s="214" t="s">
        <v>1180</v>
      </c>
      <c r="G605" s="215" t="s">
        <v>276</v>
      </c>
      <c r="H605" s="216">
        <v>5.467</v>
      </c>
      <c r="I605" s="217"/>
      <c r="J605" s="218">
        <f>ROUND(I605*H605,2)</f>
        <v>0</v>
      </c>
      <c r="K605" s="214" t="s">
        <v>140</v>
      </c>
      <c r="L605" s="45"/>
      <c r="M605" s="219" t="s">
        <v>19</v>
      </c>
      <c r="N605" s="220" t="s">
        <v>42</v>
      </c>
      <c r="O605" s="85"/>
      <c r="P605" s="221">
        <f>O605*H605</f>
        <v>0</v>
      </c>
      <c r="Q605" s="221">
        <v>0</v>
      </c>
      <c r="R605" s="221">
        <f>Q605*H605</f>
        <v>0</v>
      </c>
      <c r="S605" s="221">
        <v>0</v>
      </c>
      <c r="T605" s="221">
        <f>S605*H605</f>
        <v>0</v>
      </c>
      <c r="U605" s="222" t="s">
        <v>19</v>
      </c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R605" s="223" t="s">
        <v>310</v>
      </c>
      <c r="AT605" s="223" t="s">
        <v>136</v>
      </c>
      <c r="AU605" s="223" t="s">
        <v>81</v>
      </c>
      <c r="AY605" s="18" t="s">
        <v>133</v>
      </c>
      <c r="BE605" s="224">
        <f>IF(N605="základní",J605,0)</f>
        <v>0</v>
      </c>
      <c r="BF605" s="224">
        <f>IF(N605="snížená",J605,0)</f>
        <v>0</v>
      </c>
      <c r="BG605" s="224">
        <f>IF(N605="zákl. přenesená",J605,0)</f>
        <v>0</v>
      </c>
      <c r="BH605" s="224">
        <f>IF(N605="sníž. přenesená",J605,0)</f>
        <v>0</v>
      </c>
      <c r="BI605" s="224">
        <f>IF(N605="nulová",J605,0)</f>
        <v>0</v>
      </c>
      <c r="BJ605" s="18" t="s">
        <v>79</v>
      </c>
      <c r="BK605" s="224">
        <f>ROUND(I605*H605,2)</f>
        <v>0</v>
      </c>
      <c r="BL605" s="18" t="s">
        <v>310</v>
      </c>
      <c r="BM605" s="223" t="s">
        <v>1181</v>
      </c>
    </row>
    <row r="606" spans="1:47" s="2" customFormat="1" ht="12">
      <c r="A606" s="39"/>
      <c r="B606" s="40"/>
      <c r="C606" s="41"/>
      <c r="D606" s="225" t="s">
        <v>143</v>
      </c>
      <c r="E606" s="41"/>
      <c r="F606" s="226" t="s">
        <v>1182</v>
      </c>
      <c r="G606" s="41"/>
      <c r="H606" s="41"/>
      <c r="I606" s="227"/>
      <c r="J606" s="41"/>
      <c r="K606" s="41"/>
      <c r="L606" s="45"/>
      <c r="M606" s="228"/>
      <c r="N606" s="229"/>
      <c r="O606" s="85"/>
      <c r="P606" s="85"/>
      <c r="Q606" s="85"/>
      <c r="R606" s="85"/>
      <c r="S606" s="85"/>
      <c r="T606" s="85"/>
      <c r="U606" s="86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T606" s="18" t="s">
        <v>143</v>
      </c>
      <c r="AU606" s="18" t="s">
        <v>81</v>
      </c>
    </row>
    <row r="607" spans="1:65" s="2" customFormat="1" ht="24.15" customHeight="1">
      <c r="A607" s="39"/>
      <c r="B607" s="40"/>
      <c r="C607" s="212" t="s">
        <v>1183</v>
      </c>
      <c r="D607" s="212" t="s">
        <v>136</v>
      </c>
      <c r="E607" s="213" t="s">
        <v>1184</v>
      </c>
      <c r="F607" s="214" t="s">
        <v>1185</v>
      </c>
      <c r="G607" s="215" t="s">
        <v>276</v>
      </c>
      <c r="H607" s="216">
        <v>5.467</v>
      </c>
      <c r="I607" s="217"/>
      <c r="J607" s="218">
        <f>ROUND(I607*H607,2)</f>
        <v>0</v>
      </c>
      <c r="K607" s="214" t="s">
        <v>140</v>
      </c>
      <c r="L607" s="45"/>
      <c r="M607" s="219" t="s">
        <v>19</v>
      </c>
      <c r="N607" s="220" t="s">
        <v>42</v>
      </c>
      <c r="O607" s="85"/>
      <c r="P607" s="221">
        <f>O607*H607</f>
        <v>0</v>
      </c>
      <c r="Q607" s="221">
        <v>0</v>
      </c>
      <c r="R607" s="221">
        <f>Q607*H607</f>
        <v>0</v>
      </c>
      <c r="S607" s="221">
        <v>0</v>
      </c>
      <c r="T607" s="221">
        <f>S607*H607</f>
        <v>0</v>
      </c>
      <c r="U607" s="222" t="s">
        <v>19</v>
      </c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R607" s="223" t="s">
        <v>310</v>
      </c>
      <c r="AT607" s="223" t="s">
        <v>136</v>
      </c>
      <c r="AU607" s="223" t="s">
        <v>81</v>
      </c>
      <c r="AY607" s="18" t="s">
        <v>133</v>
      </c>
      <c r="BE607" s="224">
        <f>IF(N607="základní",J607,0)</f>
        <v>0</v>
      </c>
      <c r="BF607" s="224">
        <f>IF(N607="snížená",J607,0)</f>
        <v>0</v>
      </c>
      <c r="BG607" s="224">
        <f>IF(N607="zákl. přenesená",J607,0)</f>
        <v>0</v>
      </c>
      <c r="BH607" s="224">
        <f>IF(N607="sníž. přenesená",J607,0)</f>
        <v>0</v>
      </c>
      <c r="BI607" s="224">
        <f>IF(N607="nulová",J607,0)</f>
        <v>0</v>
      </c>
      <c r="BJ607" s="18" t="s">
        <v>79</v>
      </c>
      <c r="BK607" s="224">
        <f>ROUND(I607*H607,2)</f>
        <v>0</v>
      </c>
      <c r="BL607" s="18" t="s">
        <v>310</v>
      </c>
      <c r="BM607" s="223" t="s">
        <v>1186</v>
      </c>
    </row>
    <row r="608" spans="1:47" s="2" customFormat="1" ht="12">
      <c r="A608" s="39"/>
      <c r="B608" s="40"/>
      <c r="C608" s="41"/>
      <c r="D608" s="225" t="s">
        <v>143</v>
      </c>
      <c r="E608" s="41"/>
      <c r="F608" s="226" t="s">
        <v>1187</v>
      </c>
      <c r="G608" s="41"/>
      <c r="H608" s="41"/>
      <c r="I608" s="227"/>
      <c r="J608" s="41"/>
      <c r="K608" s="41"/>
      <c r="L608" s="45"/>
      <c r="M608" s="228"/>
      <c r="N608" s="229"/>
      <c r="O608" s="85"/>
      <c r="P608" s="85"/>
      <c r="Q608" s="85"/>
      <c r="R608" s="85"/>
      <c r="S608" s="85"/>
      <c r="T608" s="85"/>
      <c r="U608" s="86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T608" s="18" t="s">
        <v>143</v>
      </c>
      <c r="AU608" s="18" t="s">
        <v>81</v>
      </c>
    </row>
    <row r="609" spans="1:63" s="12" customFormat="1" ht="22.8" customHeight="1">
      <c r="A609" s="12"/>
      <c r="B609" s="196"/>
      <c r="C609" s="197"/>
      <c r="D609" s="198" t="s">
        <v>70</v>
      </c>
      <c r="E609" s="210" t="s">
        <v>1188</v>
      </c>
      <c r="F609" s="210" t="s">
        <v>1189</v>
      </c>
      <c r="G609" s="197"/>
      <c r="H609" s="197"/>
      <c r="I609" s="200"/>
      <c r="J609" s="211">
        <f>BK609</f>
        <v>0</v>
      </c>
      <c r="K609" s="197"/>
      <c r="L609" s="202"/>
      <c r="M609" s="203"/>
      <c r="N609" s="204"/>
      <c r="O609" s="204"/>
      <c r="P609" s="205">
        <f>SUM(P610:P626)</f>
        <v>0</v>
      </c>
      <c r="Q609" s="204"/>
      <c r="R609" s="205">
        <f>SUM(R610:R626)</f>
        <v>0</v>
      </c>
      <c r="S609" s="204"/>
      <c r="T609" s="205">
        <f>SUM(T610:T626)</f>
        <v>0.15271500000000002</v>
      </c>
      <c r="U609" s="206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R609" s="207" t="s">
        <v>81</v>
      </c>
      <c r="AT609" s="208" t="s">
        <v>70</v>
      </c>
      <c r="AU609" s="208" t="s">
        <v>79</v>
      </c>
      <c r="AY609" s="207" t="s">
        <v>133</v>
      </c>
      <c r="BK609" s="209">
        <f>SUM(BK610:BK626)</f>
        <v>0</v>
      </c>
    </row>
    <row r="610" spans="1:65" s="2" customFormat="1" ht="16.5" customHeight="1">
      <c r="A610" s="39"/>
      <c r="B610" s="40"/>
      <c r="C610" s="212" t="s">
        <v>1190</v>
      </c>
      <c r="D610" s="212" t="s">
        <v>136</v>
      </c>
      <c r="E610" s="213" t="s">
        <v>1191</v>
      </c>
      <c r="F610" s="214" t="s">
        <v>1192</v>
      </c>
      <c r="G610" s="215" t="s">
        <v>227</v>
      </c>
      <c r="H610" s="216">
        <v>33.92</v>
      </c>
      <c r="I610" s="217"/>
      <c r="J610" s="218">
        <f>ROUND(I610*H610,2)</f>
        <v>0</v>
      </c>
      <c r="K610" s="214" t="s">
        <v>140</v>
      </c>
      <c r="L610" s="45"/>
      <c r="M610" s="219" t="s">
        <v>19</v>
      </c>
      <c r="N610" s="220" t="s">
        <v>42</v>
      </c>
      <c r="O610" s="85"/>
      <c r="P610" s="221">
        <f>O610*H610</f>
        <v>0</v>
      </c>
      <c r="Q610" s="221">
        <v>0</v>
      </c>
      <c r="R610" s="221">
        <f>Q610*H610</f>
        <v>0</v>
      </c>
      <c r="S610" s="221">
        <v>0.003</v>
      </c>
      <c r="T610" s="221">
        <f>S610*H610</f>
        <v>0.10176</v>
      </c>
      <c r="U610" s="222" t="s">
        <v>19</v>
      </c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R610" s="223" t="s">
        <v>310</v>
      </c>
      <c r="AT610" s="223" t="s">
        <v>136</v>
      </c>
      <c r="AU610" s="223" t="s">
        <v>81</v>
      </c>
      <c r="AY610" s="18" t="s">
        <v>133</v>
      </c>
      <c r="BE610" s="224">
        <f>IF(N610="základní",J610,0)</f>
        <v>0</v>
      </c>
      <c r="BF610" s="224">
        <f>IF(N610="snížená",J610,0)</f>
        <v>0</v>
      </c>
      <c r="BG610" s="224">
        <f>IF(N610="zákl. přenesená",J610,0)</f>
        <v>0</v>
      </c>
      <c r="BH610" s="224">
        <f>IF(N610="sníž. přenesená",J610,0)</f>
        <v>0</v>
      </c>
      <c r="BI610" s="224">
        <f>IF(N610="nulová",J610,0)</f>
        <v>0</v>
      </c>
      <c r="BJ610" s="18" t="s">
        <v>79</v>
      </c>
      <c r="BK610" s="224">
        <f>ROUND(I610*H610,2)</f>
        <v>0</v>
      </c>
      <c r="BL610" s="18" t="s">
        <v>310</v>
      </c>
      <c r="BM610" s="223" t="s">
        <v>1193</v>
      </c>
    </row>
    <row r="611" spans="1:47" s="2" customFormat="1" ht="12">
      <c r="A611" s="39"/>
      <c r="B611" s="40"/>
      <c r="C611" s="41"/>
      <c r="D611" s="225" t="s">
        <v>143</v>
      </c>
      <c r="E611" s="41"/>
      <c r="F611" s="226" t="s">
        <v>1194</v>
      </c>
      <c r="G611" s="41"/>
      <c r="H611" s="41"/>
      <c r="I611" s="227"/>
      <c r="J611" s="41"/>
      <c r="K611" s="41"/>
      <c r="L611" s="45"/>
      <c r="M611" s="228"/>
      <c r="N611" s="229"/>
      <c r="O611" s="85"/>
      <c r="P611" s="85"/>
      <c r="Q611" s="85"/>
      <c r="R611" s="85"/>
      <c r="S611" s="85"/>
      <c r="T611" s="85"/>
      <c r="U611" s="86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T611" s="18" t="s">
        <v>143</v>
      </c>
      <c r="AU611" s="18" t="s">
        <v>81</v>
      </c>
    </row>
    <row r="612" spans="1:51" s="13" customFormat="1" ht="12">
      <c r="A612" s="13"/>
      <c r="B612" s="234"/>
      <c r="C612" s="235"/>
      <c r="D612" s="236" t="s">
        <v>211</v>
      </c>
      <c r="E612" s="237" t="s">
        <v>19</v>
      </c>
      <c r="F612" s="238" t="s">
        <v>1195</v>
      </c>
      <c r="G612" s="235"/>
      <c r="H612" s="239">
        <v>33.92</v>
      </c>
      <c r="I612" s="240"/>
      <c r="J612" s="235"/>
      <c r="K612" s="235"/>
      <c r="L612" s="241"/>
      <c r="M612" s="242"/>
      <c r="N612" s="243"/>
      <c r="O612" s="243"/>
      <c r="P612" s="243"/>
      <c r="Q612" s="243"/>
      <c r="R612" s="243"/>
      <c r="S612" s="243"/>
      <c r="T612" s="243"/>
      <c r="U612" s="244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45" t="s">
        <v>211</v>
      </c>
      <c r="AU612" s="245" t="s">
        <v>81</v>
      </c>
      <c r="AV612" s="13" t="s">
        <v>81</v>
      </c>
      <c r="AW612" s="13" t="s">
        <v>33</v>
      </c>
      <c r="AX612" s="13" t="s">
        <v>79</v>
      </c>
      <c r="AY612" s="245" t="s">
        <v>133</v>
      </c>
    </row>
    <row r="613" spans="1:65" s="2" customFormat="1" ht="16.5" customHeight="1">
      <c r="A613" s="39"/>
      <c r="B613" s="40"/>
      <c r="C613" s="212" t="s">
        <v>1196</v>
      </c>
      <c r="D613" s="212" t="s">
        <v>136</v>
      </c>
      <c r="E613" s="213" t="s">
        <v>1197</v>
      </c>
      <c r="F613" s="214" t="s">
        <v>1198</v>
      </c>
      <c r="G613" s="215" t="s">
        <v>227</v>
      </c>
      <c r="H613" s="216">
        <v>9.75</v>
      </c>
      <c r="I613" s="217"/>
      <c r="J613" s="218">
        <f>ROUND(I613*H613,2)</f>
        <v>0</v>
      </c>
      <c r="K613" s="214" t="s">
        <v>140</v>
      </c>
      <c r="L613" s="45"/>
      <c r="M613" s="219" t="s">
        <v>19</v>
      </c>
      <c r="N613" s="220" t="s">
        <v>42</v>
      </c>
      <c r="O613" s="85"/>
      <c r="P613" s="221">
        <f>O613*H613</f>
        <v>0</v>
      </c>
      <c r="Q613" s="221">
        <v>0</v>
      </c>
      <c r="R613" s="221">
        <f>Q613*H613</f>
        <v>0</v>
      </c>
      <c r="S613" s="221">
        <v>0.003</v>
      </c>
      <c r="T613" s="221">
        <f>S613*H613</f>
        <v>0.02925</v>
      </c>
      <c r="U613" s="222" t="s">
        <v>19</v>
      </c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R613" s="223" t="s">
        <v>310</v>
      </c>
      <c r="AT613" s="223" t="s">
        <v>136</v>
      </c>
      <c r="AU613" s="223" t="s">
        <v>81</v>
      </c>
      <c r="AY613" s="18" t="s">
        <v>133</v>
      </c>
      <c r="BE613" s="224">
        <f>IF(N613="základní",J613,0)</f>
        <v>0</v>
      </c>
      <c r="BF613" s="224">
        <f>IF(N613="snížená",J613,0)</f>
        <v>0</v>
      </c>
      <c r="BG613" s="224">
        <f>IF(N613="zákl. přenesená",J613,0)</f>
        <v>0</v>
      </c>
      <c r="BH613" s="224">
        <f>IF(N613="sníž. přenesená",J613,0)</f>
        <v>0</v>
      </c>
      <c r="BI613" s="224">
        <f>IF(N613="nulová",J613,0)</f>
        <v>0</v>
      </c>
      <c r="BJ613" s="18" t="s">
        <v>79</v>
      </c>
      <c r="BK613" s="224">
        <f>ROUND(I613*H613,2)</f>
        <v>0</v>
      </c>
      <c r="BL613" s="18" t="s">
        <v>310</v>
      </c>
      <c r="BM613" s="223" t="s">
        <v>1199</v>
      </c>
    </row>
    <row r="614" spans="1:47" s="2" customFormat="1" ht="12">
      <c r="A614" s="39"/>
      <c r="B614" s="40"/>
      <c r="C614" s="41"/>
      <c r="D614" s="225" t="s">
        <v>143</v>
      </c>
      <c r="E614" s="41"/>
      <c r="F614" s="226" t="s">
        <v>1200</v>
      </c>
      <c r="G614" s="41"/>
      <c r="H614" s="41"/>
      <c r="I614" s="227"/>
      <c r="J614" s="41"/>
      <c r="K614" s="41"/>
      <c r="L614" s="45"/>
      <c r="M614" s="228"/>
      <c r="N614" s="229"/>
      <c r="O614" s="85"/>
      <c r="P614" s="85"/>
      <c r="Q614" s="85"/>
      <c r="R614" s="85"/>
      <c r="S614" s="85"/>
      <c r="T614" s="85"/>
      <c r="U614" s="86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T614" s="18" t="s">
        <v>143</v>
      </c>
      <c r="AU614" s="18" t="s">
        <v>81</v>
      </c>
    </row>
    <row r="615" spans="1:51" s="13" customFormat="1" ht="12">
      <c r="A615" s="13"/>
      <c r="B615" s="234"/>
      <c r="C615" s="235"/>
      <c r="D615" s="236" t="s">
        <v>211</v>
      </c>
      <c r="E615" s="237" t="s">
        <v>19</v>
      </c>
      <c r="F615" s="238" t="s">
        <v>1201</v>
      </c>
      <c r="G615" s="235"/>
      <c r="H615" s="239">
        <v>9.75</v>
      </c>
      <c r="I615" s="240"/>
      <c r="J615" s="235"/>
      <c r="K615" s="235"/>
      <c r="L615" s="241"/>
      <c r="M615" s="242"/>
      <c r="N615" s="243"/>
      <c r="O615" s="243"/>
      <c r="P615" s="243"/>
      <c r="Q615" s="243"/>
      <c r="R615" s="243"/>
      <c r="S615" s="243"/>
      <c r="T615" s="243"/>
      <c r="U615" s="244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45" t="s">
        <v>211</v>
      </c>
      <c r="AU615" s="245" t="s">
        <v>81</v>
      </c>
      <c r="AV615" s="13" t="s">
        <v>81</v>
      </c>
      <c r="AW615" s="13" t="s">
        <v>33</v>
      </c>
      <c r="AX615" s="13" t="s">
        <v>79</v>
      </c>
      <c r="AY615" s="245" t="s">
        <v>133</v>
      </c>
    </row>
    <row r="616" spans="1:65" s="2" customFormat="1" ht="16.5" customHeight="1">
      <c r="A616" s="39"/>
      <c r="B616" s="40"/>
      <c r="C616" s="212" t="s">
        <v>1202</v>
      </c>
      <c r="D616" s="212" t="s">
        <v>136</v>
      </c>
      <c r="E616" s="213" t="s">
        <v>1203</v>
      </c>
      <c r="F616" s="214" t="s">
        <v>1204</v>
      </c>
      <c r="G616" s="215" t="s">
        <v>253</v>
      </c>
      <c r="H616" s="216">
        <v>72.35</v>
      </c>
      <c r="I616" s="217"/>
      <c r="J616" s="218">
        <f>ROUND(I616*H616,2)</f>
        <v>0</v>
      </c>
      <c r="K616" s="214" t="s">
        <v>140</v>
      </c>
      <c r="L616" s="45"/>
      <c r="M616" s="219" t="s">
        <v>19</v>
      </c>
      <c r="N616" s="220" t="s">
        <v>42</v>
      </c>
      <c r="O616" s="85"/>
      <c r="P616" s="221">
        <f>O616*H616</f>
        <v>0</v>
      </c>
      <c r="Q616" s="221">
        <v>0</v>
      </c>
      <c r="R616" s="221">
        <f>Q616*H616</f>
        <v>0</v>
      </c>
      <c r="S616" s="221">
        <v>0.0003</v>
      </c>
      <c r="T616" s="221">
        <f>S616*H616</f>
        <v>0.021704999999999995</v>
      </c>
      <c r="U616" s="222" t="s">
        <v>19</v>
      </c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R616" s="223" t="s">
        <v>310</v>
      </c>
      <c r="AT616" s="223" t="s">
        <v>136</v>
      </c>
      <c r="AU616" s="223" t="s">
        <v>81</v>
      </c>
      <c r="AY616" s="18" t="s">
        <v>133</v>
      </c>
      <c r="BE616" s="224">
        <f>IF(N616="základní",J616,0)</f>
        <v>0</v>
      </c>
      <c r="BF616" s="224">
        <f>IF(N616="snížená",J616,0)</f>
        <v>0</v>
      </c>
      <c r="BG616" s="224">
        <f>IF(N616="zákl. přenesená",J616,0)</f>
        <v>0</v>
      </c>
      <c r="BH616" s="224">
        <f>IF(N616="sníž. přenesená",J616,0)</f>
        <v>0</v>
      </c>
      <c r="BI616" s="224">
        <f>IF(N616="nulová",J616,0)</f>
        <v>0</v>
      </c>
      <c r="BJ616" s="18" t="s">
        <v>79</v>
      </c>
      <c r="BK616" s="224">
        <f>ROUND(I616*H616,2)</f>
        <v>0</v>
      </c>
      <c r="BL616" s="18" t="s">
        <v>310</v>
      </c>
      <c r="BM616" s="223" t="s">
        <v>1205</v>
      </c>
    </row>
    <row r="617" spans="1:47" s="2" customFormat="1" ht="12">
      <c r="A617" s="39"/>
      <c r="B617" s="40"/>
      <c r="C617" s="41"/>
      <c r="D617" s="225" t="s">
        <v>143</v>
      </c>
      <c r="E617" s="41"/>
      <c r="F617" s="226" t="s">
        <v>1206</v>
      </c>
      <c r="G617" s="41"/>
      <c r="H617" s="41"/>
      <c r="I617" s="227"/>
      <c r="J617" s="41"/>
      <c r="K617" s="41"/>
      <c r="L617" s="45"/>
      <c r="M617" s="228"/>
      <c r="N617" s="229"/>
      <c r="O617" s="85"/>
      <c r="P617" s="85"/>
      <c r="Q617" s="85"/>
      <c r="R617" s="85"/>
      <c r="S617" s="85"/>
      <c r="T617" s="85"/>
      <c r="U617" s="86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T617" s="18" t="s">
        <v>143</v>
      </c>
      <c r="AU617" s="18" t="s">
        <v>81</v>
      </c>
    </row>
    <row r="618" spans="1:51" s="13" customFormat="1" ht="12">
      <c r="A618" s="13"/>
      <c r="B618" s="234"/>
      <c r="C618" s="235"/>
      <c r="D618" s="236" t="s">
        <v>211</v>
      </c>
      <c r="E618" s="237" t="s">
        <v>19</v>
      </c>
      <c r="F618" s="238" t="s">
        <v>1207</v>
      </c>
      <c r="G618" s="235"/>
      <c r="H618" s="239">
        <v>28.3</v>
      </c>
      <c r="I618" s="240"/>
      <c r="J618" s="235"/>
      <c r="K618" s="235"/>
      <c r="L618" s="241"/>
      <c r="M618" s="242"/>
      <c r="N618" s="243"/>
      <c r="O618" s="243"/>
      <c r="P618" s="243"/>
      <c r="Q618" s="243"/>
      <c r="R618" s="243"/>
      <c r="S618" s="243"/>
      <c r="T618" s="243"/>
      <c r="U618" s="244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45" t="s">
        <v>211</v>
      </c>
      <c r="AU618" s="245" t="s">
        <v>81</v>
      </c>
      <c r="AV618" s="13" t="s">
        <v>81</v>
      </c>
      <c r="AW618" s="13" t="s">
        <v>33</v>
      </c>
      <c r="AX618" s="13" t="s">
        <v>71</v>
      </c>
      <c r="AY618" s="245" t="s">
        <v>133</v>
      </c>
    </row>
    <row r="619" spans="1:51" s="13" customFormat="1" ht="12">
      <c r="A619" s="13"/>
      <c r="B619" s="234"/>
      <c r="C619" s="235"/>
      <c r="D619" s="236" t="s">
        <v>211</v>
      </c>
      <c r="E619" s="237" t="s">
        <v>19</v>
      </c>
      <c r="F619" s="238" t="s">
        <v>1208</v>
      </c>
      <c r="G619" s="235"/>
      <c r="H619" s="239">
        <v>31.8</v>
      </c>
      <c r="I619" s="240"/>
      <c r="J619" s="235"/>
      <c r="K619" s="235"/>
      <c r="L619" s="241"/>
      <c r="M619" s="242"/>
      <c r="N619" s="243"/>
      <c r="O619" s="243"/>
      <c r="P619" s="243"/>
      <c r="Q619" s="243"/>
      <c r="R619" s="243"/>
      <c r="S619" s="243"/>
      <c r="T619" s="243"/>
      <c r="U619" s="244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5" t="s">
        <v>211</v>
      </c>
      <c r="AU619" s="245" t="s">
        <v>81</v>
      </c>
      <c r="AV619" s="13" t="s">
        <v>81</v>
      </c>
      <c r="AW619" s="13" t="s">
        <v>33</v>
      </c>
      <c r="AX619" s="13" t="s">
        <v>71</v>
      </c>
      <c r="AY619" s="245" t="s">
        <v>133</v>
      </c>
    </row>
    <row r="620" spans="1:51" s="15" customFormat="1" ht="12">
      <c r="A620" s="15"/>
      <c r="B620" s="257"/>
      <c r="C620" s="258"/>
      <c r="D620" s="236" t="s">
        <v>211</v>
      </c>
      <c r="E620" s="259" t="s">
        <v>19</v>
      </c>
      <c r="F620" s="260" t="s">
        <v>1209</v>
      </c>
      <c r="G620" s="258"/>
      <c r="H620" s="261">
        <v>60.1</v>
      </c>
      <c r="I620" s="262"/>
      <c r="J620" s="258"/>
      <c r="K620" s="258"/>
      <c r="L620" s="263"/>
      <c r="M620" s="264"/>
      <c r="N620" s="265"/>
      <c r="O620" s="265"/>
      <c r="P620" s="265"/>
      <c r="Q620" s="265"/>
      <c r="R620" s="265"/>
      <c r="S620" s="265"/>
      <c r="T620" s="265"/>
      <c r="U620" s="266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T620" s="267" t="s">
        <v>211</v>
      </c>
      <c r="AU620" s="267" t="s">
        <v>81</v>
      </c>
      <c r="AV620" s="15" t="s">
        <v>149</v>
      </c>
      <c r="AW620" s="15" t="s">
        <v>33</v>
      </c>
      <c r="AX620" s="15" t="s">
        <v>71</v>
      </c>
      <c r="AY620" s="267" t="s">
        <v>133</v>
      </c>
    </row>
    <row r="621" spans="1:51" s="13" customFormat="1" ht="12">
      <c r="A621" s="13"/>
      <c r="B621" s="234"/>
      <c r="C621" s="235"/>
      <c r="D621" s="236" t="s">
        <v>211</v>
      </c>
      <c r="E621" s="237" t="s">
        <v>19</v>
      </c>
      <c r="F621" s="238" t="s">
        <v>1210</v>
      </c>
      <c r="G621" s="235"/>
      <c r="H621" s="239">
        <v>12.25</v>
      </c>
      <c r="I621" s="240"/>
      <c r="J621" s="235"/>
      <c r="K621" s="235"/>
      <c r="L621" s="241"/>
      <c r="M621" s="242"/>
      <c r="N621" s="243"/>
      <c r="O621" s="243"/>
      <c r="P621" s="243"/>
      <c r="Q621" s="243"/>
      <c r="R621" s="243"/>
      <c r="S621" s="243"/>
      <c r="T621" s="243"/>
      <c r="U621" s="244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45" t="s">
        <v>211</v>
      </c>
      <c r="AU621" s="245" t="s">
        <v>81</v>
      </c>
      <c r="AV621" s="13" t="s">
        <v>81</v>
      </c>
      <c r="AW621" s="13" t="s">
        <v>33</v>
      </c>
      <c r="AX621" s="13" t="s">
        <v>71</v>
      </c>
      <c r="AY621" s="245" t="s">
        <v>133</v>
      </c>
    </row>
    <row r="622" spans="1:51" s="15" customFormat="1" ht="12">
      <c r="A622" s="15"/>
      <c r="B622" s="257"/>
      <c r="C622" s="258"/>
      <c r="D622" s="236" t="s">
        <v>211</v>
      </c>
      <c r="E622" s="259" t="s">
        <v>19</v>
      </c>
      <c r="F622" s="260" t="s">
        <v>1211</v>
      </c>
      <c r="G622" s="258"/>
      <c r="H622" s="261">
        <v>12.25</v>
      </c>
      <c r="I622" s="262"/>
      <c r="J622" s="258"/>
      <c r="K622" s="258"/>
      <c r="L622" s="263"/>
      <c r="M622" s="264"/>
      <c r="N622" s="265"/>
      <c r="O622" s="265"/>
      <c r="P622" s="265"/>
      <c r="Q622" s="265"/>
      <c r="R622" s="265"/>
      <c r="S622" s="265"/>
      <c r="T622" s="265"/>
      <c r="U622" s="266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T622" s="267" t="s">
        <v>211</v>
      </c>
      <c r="AU622" s="267" t="s">
        <v>81</v>
      </c>
      <c r="AV622" s="15" t="s">
        <v>149</v>
      </c>
      <c r="AW622" s="15" t="s">
        <v>33</v>
      </c>
      <c r="AX622" s="15" t="s">
        <v>71</v>
      </c>
      <c r="AY622" s="267" t="s">
        <v>133</v>
      </c>
    </row>
    <row r="623" spans="1:51" s="14" customFormat="1" ht="12">
      <c r="A623" s="14"/>
      <c r="B623" s="246"/>
      <c r="C623" s="247"/>
      <c r="D623" s="236" t="s">
        <v>211</v>
      </c>
      <c r="E623" s="248" t="s">
        <v>19</v>
      </c>
      <c r="F623" s="249" t="s">
        <v>224</v>
      </c>
      <c r="G623" s="247"/>
      <c r="H623" s="250">
        <v>72.35</v>
      </c>
      <c r="I623" s="251"/>
      <c r="J623" s="247"/>
      <c r="K623" s="247"/>
      <c r="L623" s="252"/>
      <c r="M623" s="253"/>
      <c r="N623" s="254"/>
      <c r="O623" s="254"/>
      <c r="P623" s="254"/>
      <c r="Q623" s="254"/>
      <c r="R623" s="254"/>
      <c r="S623" s="254"/>
      <c r="T623" s="254"/>
      <c r="U623" s="255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56" t="s">
        <v>211</v>
      </c>
      <c r="AU623" s="256" t="s">
        <v>81</v>
      </c>
      <c r="AV623" s="14" t="s">
        <v>156</v>
      </c>
      <c r="AW623" s="14" t="s">
        <v>33</v>
      </c>
      <c r="AX623" s="14" t="s">
        <v>79</v>
      </c>
      <c r="AY623" s="256" t="s">
        <v>133</v>
      </c>
    </row>
    <row r="624" spans="1:65" s="2" customFormat="1" ht="16.5" customHeight="1">
      <c r="A624" s="39"/>
      <c r="B624" s="40"/>
      <c r="C624" s="212" t="s">
        <v>1212</v>
      </c>
      <c r="D624" s="212" t="s">
        <v>136</v>
      </c>
      <c r="E624" s="213" t="s">
        <v>1213</v>
      </c>
      <c r="F624" s="214" t="s">
        <v>1214</v>
      </c>
      <c r="G624" s="215" t="s">
        <v>253</v>
      </c>
      <c r="H624" s="216">
        <v>6.6</v>
      </c>
      <c r="I624" s="217"/>
      <c r="J624" s="218">
        <f>ROUND(I624*H624,2)</f>
        <v>0</v>
      </c>
      <c r="K624" s="214" t="s">
        <v>140</v>
      </c>
      <c r="L624" s="45"/>
      <c r="M624" s="219" t="s">
        <v>19</v>
      </c>
      <c r="N624" s="220" t="s">
        <v>42</v>
      </c>
      <c r="O624" s="85"/>
      <c r="P624" s="221">
        <f>O624*H624</f>
        <v>0</v>
      </c>
      <c r="Q624" s="221">
        <v>0</v>
      </c>
      <c r="R624" s="221">
        <f>Q624*H624</f>
        <v>0</v>
      </c>
      <c r="S624" s="221">
        <v>0</v>
      </c>
      <c r="T624" s="221">
        <f>S624*H624</f>
        <v>0</v>
      </c>
      <c r="U624" s="222" t="s">
        <v>19</v>
      </c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R624" s="223" t="s">
        <v>310</v>
      </c>
      <c r="AT624" s="223" t="s">
        <v>136</v>
      </c>
      <c r="AU624" s="223" t="s">
        <v>81</v>
      </c>
      <c r="AY624" s="18" t="s">
        <v>133</v>
      </c>
      <c r="BE624" s="224">
        <f>IF(N624="základní",J624,0)</f>
        <v>0</v>
      </c>
      <c r="BF624" s="224">
        <f>IF(N624="snížená",J624,0)</f>
        <v>0</v>
      </c>
      <c r="BG624" s="224">
        <f>IF(N624="zákl. přenesená",J624,0)</f>
        <v>0</v>
      </c>
      <c r="BH624" s="224">
        <f>IF(N624="sníž. přenesená",J624,0)</f>
        <v>0</v>
      </c>
      <c r="BI624" s="224">
        <f>IF(N624="nulová",J624,0)</f>
        <v>0</v>
      </c>
      <c r="BJ624" s="18" t="s">
        <v>79</v>
      </c>
      <c r="BK624" s="224">
        <f>ROUND(I624*H624,2)</f>
        <v>0</v>
      </c>
      <c r="BL624" s="18" t="s">
        <v>310</v>
      </c>
      <c r="BM624" s="223" t="s">
        <v>1215</v>
      </c>
    </row>
    <row r="625" spans="1:47" s="2" customFormat="1" ht="12">
      <c r="A625" s="39"/>
      <c r="B625" s="40"/>
      <c r="C625" s="41"/>
      <c r="D625" s="225" t="s">
        <v>143</v>
      </c>
      <c r="E625" s="41"/>
      <c r="F625" s="226" t="s">
        <v>1216</v>
      </c>
      <c r="G625" s="41"/>
      <c r="H625" s="41"/>
      <c r="I625" s="227"/>
      <c r="J625" s="41"/>
      <c r="K625" s="41"/>
      <c r="L625" s="45"/>
      <c r="M625" s="228"/>
      <c r="N625" s="229"/>
      <c r="O625" s="85"/>
      <c r="P625" s="85"/>
      <c r="Q625" s="85"/>
      <c r="R625" s="85"/>
      <c r="S625" s="85"/>
      <c r="T625" s="85"/>
      <c r="U625" s="86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T625" s="18" t="s">
        <v>143</v>
      </c>
      <c r="AU625" s="18" t="s">
        <v>81</v>
      </c>
    </row>
    <row r="626" spans="1:51" s="13" customFormat="1" ht="12">
      <c r="A626" s="13"/>
      <c r="B626" s="234"/>
      <c r="C626" s="235"/>
      <c r="D626" s="236" t="s">
        <v>211</v>
      </c>
      <c r="E626" s="237" t="s">
        <v>19</v>
      </c>
      <c r="F626" s="238" t="s">
        <v>1217</v>
      </c>
      <c r="G626" s="235"/>
      <c r="H626" s="239">
        <v>6.6</v>
      </c>
      <c r="I626" s="240"/>
      <c r="J626" s="235"/>
      <c r="K626" s="235"/>
      <c r="L626" s="241"/>
      <c r="M626" s="242"/>
      <c r="N626" s="243"/>
      <c r="O626" s="243"/>
      <c r="P626" s="243"/>
      <c r="Q626" s="243"/>
      <c r="R626" s="243"/>
      <c r="S626" s="243"/>
      <c r="T626" s="243"/>
      <c r="U626" s="244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45" t="s">
        <v>211</v>
      </c>
      <c r="AU626" s="245" t="s">
        <v>81</v>
      </c>
      <c r="AV626" s="13" t="s">
        <v>81</v>
      </c>
      <c r="AW626" s="13" t="s">
        <v>33</v>
      </c>
      <c r="AX626" s="13" t="s">
        <v>79</v>
      </c>
      <c r="AY626" s="245" t="s">
        <v>133</v>
      </c>
    </row>
    <row r="627" spans="1:63" s="12" customFormat="1" ht="22.8" customHeight="1">
      <c r="A627" s="12"/>
      <c r="B627" s="196"/>
      <c r="C627" s="197"/>
      <c r="D627" s="198" t="s">
        <v>70</v>
      </c>
      <c r="E627" s="210" t="s">
        <v>1218</v>
      </c>
      <c r="F627" s="210" t="s">
        <v>1219</v>
      </c>
      <c r="G627" s="197"/>
      <c r="H627" s="197"/>
      <c r="I627" s="200"/>
      <c r="J627" s="211">
        <f>BK627</f>
        <v>0</v>
      </c>
      <c r="K627" s="197"/>
      <c r="L627" s="202"/>
      <c r="M627" s="203"/>
      <c r="N627" s="204"/>
      <c r="O627" s="204"/>
      <c r="P627" s="205">
        <f>SUM(P628:P700)</f>
        <v>0</v>
      </c>
      <c r="Q627" s="204"/>
      <c r="R627" s="205">
        <f>SUM(R628:R700)</f>
        <v>3.5920864999999997</v>
      </c>
      <c r="S627" s="204"/>
      <c r="T627" s="205">
        <f>SUM(T628:T700)</f>
        <v>5.19155</v>
      </c>
      <c r="U627" s="206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R627" s="207" t="s">
        <v>81</v>
      </c>
      <c r="AT627" s="208" t="s">
        <v>70</v>
      </c>
      <c r="AU627" s="208" t="s">
        <v>79</v>
      </c>
      <c r="AY627" s="207" t="s">
        <v>133</v>
      </c>
      <c r="BK627" s="209">
        <f>SUM(BK628:BK700)</f>
        <v>0</v>
      </c>
    </row>
    <row r="628" spans="1:65" s="2" customFormat="1" ht="16.5" customHeight="1">
      <c r="A628" s="39"/>
      <c r="B628" s="40"/>
      <c r="C628" s="212" t="s">
        <v>1220</v>
      </c>
      <c r="D628" s="212" t="s">
        <v>136</v>
      </c>
      <c r="E628" s="213" t="s">
        <v>1221</v>
      </c>
      <c r="F628" s="214" t="s">
        <v>1222</v>
      </c>
      <c r="G628" s="215" t="s">
        <v>227</v>
      </c>
      <c r="H628" s="216">
        <v>102.58</v>
      </c>
      <c r="I628" s="217"/>
      <c r="J628" s="218">
        <f>ROUND(I628*H628,2)</f>
        <v>0</v>
      </c>
      <c r="K628" s="214" t="s">
        <v>140</v>
      </c>
      <c r="L628" s="45"/>
      <c r="M628" s="219" t="s">
        <v>19</v>
      </c>
      <c r="N628" s="220" t="s">
        <v>42</v>
      </c>
      <c r="O628" s="85"/>
      <c r="P628" s="221">
        <f>O628*H628</f>
        <v>0</v>
      </c>
      <c r="Q628" s="221">
        <v>0</v>
      </c>
      <c r="R628" s="221">
        <f>Q628*H628</f>
        <v>0</v>
      </c>
      <c r="S628" s="221">
        <v>0</v>
      </c>
      <c r="T628" s="221">
        <f>S628*H628</f>
        <v>0</v>
      </c>
      <c r="U628" s="222" t="s">
        <v>19</v>
      </c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R628" s="223" t="s">
        <v>310</v>
      </c>
      <c r="AT628" s="223" t="s">
        <v>136</v>
      </c>
      <c r="AU628" s="223" t="s">
        <v>81</v>
      </c>
      <c r="AY628" s="18" t="s">
        <v>133</v>
      </c>
      <c r="BE628" s="224">
        <f>IF(N628="základní",J628,0)</f>
        <v>0</v>
      </c>
      <c r="BF628" s="224">
        <f>IF(N628="snížená",J628,0)</f>
        <v>0</v>
      </c>
      <c r="BG628" s="224">
        <f>IF(N628="zákl. přenesená",J628,0)</f>
        <v>0</v>
      </c>
      <c r="BH628" s="224">
        <f>IF(N628="sníž. přenesená",J628,0)</f>
        <v>0</v>
      </c>
      <c r="BI628" s="224">
        <f>IF(N628="nulová",J628,0)</f>
        <v>0</v>
      </c>
      <c r="BJ628" s="18" t="s">
        <v>79</v>
      </c>
      <c r="BK628" s="224">
        <f>ROUND(I628*H628,2)</f>
        <v>0</v>
      </c>
      <c r="BL628" s="18" t="s">
        <v>310</v>
      </c>
      <c r="BM628" s="223" t="s">
        <v>1223</v>
      </c>
    </row>
    <row r="629" spans="1:47" s="2" customFormat="1" ht="12">
      <c r="A629" s="39"/>
      <c r="B629" s="40"/>
      <c r="C629" s="41"/>
      <c r="D629" s="225" t="s">
        <v>143</v>
      </c>
      <c r="E629" s="41"/>
      <c r="F629" s="226" t="s">
        <v>1224</v>
      </c>
      <c r="G629" s="41"/>
      <c r="H629" s="41"/>
      <c r="I629" s="227"/>
      <c r="J629" s="41"/>
      <c r="K629" s="41"/>
      <c r="L629" s="45"/>
      <c r="M629" s="228"/>
      <c r="N629" s="229"/>
      <c r="O629" s="85"/>
      <c r="P629" s="85"/>
      <c r="Q629" s="85"/>
      <c r="R629" s="85"/>
      <c r="S629" s="85"/>
      <c r="T629" s="85"/>
      <c r="U629" s="86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T629" s="18" t="s">
        <v>143</v>
      </c>
      <c r="AU629" s="18" t="s">
        <v>81</v>
      </c>
    </row>
    <row r="630" spans="1:51" s="13" customFormat="1" ht="12">
      <c r="A630" s="13"/>
      <c r="B630" s="234"/>
      <c r="C630" s="235"/>
      <c r="D630" s="236" t="s">
        <v>211</v>
      </c>
      <c r="E630" s="237" t="s">
        <v>19</v>
      </c>
      <c r="F630" s="238" t="s">
        <v>1225</v>
      </c>
      <c r="G630" s="235"/>
      <c r="H630" s="239">
        <v>13.2</v>
      </c>
      <c r="I630" s="240"/>
      <c r="J630" s="235"/>
      <c r="K630" s="235"/>
      <c r="L630" s="241"/>
      <c r="M630" s="242"/>
      <c r="N630" s="243"/>
      <c r="O630" s="243"/>
      <c r="P630" s="243"/>
      <c r="Q630" s="243"/>
      <c r="R630" s="243"/>
      <c r="S630" s="243"/>
      <c r="T630" s="243"/>
      <c r="U630" s="244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45" t="s">
        <v>211</v>
      </c>
      <c r="AU630" s="245" t="s">
        <v>81</v>
      </c>
      <c r="AV630" s="13" t="s">
        <v>81</v>
      </c>
      <c r="AW630" s="13" t="s">
        <v>33</v>
      </c>
      <c r="AX630" s="13" t="s">
        <v>71</v>
      </c>
      <c r="AY630" s="245" t="s">
        <v>133</v>
      </c>
    </row>
    <row r="631" spans="1:51" s="13" customFormat="1" ht="12">
      <c r="A631" s="13"/>
      <c r="B631" s="234"/>
      <c r="C631" s="235"/>
      <c r="D631" s="236" t="s">
        <v>211</v>
      </c>
      <c r="E631" s="237" t="s">
        <v>19</v>
      </c>
      <c r="F631" s="238" t="s">
        <v>1226</v>
      </c>
      <c r="G631" s="235"/>
      <c r="H631" s="239">
        <v>7.78</v>
      </c>
      <c r="I631" s="240"/>
      <c r="J631" s="235"/>
      <c r="K631" s="235"/>
      <c r="L631" s="241"/>
      <c r="M631" s="242"/>
      <c r="N631" s="243"/>
      <c r="O631" s="243"/>
      <c r="P631" s="243"/>
      <c r="Q631" s="243"/>
      <c r="R631" s="243"/>
      <c r="S631" s="243"/>
      <c r="T631" s="243"/>
      <c r="U631" s="244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5" t="s">
        <v>211</v>
      </c>
      <c r="AU631" s="245" t="s">
        <v>81</v>
      </c>
      <c r="AV631" s="13" t="s">
        <v>81</v>
      </c>
      <c r="AW631" s="13" t="s">
        <v>33</v>
      </c>
      <c r="AX631" s="13" t="s">
        <v>71</v>
      </c>
      <c r="AY631" s="245" t="s">
        <v>133</v>
      </c>
    </row>
    <row r="632" spans="1:51" s="13" customFormat="1" ht="12">
      <c r="A632" s="13"/>
      <c r="B632" s="234"/>
      <c r="C632" s="235"/>
      <c r="D632" s="236" t="s">
        <v>211</v>
      </c>
      <c r="E632" s="237" t="s">
        <v>19</v>
      </c>
      <c r="F632" s="238" t="s">
        <v>1227</v>
      </c>
      <c r="G632" s="235"/>
      <c r="H632" s="239">
        <v>7.78</v>
      </c>
      <c r="I632" s="240"/>
      <c r="J632" s="235"/>
      <c r="K632" s="235"/>
      <c r="L632" s="241"/>
      <c r="M632" s="242"/>
      <c r="N632" s="243"/>
      <c r="O632" s="243"/>
      <c r="P632" s="243"/>
      <c r="Q632" s="243"/>
      <c r="R632" s="243"/>
      <c r="S632" s="243"/>
      <c r="T632" s="243"/>
      <c r="U632" s="244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45" t="s">
        <v>211</v>
      </c>
      <c r="AU632" s="245" t="s">
        <v>81</v>
      </c>
      <c r="AV632" s="13" t="s">
        <v>81</v>
      </c>
      <c r="AW632" s="13" t="s">
        <v>33</v>
      </c>
      <c r="AX632" s="13" t="s">
        <v>71</v>
      </c>
      <c r="AY632" s="245" t="s">
        <v>133</v>
      </c>
    </row>
    <row r="633" spans="1:51" s="13" customFormat="1" ht="12">
      <c r="A633" s="13"/>
      <c r="B633" s="234"/>
      <c r="C633" s="235"/>
      <c r="D633" s="236" t="s">
        <v>211</v>
      </c>
      <c r="E633" s="237" t="s">
        <v>19</v>
      </c>
      <c r="F633" s="238" t="s">
        <v>1228</v>
      </c>
      <c r="G633" s="235"/>
      <c r="H633" s="239">
        <v>11.4</v>
      </c>
      <c r="I633" s="240"/>
      <c r="J633" s="235"/>
      <c r="K633" s="235"/>
      <c r="L633" s="241"/>
      <c r="M633" s="242"/>
      <c r="N633" s="243"/>
      <c r="O633" s="243"/>
      <c r="P633" s="243"/>
      <c r="Q633" s="243"/>
      <c r="R633" s="243"/>
      <c r="S633" s="243"/>
      <c r="T633" s="243"/>
      <c r="U633" s="244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45" t="s">
        <v>211</v>
      </c>
      <c r="AU633" s="245" t="s">
        <v>81</v>
      </c>
      <c r="AV633" s="13" t="s">
        <v>81</v>
      </c>
      <c r="AW633" s="13" t="s">
        <v>33</v>
      </c>
      <c r="AX633" s="13" t="s">
        <v>71</v>
      </c>
      <c r="AY633" s="245" t="s">
        <v>133</v>
      </c>
    </row>
    <row r="634" spans="1:51" s="13" customFormat="1" ht="12">
      <c r="A634" s="13"/>
      <c r="B634" s="234"/>
      <c r="C634" s="235"/>
      <c r="D634" s="236" t="s">
        <v>211</v>
      </c>
      <c r="E634" s="237" t="s">
        <v>19</v>
      </c>
      <c r="F634" s="238" t="s">
        <v>1229</v>
      </c>
      <c r="G634" s="235"/>
      <c r="H634" s="239">
        <v>9.6</v>
      </c>
      <c r="I634" s="240"/>
      <c r="J634" s="235"/>
      <c r="K634" s="235"/>
      <c r="L634" s="241"/>
      <c r="M634" s="242"/>
      <c r="N634" s="243"/>
      <c r="O634" s="243"/>
      <c r="P634" s="243"/>
      <c r="Q634" s="243"/>
      <c r="R634" s="243"/>
      <c r="S634" s="243"/>
      <c r="T634" s="243"/>
      <c r="U634" s="244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45" t="s">
        <v>211</v>
      </c>
      <c r="AU634" s="245" t="s">
        <v>81</v>
      </c>
      <c r="AV634" s="13" t="s">
        <v>81</v>
      </c>
      <c r="AW634" s="13" t="s">
        <v>33</v>
      </c>
      <c r="AX634" s="13" t="s">
        <v>71</v>
      </c>
      <c r="AY634" s="245" t="s">
        <v>133</v>
      </c>
    </row>
    <row r="635" spans="1:51" s="13" customFormat="1" ht="12">
      <c r="A635" s="13"/>
      <c r="B635" s="234"/>
      <c r="C635" s="235"/>
      <c r="D635" s="236" t="s">
        <v>211</v>
      </c>
      <c r="E635" s="237" t="s">
        <v>19</v>
      </c>
      <c r="F635" s="238" t="s">
        <v>1230</v>
      </c>
      <c r="G635" s="235"/>
      <c r="H635" s="239">
        <v>7.78</v>
      </c>
      <c r="I635" s="240"/>
      <c r="J635" s="235"/>
      <c r="K635" s="235"/>
      <c r="L635" s="241"/>
      <c r="M635" s="242"/>
      <c r="N635" s="243"/>
      <c r="O635" s="243"/>
      <c r="P635" s="243"/>
      <c r="Q635" s="243"/>
      <c r="R635" s="243"/>
      <c r="S635" s="243"/>
      <c r="T635" s="243"/>
      <c r="U635" s="244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5" t="s">
        <v>211</v>
      </c>
      <c r="AU635" s="245" t="s">
        <v>81</v>
      </c>
      <c r="AV635" s="13" t="s">
        <v>81</v>
      </c>
      <c r="AW635" s="13" t="s">
        <v>33</v>
      </c>
      <c r="AX635" s="13" t="s">
        <v>71</v>
      </c>
      <c r="AY635" s="245" t="s">
        <v>133</v>
      </c>
    </row>
    <row r="636" spans="1:51" s="15" customFormat="1" ht="12">
      <c r="A636" s="15"/>
      <c r="B636" s="257"/>
      <c r="C636" s="258"/>
      <c r="D636" s="236" t="s">
        <v>211</v>
      </c>
      <c r="E636" s="259" t="s">
        <v>19</v>
      </c>
      <c r="F636" s="260" t="s">
        <v>235</v>
      </c>
      <c r="G636" s="258"/>
      <c r="H636" s="261">
        <v>57.540000000000006</v>
      </c>
      <c r="I636" s="262"/>
      <c r="J636" s="258"/>
      <c r="K636" s="258"/>
      <c r="L636" s="263"/>
      <c r="M636" s="264"/>
      <c r="N636" s="265"/>
      <c r="O636" s="265"/>
      <c r="P636" s="265"/>
      <c r="Q636" s="265"/>
      <c r="R636" s="265"/>
      <c r="S636" s="265"/>
      <c r="T636" s="265"/>
      <c r="U636" s="266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T636" s="267" t="s">
        <v>211</v>
      </c>
      <c r="AU636" s="267" t="s">
        <v>81</v>
      </c>
      <c r="AV636" s="15" t="s">
        <v>149</v>
      </c>
      <c r="AW636" s="15" t="s">
        <v>33</v>
      </c>
      <c r="AX636" s="15" t="s">
        <v>71</v>
      </c>
      <c r="AY636" s="267" t="s">
        <v>133</v>
      </c>
    </row>
    <row r="637" spans="1:51" s="13" customFormat="1" ht="12">
      <c r="A637" s="13"/>
      <c r="B637" s="234"/>
      <c r="C637" s="235"/>
      <c r="D637" s="236" t="s">
        <v>211</v>
      </c>
      <c r="E637" s="237" t="s">
        <v>19</v>
      </c>
      <c r="F637" s="238" t="s">
        <v>1231</v>
      </c>
      <c r="G637" s="235"/>
      <c r="H637" s="239">
        <v>22.52</v>
      </c>
      <c r="I637" s="240"/>
      <c r="J637" s="235"/>
      <c r="K637" s="235"/>
      <c r="L637" s="241"/>
      <c r="M637" s="242"/>
      <c r="N637" s="243"/>
      <c r="O637" s="243"/>
      <c r="P637" s="243"/>
      <c r="Q637" s="243"/>
      <c r="R637" s="243"/>
      <c r="S637" s="243"/>
      <c r="T637" s="243"/>
      <c r="U637" s="244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45" t="s">
        <v>211</v>
      </c>
      <c r="AU637" s="245" t="s">
        <v>81</v>
      </c>
      <c r="AV637" s="13" t="s">
        <v>81</v>
      </c>
      <c r="AW637" s="13" t="s">
        <v>33</v>
      </c>
      <c r="AX637" s="13" t="s">
        <v>71</v>
      </c>
      <c r="AY637" s="245" t="s">
        <v>133</v>
      </c>
    </row>
    <row r="638" spans="1:51" s="13" customFormat="1" ht="12">
      <c r="A638" s="13"/>
      <c r="B638" s="234"/>
      <c r="C638" s="235"/>
      <c r="D638" s="236" t="s">
        <v>211</v>
      </c>
      <c r="E638" s="237" t="s">
        <v>19</v>
      </c>
      <c r="F638" s="238" t="s">
        <v>1232</v>
      </c>
      <c r="G638" s="235"/>
      <c r="H638" s="239">
        <v>22.52</v>
      </c>
      <c r="I638" s="240"/>
      <c r="J638" s="235"/>
      <c r="K638" s="235"/>
      <c r="L638" s="241"/>
      <c r="M638" s="242"/>
      <c r="N638" s="243"/>
      <c r="O638" s="243"/>
      <c r="P638" s="243"/>
      <c r="Q638" s="243"/>
      <c r="R638" s="243"/>
      <c r="S638" s="243"/>
      <c r="T638" s="243"/>
      <c r="U638" s="244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5" t="s">
        <v>211</v>
      </c>
      <c r="AU638" s="245" t="s">
        <v>81</v>
      </c>
      <c r="AV638" s="13" t="s">
        <v>81</v>
      </c>
      <c r="AW638" s="13" t="s">
        <v>33</v>
      </c>
      <c r="AX638" s="13" t="s">
        <v>71</v>
      </c>
      <c r="AY638" s="245" t="s">
        <v>133</v>
      </c>
    </row>
    <row r="639" spans="1:51" s="15" customFormat="1" ht="12">
      <c r="A639" s="15"/>
      <c r="B639" s="257"/>
      <c r="C639" s="258"/>
      <c r="D639" s="236" t="s">
        <v>211</v>
      </c>
      <c r="E639" s="259" t="s">
        <v>19</v>
      </c>
      <c r="F639" s="260" t="s">
        <v>239</v>
      </c>
      <c r="G639" s="258"/>
      <c r="H639" s="261">
        <v>45.04</v>
      </c>
      <c r="I639" s="262"/>
      <c r="J639" s="258"/>
      <c r="K639" s="258"/>
      <c r="L639" s="263"/>
      <c r="M639" s="264"/>
      <c r="N639" s="265"/>
      <c r="O639" s="265"/>
      <c r="P639" s="265"/>
      <c r="Q639" s="265"/>
      <c r="R639" s="265"/>
      <c r="S639" s="265"/>
      <c r="T639" s="265"/>
      <c r="U639" s="266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T639" s="267" t="s">
        <v>211</v>
      </c>
      <c r="AU639" s="267" t="s">
        <v>81</v>
      </c>
      <c r="AV639" s="15" t="s">
        <v>149</v>
      </c>
      <c r="AW639" s="15" t="s">
        <v>33</v>
      </c>
      <c r="AX639" s="15" t="s">
        <v>71</v>
      </c>
      <c r="AY639" s="267" t="s">
        <v>133</v>
      </c>
    </row>
    <row r="640" spans="1:51" s="14" customFormat="1" ht="12">
      <c r="A640" s="14"/>
      <c r="B640" s="246"/>
      <c r="C640" s="247"/>
      <c r="D640" s="236" t="s">
        <v>211</v>
      </c>
      <c r="E640" s="248" t="s">
        <v>19</v>
      </c>
      <c r="F640" s="249" t="s">
        <v>224</v>
      </c>
      <c r="G640" s="247"/>
      <c r="H640" s="250">
        <v>102.58</v>
      </c>
      <c r="I640" s="251"/>
      <c r="J640" s="247"/>
      <c r="K640" s="247"/>
      <c r="L640" s="252"/>
      <c r="M640" s="253"/>
      <c r="N640" s="254"/>
      <c r="O640" s="254"/>
      <c r="P640" s="254"/>
      <c r="Q640" s="254"/>
      <c r="R640" s="254"/>
      <c r="S640" s="254"/>
      <c r="T640" s="254"/>
      <c r="U640" s="255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56" t="s">
        <v>211</v>
      </c>
      <c r="AU640" s="256" t="s">
        <v>81</v>
      </c>
      <c r="AV640" s="14" t="s">
        <v>156</v>
      </c>
      <c r="AW640" s="14" t="s">
        <v>33</v>
      </c>
      <c r="AX640" s="14" t="s">
        <v>79</v>
      </c>
      <c r="AY640" s="256" t="s">
        <v>133</v>
      </c>
    </row>
    <row r="641" spans="1:65" s="2" customFormat="1" ht="16.5" customHeight="1">
      <c r="A641" s="39"/>
      <c r="B641" s="40"/>
      <c r="C641" s="212" t="s">
        <v>1233</v>
      </c>
      <c r="D641" s="212" t="s">
        <v>136</v>
      </c>
      <c r="E641" s="213" t="s">
        <v>1234</v>
      </c>
      <c r="F641" s="214" t="s">
        <v>1235</v>
      </c>
      <c r="G641" s="215" t="s">
        <v>227</v>
      </c>
      <c r="H641" s="216">
        <v>102.58</v>
      </c>
      <c r="I641" s="217"/>
      <c r="J641" s="218">
        <f>ROUND(I641*H641,2)</f>
        <v>0</v>
      </c>
      <c r="K641" s="214" t="s">
        <v>140</v>
      </c>
      <c r="L641" s="45"/>
      <c r="M641" s="219" t="s">
        <v>19</v>
      </c>
      <c r="N641" s="220" t="s">
        <v>42</v>
      </c>
      <c r="O641" s="85"/>
      <c r="P641" s="221">
        <f>O641*H641</f>
        <v>0</v>
      </c>
      <c r="Q641" s="221">
        <v>0.0003</v>
      </c>
      <c r="R641" s="221">
        <f>Q641*H641</f>
        <v>0.030773999999999996</v>
      </c>
      <c r="S641" s="221">
        <v>0</v>
      </c>
      <c r="T641" s="221">
        <f>S641*H641</f>
        <v>0</v>
      </c>
      <c r="U641" s="222" t="s">
        <v>19</v>
      </c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R641" s="223" t="s">
        <v>310</v>
      </c>
      <c r="AT641" s="223" t="s">
        <v>136</v>
      </c>
      <c r="AU641" s="223" t="s">
        <v>81</v>
      </c>
      <c r="AY641" s="18" t="s">
        <v>133</v>
      </c>
      <c r="BE641" s="224">
        <f>IF(N641="základní",J641,0)</f>
        <v>0</v>
      </c>
      <c r="BF641" s="224">
        <f>IF(N641="snížená",J641,0)</f>
        <v>0</v>
      </c>
      <c r="BG641" s="224">
        <f>IF(N641="zákl. přenesená",J641,0)</f>
        <v>0</v>
      </c>
      <c r="BH641" s="224">
        <f>IF(N641="sníž. přenesená",J641,0)</f>
        <v>0</v>
      </c>
      <c r="BI641" s="224">
        <f>IF(N641="nulová",J641,0)</f>
        <v>0</v>
      </c>
      <c r="BJ641" s="18" t="s">
        <v>79</v>
      </c>
      <c r="BK641" s="224">
        <f>ROUND(I641*H641,2)</f>
        <v>0</v>
      </c>
      <c r="BL641" s="18" t="s">
        <v>310</v>
      </c>
      <c r="BM641" s="223" t="s">
        <v>1236</v>
      </c>
    </row>
    <row r="642" spans="1:47" s="2" customFormat="1" ht="12">
      <c r="A642" s="39"/>
      <c r="B642" s="40"/>
      <c r="C642" s="41"/>
      <c r="D642" s="225" t="s">
        <v>143</v>
      </c>
      <c r="E642" s="41"/>
      <c r="F642" s="226" t="s">
        <v>1237</v>
      </c>
      <c r="G642" s="41"/>
      <c r="H642" s="41"/>
      <c r="I642" s="227"/>
      <c r="J642" s="41"/>
      <c r="K642" s="41"/>
      <c r="L642" s="45"/>
      <c r="M642" s="228"/>
      <c r="N642" s="229"/>
      <c r="O642" s="85"/>
      <c r="P642" s="85"/>
      <c r="Q642" s="85"/>
      <c r="R642" s="85"/>
      <c r="S642" s="85"/>
      <c r="T642" s="85"/>
      <c r="U642" s="86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T642" s="18" t="s">
        <v>143</v>
      </c>
      <c r="AU642" s="18" t="s">
        <v>81</v>
      </c>
    </row>
    <row r="643" spans="1:65" s="2" customFormat="1" ht="16.5" customHeight="1">
      <c r="A643" s="39"/>
      <c r="B643" s="40"/>
      <c r="C643" s="212" t="s">
        <v>1238</v>
      </c>
      <c r="D643" s="212" t="s">
        <v>136</v>
      </c>
      <c r="E643" s="213" t="s">
        <v>1239</v>
      </c>
      <c r="F643" s="214" t="s">
        <v>1240</v>
      </c>
      <c r="G643" s="215" t="s">
        <v>227</v>
      </c>
      <c r="H643" s="216">
        <v>118.105</v>
      </c>
      <c r="I643" s="217"/>
      <c r="J643" s="218">
        <f>ROUND(I643*H643,2)</f>
        <v>0</v>
      </c>
      <c r="K643" s="214" t="s">
        <v>140</v>
      </c>
      <c r="L643" s="45"/>
      <c r="M643" s="219" t="s">
        <v>19</v>
      </c>
      <c r="N643" s="220" t="s">
        <v>42</v>
      </c>
      <c r="O643" s="85"/>
      <c r="P643" s="221">
        <f>O643*H643</f>
        <v>0</v>
      </c>
      <c r="Q643" s="221">
        <v>0.0015</v>
      </c>
      <c r="R643" s="221">
        <f>Q643*H643</f>
        <v>0.17715750000000002</v>
      </c>
      <c r="S643" s="221">
        <v>0</v>
      </c>
      <c r="T643" s="221">
        <f>S643*H643</f>
        <v>0</v>
      </c>
      <c r="U643" s="222" t="s">
        <v>19</v>
      </c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R643" s="223" t="s">
        <v>310</v>
      </c>
      <c r="AT643" s="223" t="s">
        <v>136</v>
      </c>
      <c r="AU643" s="223" t="s">
        <v>81</v>
      </c>
      <c r="AY643" s="18" t="s">
        <v>133</v>
      </c>
      <c r="BE643" s="224">
        <f>IF(N643="základní",J643,0)</f>
        <v>0</v>
      </c>
      <c r="BF643" s="224">
        <f>IF(N643="snížená",J643,0)</f>
        <v>0</v>
      </c>
      <c r="BG643" s="224">
        <f>IF(N643="zákl. přenesená",J643,0)</f>
        <v>0</v>
      </c>
      <c r="BH643" s="224">
        <f>IF(N643="sníž. přenesená",J643,0)</f>
        <v>0</v>
      </c>
      <c r="BI643" s="224">
        <f>IF(N643="nulová",J643,0)</f>
        <v>0</v>
      </c>
      <c r="BJ643" s="18" t="s">
        <v>79</v>
      </c>
      <c r="BK643" s="224">
        <f>ROUND(I643*H643,2)</f>
        <v>0</v>
      </c>
      <c r="BL643" s="18" t="s">
        <v>310</v>
      </c>
      <c r="BM643" s="223" t="s">
        <v>1241</v>
      </c>
    </row>
    <row r="644" spans="1:47" s="2" customFormat="1" ht="12">
      <c r="A644" s="39"/>
      <c r="B644" s="40"/>
      <c r="C644" s="41"/>
      <c r="D644" s="225" t="s">
        <v>143</v>
      </c>
      <c r="E644" s="41"/>
      <c r="F644" s="226" t="s">
        <v>1242</v>
      </c>
      <c r="G644" s="41"/>
      <c r="H644" s="41"/>
      <c r="I644" s="227"/>
      <c r="J644" s="41"/>
      <c r="K644" s="41"/>
      <c r="L644" s="45"/>
      <c r="M644" s="228"/>
      <c r="N644" s="229"/>
      <c r="O644" s="85"/>
      <c r="P644" s="85"/>
      <c r="Q644" s="85"/>
      <c r="R644" s="85"/>
      <c r="S644" s="85"/>
      <c r="T644" s="85"/>
      <c r="U644" s="86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T644" s="18" t="s">
        <v>143</v>
      </c>
      <c r="AU644" s="18" t="s">
        <v>81</v>
      </c>
    </row>
    <row r="645" spans="1:51" s="13" customFormat="1" ht="12">
      <c r="A645" s="13"/>
      <c r="B645" s="234"/>
      <c r="C645" s="235"/>
      <c r="D645" s="236" t="s">
        <v>211</v>
      </c>
      <c r="E645" s="237" t="s">
        <v>19</v>
      </c>
      <c r="F645" s="238" t="s">
        <v>1243</v>
      </c>
      <c r="G645" s="235"/>
      <c r="H645" s="239">
        <v>68</v>
      </c>
      <c r="I645" s="240"/>
      <c r="J645" s="235"/>
      <c r="K645" s="235"/>
      <c r="L645" s="241"/>
      <c r="M645" s="242"/>
      <c r="N645" s="243"/>
      <c r="O645" s="243"/>
      <c r="P645" s="243"/>
      <c r="Q645" s="243"/>
      <c r="R645" s="243"/>
      <c r="S645" s="243"/>
      <c r="T645" s="243"/>
      <c r="U645" s="244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45" t="s">
        <v>211</v>
      </c>
      <c r="AU645" s="245" t="s">
        <v>81</v>
      </c>
      <c r="AV645" s="13" t="s">
        <v>81</v>
      </c>
      <c r="AW645" s="13" t="s">
        <v>33</v>
      </c>
      <c r="AX645" s="13" t="s">
        <v>71</v>
      </c>
      <c r="AY645" s="245" t="s">
        <v>133</v>
      </c>
    </row>
    <row r="646" spans="1:51" s="13" customFormat="1" ht="12">
      <c r="A646" s="13"/>
      <c r="B646" s="234"/>
      <c r="C646" s="235"/>
      <c r="D646" s="236" t="s">
        <v>211</v>
      </c>
      <c r="E646" s="237" t="s">
        <v>19</v>
      </c>
      <c r="F646" s="238" t="s">
        <v>1244</v>
      </c>
      <c r="G646" s="235"/>
      <c r="H646" s="239">
        <v>44.8</v>
      </c>
      <c r="I646" s="240"/>
      <c r="J646" s="235"/>
      <c r="K646" s="235"/>
      <c r="L646" s="241"/>
      <c r="M646" s="242"/>
      <c r="N646" s="243"/>
      <c r="O646" s="243"/>
      <c r="P646" s="243"/>
      <c r="Q646" s="243"/>
      <c r="R646" s="243"/>
      <c r="S646" s="243"/>
      <c r="T646" s="243"/>
      <c r="U646" s="244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45" t="s">
        <v>211</v>
      </c>
      <c r="AU646" s="245" t="s">
        <v>81</v>
      </c>
      <c r="AV646" s="13" t="s">
        <v>81</v>
      </c>
      <c r="AW646" s="13" t="s">
        <v>33</v>
      </c>
      <c r="AX646" s="13" t="s">
        <v>71</v>
      </c>
      <c r="AY646" s="245" t="s">
        <v>133</v>
      </c>
    </row>
    <row r="647" spans="1:51" s="15" customFormat="1" ht="12">
      <c r="A647" s="15"/>
      <c r="B647" s="257"/>
      <c r="C647" s="258"/>
      <c r="D647" s="236" t="s">
        <v>211</v>
      </c>
      <c r="E647" s="259" t="s">
        <v>19</v>
      </c>
      <c r="F647" s="260" t="s">
        <v>1245</v>
      </c>
      <c r="G647" s="258"/>
      <c r="H647" s="261">
        <v>112.8</v>
      </c>
      <c r="I647" s="262"/>
      <c r="J647" s="258"/>
      <c r="K647" s="258"/>
      <c r="L647" s="263"/>
      <c r="M647" s="264"/>
      <c r="N647" s="265"/>
      <c r="O647" s="265"/>
      <c r="P647" s="265"/>
      <c r="Q647" s="265"/>
      <c r="R647" s="265"/>
      <c r="S647" s="265"/>
      <c r="T647" s="265"/>
      <c r="U647" s="266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T647" s="267" t="s">
        <v>211</v>
      </c>
      <c r="AU647" s="267" t="s">
        <v>81</v>
      </c>
      <c r="AV647" s="15" t="s">
        <v>149</v>
      </c>
      <c r="AW647" s="15" t="s">
        <v>33</v>
      </c>
      <c r="AX647" s="15" t="s">
        <v>71</v>
      </c>
      <c r="AY647" s="267" t="s">
        <v>133</v>
      </c>
    </row>
    <row r="648" spans="1:51" s="13" customFormat="1" ht="12">
      <c r="A648" s="13"/>
      <c r="B648" s="234"/>
      <c r="C648" s="235"/>
      <c r="D648" s="236" t="s">
        <v>211</v>
      </c>
      <c r="E648" s="237" t="s">
        <v>19</v>
      </c>
      <c r="F648" s="238" t="s">
        <v>1246</v>
      </c>
      <c r="G648" s="235"/>
      <c r="H648" s="239">
        <v>5.305</v>
      </c>
      <c r="I648" s="240"/>
      <c r="J648" s="235"/>
      <c r="K648" s="235"/>
      <c r="L648" s="241"/>
      <c r="M648" s="242"/>
      <c r="N648" s="243"/>
      <c r="O648" s="243"/>
      <c r="P648" s="243"/>
      <c r="Q648" s="243"/>
      <c r="R648" s="243"/>
      <c r="S648" s="243"/>
      <c r="T648" s="243"/>
      <c r="U648" s="244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5" t="s">
        <v>211</v>
      </c>
      <c r="AU648" s="245" t="s">
        <v>81</v>
      </c>
      <c r="AV648" s="13" t="s">
        <v>81</v>
      </c>
      <c r="AW648" s="13" t="s">
        <v>33</v>
      </c>
      <c r="AX648" s="13" t="s">
        <v>71</v>
      </c>
      <c r="AY648" s="245" t="s">
        <v>133</v>
      </c>
    </row>
    <row r="649" spans="1:51" s="14" customFormat="1" ht="12">
      <c r="A649" s="14"/>
      <c r="B649" s="246"/>
      <c r="C649" s="247"/>
      <c r="D649" s="236" t="s">
        <v>211</v>
      </c>
      <c r="E649" s="248" t="s">
        <v>19</v>
      </c>
      <c r="F649" s="249" t="s">
        <v>224</v>
      </c>
      <c r="G649" s="247"/>
      <c r="H649" s="250">
        <v>118.10499999999999</v>
      </c>
      <c r="I649" s="251"/>
      <c r="J649" s="247"/>
      <c r="K649" s="247"/>
      <c r="L649" s="252"/>
      <c r="M649" s="253"/>
      <c r="N649" s="254"/>
      <c r="O649" s="254"/>
      <c r="P649" s="254"/>
      <c r="Q649" s="254"/>
      <c r="R649" s="254"/>
      <c r="S649" s="254"/>
      <c r="T649" s="254"/>
      <c r="U649" s="255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56" t="s">
        <v>211</v>
      </c>
      <c r="AU649" s="256" t="s">
        <v>81</v>
      </c>
      <c r="AV649" s="14" t="s">
        <v>156</v>
      </c>
      <c r="AW649" s="14" t="s">
        <v>33</v>
      </c>
      <c r="AX649" s="14" t="s">
        <v>79</v>
      </c>
      <c r="AY649" s="256" t="s">
        <v>133</v>
      </c>
    </row>
    <row r="650" spans="1:65" s="2" customFormat="1" ht="16.5" customHeight="1">
      <c r="A650" s="39"/>
      <c r="B650" s="40"/>
      <c r="C650" s="212" t="s">
        <v>1247</v>
      </c>
      <c r="D650" s="212" t="s">
        <v>136</v>
      </c>
      <c r="E650" s="213" t="s">
        <v>1248</v>
      </c>
      <c r="F650" s="214" t="s">
        <v>1249</v>
      </c>
      <c r="G650" s="215" t="s">
        <v>253</v>
      </c>
      <c r="H650" s="216">
        <v>80</v>
      </c>
      <c r="I650" s="217"/>
      <c r="J650" s="218">
        <f>ROUND(I650*H650,2)</f>
        <v>0</v>
      </c>
      <c r="K650" s="214" t="s">
        <v>140</v>
      </c>
      <c r="L650" s="45"/>
      <c r="M650" s="219" t="s">
        <v>19</v>
      </c>
      <c r="N650" s="220" t="s">
        <v>42</v>
      </c>
      <c r="O650" s="85"/>
      <c r="P650" s="221">
        <f>O650*H650</f>
        <v>0</v>
      </c>
      <c r="Q650" s="221">
        <v>0.00028</v>
      </c>
      <c r="R650" s="221">
        <f>Q650*H650</f>
        <v>0.022399999999999996</v>
      </c>
      <c r="S650" s="221">
        <v>0</v>
      </c>
      <c r="T650" s="221">
        <f>S650*H650</f>
        <v>0</v>
      </c>
      <c r="U650" s="222" t="s">
        <v>19</v>
      </c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R650" s="223" t="s">
        <v>310</v>
      </c>
      <c r="AT650" s="223" t="s">
        <v>136</v>
      </c>
      <c r="AU650" s="223" t="s">
        <v>81</v>
      </c>
      <c r="AY650" s="18" t="s">
        <v>133</v>
      </c>
      <c r="BE650" s="224">
        <f>IF(N650="základní",J650,0)</f>
        <v>0</v>
      </c>
      <c r="BF650" s="224">
        <f>IF(N650="snížená",J650,0)</f>
        <v>0</v>
      </c>
      <c r="BG650" s="224">
        <f>IF(N650="zákl. přenesená",J650,0)</f>
        <v>0</v>
      </c>
      <c r="BH650" s="224">
        <f>IF(N650="sníž. přenesená",J650,0)</f>
        <v>0</v>
      </c>
      <c r="BI650" s="224">
        <f>IF(N650="nulová",J650,0)</f>
        <v>0</v>
      </c>
      <c r="BJ650" s="18" t="s">
        <v>79</v>
      </c>
      <c r="BK650" s="224">
        <f>ROUND(I650*H650,2)</f>
        <v>0</v>
      </c>
      <c r="BL650" s="18" t="s">
        <v>310</v>
      </c>
      <c r="BM650" s="223" t="s">
        <v>1250</v>
      </c>
    </row>
    <row r="651" spans="1:47" s="2" customFormat="1" ht="12">
      <c r="A651" s="39"/>
      <c r="B651" s="40"/>
      <c r="C651" s="41"/>
      <c r="D651" s="225" t="s">
        <v>143</v>
      </c>
      <c r="E651" s="41"/>
      <c r="F651" s="226" t="s">
        <v>1251</v>
      </c>
      <c r="G651" s="41"/>
      <c r="H651" s="41"/>
      <c r="I651" s="227"/>
      <c r="J651" s="41"/>
      <c r="K651" s="41"/>
      <c r="L651" s="45"/>
      <c r="M651" s="228"/>
      <c r="N651" s="229"/>
      <c r="O651" s="85"/>
      <c r="P651" s="85"/>
      <c r="Q651" s="85"/>
      <c r="R651" s="85"/>
      <c r="S651" s="85"/>
      <c r="T651" s="85"/>
      <c r="U651" s="86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T651" s="18" t="s">
        <v>143</v>
      </c>
      <c r="AU651" s="18" t="s">
        <v>81</v>
      </c>
    </row>
    <row r="652" spans="1:51" s="13" customFormat="1" ht="12">
      <c r="A652" s="13"/>
      <c r="B652" s="234"/>
      <c r="C652" s="235"/>
      <c r="D652" s="236" t="s">
        <v>211</v>
      </c>
      <c r="E652" s="237" t="s">
        <v>19</v>
      </c>
      <c r="F652" s="238" t="s">
        <v>1252</v>
      </c>
      <c r="G652" s="235"/>
      <c r="H652" s="239">
        <v>48</v>
      </c>
      <c r="I652" s="240"/>
      <c r="J652" s="235"/>
      <c r="K652" s="235"/>
      <c r="L652" s="241"/>
      <c r="M652" s="242"/>
      <c r="N652" s="243"/>
      <c r="O652" s="243"/>
      <c r="P652" s="243"/>
      <c r="Q652" s="243"/>
      <c r="R652" s="243"/>
      <c r="S652" s="243"/>
      <c r="T652" s="243"/>
      <c r="U652" s="244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45" t="s">
        <v>211</v>
      </c>
      <c r="AU652" s="245" t="s">
        <v>81</v>
      </c>
      <c r="AV652" s="13" t="s">
        <v>81</v>
      </c>
      <c r="AW652" s="13" t="s">
        <v>33</v>
      </c>
      <c r="AX652" s="13" t="s">
        <v>71</v>
      </c>
      <c r="AY652" s="245" t="s">
        <v>133</v>
      </c>
    </row>
    <row r="653" spans="1:51" s="13" customFormat="1" ht="12">
      <c r="A653" s="13"/>
      <c r="B653" s="234"/>
      <c r="C653" s="235"/>
      <c r="D653" s="236" t="s">
        <v>211</v>
      </c>
      <c r="E653" s="237" t="s">
        <v>19</v>
      </c>
      <c r="F653" s="238" t="s">
        <v>1253</v>
      </c>
      <c r="G653" s="235"/>
      <c r="H653" s="239">
        <v>32</v>
      </c>
      <c r="I653" s="240"/>
      <c r="J653" s="235"/>
      <c r="K653" s="235"/>
      <c r="L653" s="241"/>
      <c r="M653" s="242"/>
      <c r="N653" s="243"/>
      <c r="O653" s="243"/>
      <c r="P653" s="243"/>
      <c r="Q653" s="243"/>
      <c r="R653" s="243"/>
      <c r="S653" s="243"/>
      <c r="T653" s="243"/>
      <c r="U653" s="244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45" t="s">
        <v>211</v>
      </c>
      <c r="AU653" s="245" t="s">
        <v>81</v>
      </c>
      <c r="AV653" s="13" t="s">
        <v>81</v>
      </c>
      <c r="AW653" s="13" t="s">
        <v>33</v>
      </c>
      <c r="AX653" s="13" t="s">
        <v>71</v>
      </c>
      <c r="AY653" s="245" t="s">
        <v>133</v>
      </c>
    </row>
    <row r="654" spans="1:51" s="14" customFormat="1" ht="12">
      <c r="A654" s="14"/>
      <c r="B654" s="246"/>
      <c r="C654" s="247"/>
      <c r="D654" s="236" t="s">
        <v>211</v>
      </c>
      <c r="E654" s="248" t="s">
        <v>19</v>
      </c>
      <c r="F654" s="249" t="s">
        <v>1254</v>
      </c>
      <c r="G654" s="247"/>
      <c r="H654" s="250">
        <v>80</v>
      </c>
      <c r="I654" s="251"/>
      <c r="J654" s="247"/>
      <c r="K654" s="247"/>
      <c r="L654" s="252"/>
      <c r="M654" s="253"/>
      <c r="N654" s="254"/>
      <c r="O654" s="254"/>
      <c r="P654" s="254"/>
      <c r="Q654" s="254"/>
      <c r="R654" s="254"/>
      <c r="S654" s="254"/>
      <c r="T654" s="254"/>
      <c r="U654" s="255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56" t="s">
        <v>211</v>
      </c>
      <c r="AU654" s="256" t="s">
        <v>81</v>
      </c>
      <c r="AV654" s="14" t="s">
        <v>156</v>
      </c>
      <c r="AW654" s="14" t="s">
        <v>33</v>
      </c>
      <c r="AX654" s="14" t="s">
        <v>79</v>
      </c>
      <c r="AY654" s="256" t="s">
        <v>133</v>
      </c>
    </row>
    <row r="655" spans="1:65" s="2" customFormat="1" ht="16.5" customHeight="1">
      <c r="A655" s="39"/>
      <c r="B655" s="40"/>
      <c r="C655" s="212" t="s">
        <v>1255</v>
      </c>
      <c r="D655" s="212" t="s">
        <v>136</v>
      </c>
      <c r="E655" s="213" t="s">
        <v>1256</v>
      </c>
      <c r="F655" s="214" t="s">
        <v>1257</v>
      </c>
      <c r="G655" s="215" t="s">
        <v>227</v>
      </c>
      <c r="H655" s="216">
        <v>63.7</v>
      </c>
      <c r="I655" s="217"/>
      <c r="J655" s="218">
        <f>ROUND(I655*H655,2)</f>
        <v>0</v>
      </c>
      <c r="K655" s="214" t="s">
        <v>140</v>
      </c>
      <c r="L655" s="45"/>
      <c r="M655" s="219" t="s">
        <v>19</v>
      </c>
      <c r="N655" s="220" t="s">
        <v>42</v>
      </c>
      <c r="O655" s="85"/>
      <c r="P655" s="221">
        <f>O655*H655</f>
        <v>0</v>
      </c>
      <c r="Q655" s="221">
        <v>0</v>
      </c>
      <c r="R655" s="221">
        <f>Q655*H655</f>
        <v>0</v>
      </c>
      <c r="S655" s="221">
        <v>0.0815</v>
      </c>
      <c r="T655" s="221">
        <f>S655*H655</f>
        <v>5.19155</v>
      </c>
      <c r="U655" s="222" t="s">
        <v>19</v>
      </c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R655" s="223" t="s">
        <v>310</v>
      </c>
      <c r="AT655" s="223" t="s">
        <v>136</v>
      </c>
      <c r="AU655" s="223" t="s">
        <v>81</v>
      </c>
      <c r="AY655" s="18" t="s">
        <v>133</v>
      </c>
      <c r="BE655" s="224">
        <f>IF(N655="základní",J655,0)</f>
        <v>0</v>
      </c>
      <c r="BF655" s="224">
        <f>IF(N655="snížená",J655,0)</f>
        <v>0</v>
      </c>
      <c r="BG655" s="224">
        <f>IF(N655="zákl. přenesená",J655,0)</f>
        <v>0</v>
      </c>
      <c r="BH655" s="224">
        <f>IF(N655="sníž. přenesená",J655,0)</f>
        <v>0</v>
      </c>
      <c r="BI655" s="224">
        <f>IF(N655="nulová",J655,0)</f>
        <v>0</v>
      </c>
      <c r="BJ655" s="18" t="s">
        <v>79</v>
      </c>
      <c r="BK655" s="224">
        <f>ROUND(I655*H655,2)</f>
        <v>0</v>
      </c>
      <c r="BL655" s="18" t="s">
        <v>310</v>
      </c>
      <c r="BM655" s="223" t="s">
        <v>1258</v>
      </c>
    </row>
    <row r="656" spans="1:47" s="2" customFormat="1" ht="12">
      <c r="A656" s="39"/>
      <c r="B656" s="40"/>
      <c r="C656" s="41"/>
      <c r="D656" s="225" t="s">
        <v>143</v>
      </c>
      <c r="E656" s="41"/>
      <c r="F656" s="226" t="s">
        <v>1259</v>
      </c>
      <c r="G656" s="41"/>
      <c r="H656" s="41"/>
      <c r="I656" s="227"/>
      <c r="J656" s="41"/>
      <c r="K656" s="41"/>
      <c r="L656" s="45"/>
      <c r="M656" s="228"/>
      <c r="N656" s="229"/>
      <c r="O656" s="85"/>
      <c r="P656" s="85"/>
      <c r="Q656" s="85"/>
      <c r="R656" s="85"/>
      <c r="S656" s="85"/>
      <c r="T656" s="85"/>
      <c r="U656" s="86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T656" s="18" t="s">
        <v>143</v>
      </c>
      <c r="AU656" s="18" t="s">
        <v>81</v>
      </c>
    </row>
    <row r="657" spans="1:51" s="13" customFormat="1" ht="12">
      <c r="A657" s="13"/>
      <c r="B657" s="234"/>
      <c r="C657" s="235"/>
      <c r="D657" s="236" t="s">
        <v>211</v>
      </c>
      <c r="E657" s="237" t="s">
        <v>19</v>
      </c>
      <c r="F657" s="238" t="s">
        <v>1260</v>
      </c>
      <c r="G657" s="235"/>
      <c r="H657" s="239">
        <v>63.7</v>
      </c>
      <c r="I657" s="240"/>
      <c r="J657" s="235"/>
      <c r="K657" s="235"/>
      <c r="L657" s="241"/>
      <c r="M657" s="242"/>
      <c r="N657" s="243"/>
      <c r="O657" s="243"/>
      <c r="P657" s="243"/>
      <c r="Q657" s="243"/>
      <c r="R657" s="243"/>
      <c r="S657" s="243"/>
      <c r="T657" s="243"/>
      <c r="U657" s="244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45" t="s">
        <v>211</v>
      </c>
      <c r="AU657" s="245" t="s">
        <v>81</v>
      </c>
      <c r="AV657" s="13" t="s">
        <v>81</v>
      </c>
      <c r="AW657" s="13" t="s">
        <v>33</v>
      </c>
      <c r="AX657" s="13" t="s">
        <v>79</v>
      </c>
      <c r="AY657" s="245" t="s">
        <v>133</v>
      </c>
    </row>
    <row r="658" spans="1:65" s="2" customFormat="1" ht="24.15" customHeight="1">
      <c r="A658" s="39"/>
      <c r="B658" s="40"/>
      <c r="C658" s="212" t="s">
        <v>1261</v>
      </c>
      <c r="D658" s="212" t="s">
        <v>136</v>
      </c>
      <c r="E658" s="213" t="s">
        <v>1262</v>
      </c>
      <c r="F658" s="214" t="s">
        <v>1263</v>
      </c>
      <c r="G658" s="215" t="s">
        <v>227</v>
      </c>
      <c r="H658" s="216">
        <v>102.58</v>
      </c>
      <c r="I658" s="217"/>
      <c r="J658" s="218">
        <f>ROUND(I658*H658,2)</f>
        <v>0</v>
      </c>
      <c r="K658" s="214" t="s">
        <v>140</v>
      </c>
      <c r="L658" s="45"/>
      <c r="M658" s="219" t="s">
        <v>19</v>
      </c>
      <c r="N658" s="220" t="s">
        <v>42</v>
      </c>
      <c r="O658" s="85"/>
      <c r="P658" s="221">
        <f>O658*H658</f>
        <v>0</v>
      </c>
      <c r="Q658" s="221">
        <v>0.009</v>
      </c>
      <c r="R658" s="221">
        <f>Q658*H658</f>
        <v>0.9232199999999999</v>
      </c>
      <c r="S658" s="221">
        <v>0</v>
      </c>
      <c r="T658" s="221">
        <f>S658*H658</f>
        <v>0</v>
      </c>
      <c r="U658" s="222" t="s">
        <v>19</v>
      </c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R658" s="223" t="s">
        <v>310</v>
      </c>
      <c r="AT658" s="223" t="s">
        <v>136</v>
      </c>
      <c r="AU658" s="223" t="s">
        <v>81</v>
      </c>
      <c r="AY658" s="18" t="s">
        <v>133</v>
      </c>
      <c r="BE658" s="224">
        <f>IF(N658="základní",J658,0)</f>
        <v>0</v>
      </c>
      <c r="BF658" s="224">
        <f>IF(N658="snížená",J658,0)</f>
        <v>0</v>
      </c>
      <c r="BG658" s="224">
        <f>IF(N658="zákl. přenesená",J658,0)</f>
        <v>0</v>
      </c>
      <c r="BH658" s="224">
        <f>IF(N658="sníž. přenesená",J658,0)</f>
        <v>0</v>
      </c>
      <c r="BI658" s="224">
        <f>IF(N658="nulová",J658,0)</f>
        <v>0</v>
      </c>
      <c r="BJ658" s="18" t="s">
        <v>79</v>
      </c>
      <c r="BK658" s="224">
        <f>ROUND(I658*H658,2)</f>
        <v>0</v>
      </c>
      <c r="BL658" s="18" t="s">
        <v>310</v>
      </c>
      <c r="BM658" s="223" t="s">
        <v>1264</v>
      </c>
    </row>
    <row r="659" spans="1:47" s="2" customFormat="1" ht="12">
      <c r="A659" s="39"/>
      <c r="B659" s="40"/>
      <c r="C659" s="41"/>
      <c r="D659" s="225" t="s">
        <v>143</v>
      </c>
      <c r="E659" s="41"/>
      <c r="F659" s="226" t="s">
        <v>1265</v>
      </c>
      <c r="G659" s="41"/>
      <c r="H659" s="41"/>
      <c r="I659" s="227"/>
      <c r="J659" s="41"/>
      <c r="K659" s="41"/>
      <c r="L659" s="45"/>
      <c r="M659" s="228"/>
      <c r="N659" s="229"/>
      <c r="O659" s="85"/>
      <c r="P659" s="85"/>
      <c r="Q659" s="85"/>
      <c r="R659" s="85"/>
      <c r="S659" s="85"/>
      <c r="T659" s="85"/>
      <c r="U659" s="86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T659" s="18" t="s">
        <v>143</v>
      </c>
      <c r="AU659" s="18" t="s">
        <v>81</v>
      </c>
    </row>
    <row r="660" spans="1:51" s="13" customFormat="1" ht="12">
      <c r="A660" s="13"/>
      <c r="B660" s="234"/>
      <c r="C660" s="235"/>
      <c r="D660" s="236" t="s">
        <v>211</v>
      </c>
      <c r="E660" s="237" t="s">
        <v>19</v>
      </c>
      <c r="F660" s="238" t="s">
        <v>1225</v>
      </c>
      <c r="G660" s="235"/>
      <c r="H660" s="239">
        <v>13.2</v>
      </c>
      <c r="I660" s="240"/>
      <c r="J660" s="235"/>
      <c r="K660" s="235"/>
      <c r="L660" s="241"/>
      <c r="M660" s="242"/>
      <c r="N660" s="243"/>
      <c r="O660" s="243"/>
      <c r="P660" s="243"/>
      <c r="Q660" s="243"/>
      <c r="R660" s="243"/>
      <c r="S660" s="243"/>
      <c r="T660" s="243"/>
      <c r="U660" s="244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5" t="s">
        <v>211</v>
      </c>
      <c r="AU660" s="245" t="s">
        <v>81</v>
      </c>
      <c r="AV660" s="13" t="s">
        <v>81</v>
      </c>
      <c r="AW660" s="13" t="s">
        <v>33</v>
      </c>
      <c r="AX660" s="13" t="s">
        <v>71</v>
      </c>
      <c r="AY660" s="245" t="s">
        <v>133</v>
      </c>
    </row>
    <row r="661" spans="1:51" s="13" customFormat="1" ht="12">
      <c r="A661" s="13"/>
      <c r="B661" s="234"/>
      <c r="C661" s="235"/>
      <c r="D661" s="236" t="s">
        <v>211</v>
      </c>
      <c r="E661" s="237" t="s">
        <v>19</v>
      </c>
      <c r="F661" s="238" t="s">
        <v>1226</v>
      </c>
      <c r="G661" s="235"/>
      <c r="H661" s="239">
        <v>7.78</v>
      </c>
      <c r="I661" s="240"/>
      <c r="J661" s="235"/>
      <c r="K661" s="235"/>
      <c r="L661" s="241"/>
      <c r="M661" s="242"/>
      <c r="N661" s="243"/>
      <c r="O661" s="243"/>
      <c r="P661" s="243"/>
      <c r="Q661" s="243"/>
      <c r="R661" s="243"/>
      <c r="S661" s="243"/>
      <c r="T661" s="243"/>
      <c r="U661" s="244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45" t="s">
        <v>211</v>
      </c>
      <c r="AU661" s="245" t="s">
        <v>81</v>
      </c>
      <c r="AV661" s="13" t="s">
        <v>81</v>
      </c>
      <c r="AW661" s="13" t="s">
        <v>33</v>
      </c>
      <c r="AX661" s="13" t="s">
        <v>71</v>
      </c>
      <c r="AY661" s="245" t="s">
        <v>133</v>
      </c>
    </row>
    <row r="662" spans="1:51" s="13" customFormat="1" ht="12">
      <c r="A662" s="13"/>
      <c r="B662" s="234"/>
      <c r="C662" s="235"/>
      <c r="D662" s="236" t="s">
        <v>211</v>
      </c>
      <c r="E662" s="237" t="s">
        <v>19</v>
      </c>
      <c r="F662" s="238" t="s">
        <v>1227</v>
      </c>
      <c r="G662" s="235"/>
      <c r="H662" s="239">
        <v>7.78</v>
      </c>
      <c r="I662" s="240"/>
      <c r="J662" s="235"/>
      <c r="K662" s="235"/>
      <c r="L662" s="241"/>
      <c r="M662" s="242"/>
      <c r="N662" s="243"/>
      <c r="O662" s="243"/>
      <c r="P662" s="243"/>
      <c r="Q662" s="243"/>
      <c r="R662" s="243"/>
      <c r="S662" s="243"/>
      <c r="T662" s="243"/>
      <c r="U662" s="244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45" t="s">
        <v>211</v>
      </c>
      <c r="AU662" s="245" t="s">
        <v>81</v>
      </c>
      <c r="AV662" s="13" t="s">
        <v>81</v>
      </c>
      <c r="AW662" s="13" t="s">
        <v>33</v>
      </c>
      <c r="AX662" s="13" t="s">
        <v>71</v>
      </c>
      <c r="AY662" s="245" t="s">
        <v>133</v>
      </c>
    </row>
    <row r="663" spans="1:51" s="13" customFormat="1" ht="12">
      <c r="A663" s="13"/>
      <c r="B663" s="234"/>
      <c r="C663" s="235"/>
      <c r="D663" s="236" t="s">
        <v>211</v>
      </c>
      <c r="E663" s="237" t="s">
        <v>19</v>
      </c>
      <c r="F663" s="238" t="s">
        <v>1228</v>
      </c>
      <c r="G663" s="235"/>
      <c r="H663" s="239">
        <v>11.4</v>
      </c>
      <c r="I663" s="240"/>
      <c r="J663" s="235"/>
      <c r="K663" s="235"/>
      <c r="L663" s="241"/>
      <c r="M663" s="242"/>
      <c r="N663" s="243"/>
      <c r="O663" s="243"/>
      <c r="P663" s="243"/>
      <c r="Q663" s="243"/>
      <c r="R663" s="243"/>
      <c r="S663" s="243"/>
      <c r="T663" s="243"/>
      <c r="U663" s="244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45" t="s">
        <v>211</v>
      </c>
      <c r="AU663" s="245" t="s">
        <v>81</v>
      </c>
      <c r="AV663" s="13" t="s">
        <v>81</v>
      </c>
      <c r="AW663" s="13" t="s">
        <v>33</v>
      </c>
      <c r="AX663" s="13" t="s">
        <v>71</v>
      </c>
      <c r="AY663" s="245" t="s">
        <v>133</v>
      </c>
    </row>
    <row r="664" spans="1:51" s="13" customFormat="1" ht="12">
      <c r="A664" s="13"/>
      <c r="B664" s="234"/>
      <c r="C664" s="235"/>
      <c r="D664" s="236" t="s">
        <v>211</v>
      </c>
      <c r="E664" s="237" t="s">
        <v>19</v>
      </c>
      <c r="F664" s="238" t="s">
        <v>1229</v>
      </c>
      <c r="G664" s="235"/>
      <c r="H664" s="239">
        <v>9.6</v>
      </c>
      <c r="I664" s="240"/>
      <c r="J664" s="235"/>
      <c r="K664" s="235"/>
      <c r="L664" s="241"/>
      <c r="M664" s="242"/>
      <c r="N664" s="243"/>
      <c r="O664" s="243"/>
      <c r="P664" s="243"/>
      <c r="Q664" s="243"/>
      <c r="R664" s="243"/>
      <c r="S664" s="243"/>
      <c r="T664" s="243"/>
      <c r="U664" s="244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45" t="s">
        <v>211</v>
      </c>
      <c r="AU664" s="245" t="s">
        <v>81</v>
      </c>
      <c r="AV664" s="13" t="s">
        <v>81</v>
      </c>
      <c r="AW664" s="13" t="s">
        <v>33</v>
      </c>
      <c r="AX664" s="13" t="s">
        <v>71</v>
      </c>
      <c r="AY664" s="245" t="s">
        <v>133</v>
      </c>
    </row>
    <row r="665" spans="1:51" s="13" customFormat="1" ht="12">
      <c r="A665" s="13"/>
      <c r="B665" s="234"/>
      <c r="C665" s="235"/>
      <c r="D665" s="236" t="s">
        <v>211</v>
      </c>
      <c r="E665" s="237" t="s">
        <v>19</v>
      </c>
      <c r="F665" s="238" t="s">
        <v>1230</v>
      </c>
      <c r="G665" s="235"/>
      <c r="H665" s="239">
        <v>7.78</v>
      </c>
      <c r="I665" s="240"/>
      <c r="J665" s="235"/>
      <c r="K665" s="235"/>
      <c r="L665" s="241"/>
      <c r="M665" s="242"/>
      <c r="N665" s="243"/>
      <c r="O665" s="243"/>
      <c r="P665" s="243"/>
      <c r="Q665" s="243"/>
      <c r="R665" s="243"/>
      <c r="S665" s="243"/>
      <c r="T665" s="243"/>
      <c r="U665" s="244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45" t="s">
        <v>211</v>
      </c>
      <c r="AU665" s="245" t="s">
        <v>81</v>
      </c>
      <c r="AV665" s="13" t="s">
        <v>81</v>
      </c>
      <c r="AW665" s="13" t="s">
        <v>33</v>
      </c>
      <c r="AX665" s="13" t="s">
        <v>71</v>
      </c>
      <c r="AY665" s="245" t="s">
        <v>133</v>
      </c>
    </row>
    <row r="666" spans="1:51" s="15" customFormat="1" ht="12">
      <c r="A666" s="15"/>
      <c r="B666" s="257"/>
      <c r="C666" s="258"/>
      <c r="D666" s="236" t="s">
        <v>211</v>
      </c>
      <c r="E666" s="259" t="s">
        <v>19</v>
      </c>
      <c r="F666" s="260" t="s">
        <v>235</v>
      </c>
      <c r="G666" s="258"/>
      <c r="H666" s="261">
        <v>57.540000000000006</v>
      </c>
      <c r="I666" s="262"/>
      <c r="J666" s="258"/>
      <c r="K666" s="258"/>
      <c r="L666" s="263"/>
      <c r="M666" s="264"/>
      <c r="N666" s="265"/>
      <c r="O666" s="265"/>
      <c r="P666" s="265"/>
      <c r="Q666" s="265"/>
      <c r="R666" s="265"/>
      <c r="S666" s="265"/>
      <c r="T666" s="265"/>
      <c r="U666" s="266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T666" s="267" t="s">
        <v>211</v>
      </c>
      <c r="AU666" s="267" t="s">
        <v>81</v>
      </c>
      <c r="AV666" s="15" t="s">
        <v>149</v>
      </c>
      <c r="AW666" s="15" t="s">
        <v>33</v>
      </c>
      <c r="AX666" s="15" t="s">
        <v>71</v>
      </c>
      <c r="AY666" s="267" t="s">
        <v>133</v>
      </c>
    </row>
    <row r="667" spans="1:51" s="13" customFormat="1" ht="12">
      <c r="A667" s="13"/>
      <c r="B667" s="234"/>
      <c r="C667" s="235"/>
      <c r="D667" s="236" t="s">
        <v>211</v>
      </c>
      <c r="E667" s="237" t="s">
        <v>19</v>
      </c>
      <c r="F667" s="238" t="s">
        <v>1231</v>
      </c>
      <c r="G667" s="235"/>
      <c r="H667" s="239">
        <v>22.52</v>
      </c>
      <c r="I667" s="240"/>
      <c r="J667" s="235"/>
      <c r="K667" s="235"/>
      <c r="L667" s="241"/>
      <c r="M667" s="242"/>
      <c r="N667" s="243"/>
      <c r="O667" s="243"/>
      <c r="P667" s="243"/>
      <c r="Q667" s="243"/>
      <c r="R667" s="243"/>
      <c r="S667" s="243"/>
      <c r="T667" s="243"/>
      <c r="U667" s="244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45" t="s">
        <v>211</v>
      </c>
      <c r="AU667" s="245" t="s">
        <v>81</v>
      </c>
      <c r="AV667" s="13" t="s">
        <v>81</v>
      </c>
      <c r="AW667" s="13" t="s">
        <v>33</v>
      </c>
      <c r="AX667" s="13" t="s">
        <v>71</v>
      </c>
      <c r="AY667" s="245" t="s">
        <v>133</v>
      </c>
    </row>
    <row r="668" spans="1:51" s="13" customFormat="1" ht="12">
      <c r="A668" s="13"/>
      <c r="B668" s="234"/>
      <c r="C668" s="235"/>
      <c r="D668" s="236" t="s">
        <v>211</v>
      </c>
      <c r="E668" s="237" t="s">
        <v>19</v>
      </c>
      <c r="F668" s="238" t="s">
        <v>1232</v>
      </c>
      <c r="G668" s="235"/>
      <c r="H668" s="239">
        <v>22.52</v>
      </c>
      <c r="I668" s="240"/>
      <c r="J668" s="235"/>
      <c r="K668" s="235"/>
      <c r="L668" s="241"/>
      <c r="M668" s="242"/>
      <c r="N668" s="243"/>
      <c r="O668" s="243"/>
      <c r="P668" s="243"/>
      <c r="Q668" s="243"/>
      <c r="R668" s="243"/>
      <c r="S668" s="243"/>
      <c r="T668" s="243"/>
      <c r="U668" s="244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45" t="s">
        <v>211</v>
      </c>
      <c r="AU668" s="245" t="s">
        <v>81</v>
      </c>
      <c r="AV668" s="13" t="s">
        <v>81</v>
      </c>
      <c r="AW668" s="13" t="s">
        <v>33</v>
      </c>
      <c r="AX668" s="13" t="s">
        <v>71</v>
      </c>
      <c r="AY668" s="245" t="s">
        <v>133</v>
      </c>
    </row>
    <row r="669" spans="1:51" s="15" customFormat="1" ht="12">
      <c r="A669" s="15"/>
      <c r="B669" s="257"/>
      <c r="C669" s="258"/>
      <c r="D669" s="236" t="s">
        <v>211</v>
      </c>
      <c r="E669" s="259" t="s">
        <v>19</v>
      </c>
      <c r="F669" s="260" t="s">
        <v>239</v>
      </c>
      <c r="G669" s="258"/>
      <c r="H669" s="261">
        <v>45.04</v>
      </c>
      <c r="I669" s="262"/>
      <c r="J669" s="258"/>
      <c r="K669" s="258"/>
      <c r="L669" s="263"/>
      <c r="M669" s="264"/>
      <c r="N669" s="265"/>
      <c r="O669" s="265"/>
      <c r="P669" s="265"/>
      <c r="Q669" s="265"/>
      <c r="R669" s="265"/>
      <c r="S669" s="265"/>
      <c r="T669" s="265"/>
      <c r="U669" s="266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T669" s="267" t="s">
        <v>211</v>
      </c>
      <c r="AU669" s="267" t="s">
        <v>81</v>
      </c>
      <c r="AV669" s="15" t="s">
        <v>149</v>
      </c>
      <c r="AW669" s="15" t="s">
        <v>33</v>
      </c>
      <c r="AX669" s="15" t="s">
        <v>71</v>
      </c>
      <c r="AY669" s="267" t="s">
        <v>133</v>
      </c>
    </row>
    <row r="670" spans="1:51" s="14" customFormat="1" ht="12">
      <c r="A670" s="14"/>
      <c r="B670" s="246"/>
      <c r="C670" s="247"/>
      <c r="D670" s="236" t="s">
        <v>211</v>
      </c>
      <c r="E670" s="248" t="s">
        <v>19</v>
      </c>
      <c r="F670" s="249" t="s">
        <v>224</v>
      </c>
      <c r="G670" s="247"/>
      <c r="H670" s="250">
        <v>102.58</v>
      </c>
      <c r="I670" s="251"/>
      <c r="J670" s="247"/>
      <c r="K670" s="247"/>
      <c r="L670" s="252"/>
      <c r="M670" s="253"/>
      <c r="N670" s="254"/>
      <c r="O670" s="254"/>
      <c r="P670" s="254"/>
      <c r="Q670" s="254"/>
      <c r="R670" s="254"/>
      <c r="S670" s="254"/>
      <c r="T670" s="254"/>
      <c r="U670" s="255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56" t="s">
        <v>211</v>
      </c>
      <c r="AU670" s="256" t="s">
        <v>81</v>
      </c>
      <c r="AV670" s="14" t="s">
        <v>156</v>
      </c>
      <c r="AW670" s="14" t="s">
        <v>33</v>
      </c>
      <c r="AX670" s="14" t="s">
        <v>79</v>
      </c>
      <c r="AY670" s="256" t="s">
        <v>133</v>
      </c>
    </row>
    <row r="671" spans="1:65" s="2" customFormat="1" ht="16.5" customHeight="1">
      <c r="A671" s="39"/>
      <c r="B671" s="40"/>
      <c r="C671" s="268" t="s">
        <v>1266</v>
      </c>
      <c r="D671" s="268" t="s">
        <v>281</v>
      </c>
      <c r="E671" s="269" t="s">
        <v>1267</v>
      </c>
      <c r="F671" s="270" t="s">
        <v>1268</v>
      </c>
      <c r="G671" s="271" t="s">
        <v>227</v>
      </c>
      <c r="H671" s="272">
        <v>117.967</v>
      </c>
      <c r="I671" s="273"/>
      <c r="J671" s="274">
        <f>ROUND(I671*H671,2)</f>
        <v>0</v>
      </c>
      <c r="K671" s="270" t="s">
        <v>140</v>
      </c>
      <c r="L671" s="275"/>
      <c r="M671" s="276" t="s">
        <v>19</v>
      </c>
      <c r="N671" s="277" t="s">
        <v>42</v>
      </c>
      <c r="O671" s="85"/>
      <c r="P671" s="221">
        <f>O671*H671</f>
        <v>0</v>
      </c>
      <c r="Q671" s="221">
        <v>0.02</v>
      </c>
      <c r="R671" s="221">
        <f>Q671*H671</f>
        <v>2.35934</v>
      </c>
      <c r="S671" s="221">
        <v>0</v>
      </c>
      <c r="T671" s="221">
        <f>S671*H671</f>
        <v>0</v>
      </c>
      <c r="U671" s="222" t="s">
        <v>19</v>
      </c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R671" s="223" t="s">
        <v>408</v>
      </c>
      <c r="AT671" s="223" t="s">
        <v>281</v>
      </c>
      <c r="AU671" s="223" t="s">
        <v>81</v>
      </c>
      <c r="AY671" s="18" t="s">
        <v>133</v>
      </c>
      <c r="BE671" s="224">
        <f>IF(N671="základní",J671,0)</f>
        <v>0</v>
      </c>
      <c r="BF671" s="224">
        <f>IF(N671="snížená",J671,0)</f>
        <v>0</v>
      </c>
      <c r="BG671" s="224">
        <f>IF(N671="zákl. přenesená",J671,0)</f>
        <v>0</v>
      </c>
      <c r="BH671" s="224">
        <f>IF(N671="sníž. přenesená",J671,0)</f>
        <v>0</v>
      </c>
      <c r="BI671" s="224">
        <f>IF(N671="nulová",J671,0)</f>
        <v>0</v>
      </c>
      <c r="BJ671" s="18" t="s">
        <v>79</v>
      </c>
      <c r="BK671" s="224">
        <f>ROUND(I671*H671,2)</f>
        <v>0</v>
      </c>
      <c r="BL671" s="18" t="s">
        <v>310</v>
      </c>
      <c r="BM671" s="223" t="s">
        <v>1269</v>
      </c>
    </row>
    <row r="672" spans="1:51" s="13" customFormat="1" ht="12">
      <c r="A672" s="13"/>
      <c r="B672" s="234"/>
      <c r="C672" s="235"/>
      <c r="D672" s="236" t="s">
        <v>211</v>
      </c>
      <c r="E672" s="235"/>
      <c r="F672" s="238" t="s">
        <v>1270</v>
      </c>
      <c r="G672" s="235"/>
      <c r="H672" s="239">
        <v>117.967</v>
      </c>
      <c r="I672" s="240"/>
      <c r="J672" s="235"/>
      <c r="K672" s="235"/>
      <c r="L672" s="241"/>
      <c r="M672" s="242"/>
      <c r="N672" s="243"/>
      <c r="O672" s="243"/>
      <c r="P672" s="243"/>
      <c r="Q672" s="243"/>
      <c r="R672" s="243"/>
      <c r="S672" s="243"/>
      <c r="T672" s="243"/>
      <c r="U672" s="244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45" t="s">
        <v>211</v>
      </c>
      <c r="AU672" s="245" t="s">
        <v>81</v>
      </c>
      <c r="AV672" s="13" t="s">
        <v>81</v>
      </c>
      <c r="AW672" s="13" t="s">
        <v>4</v>
      </c>
      <c r="AX672" s="13" t="s">
        <v>79</v>
      </c>
      <c r="AY672" s="245" t="s">
        <v>133</v>
      </c>
    </row>
    <row r="673" spans="1:65" s="2" customFormat="1" ht="21.75" customHeight="1">
      <c r="A673" s="39"/>
      <c r="B673" s="40"/>
      <c r="C673" s="212" t="s">
        <v>1271</v>
      </c>
      <c r="D673" s="212" t="s">
        <v>136</v>
      </c>
      <c r="E673" s="213" t="s">
        <v>1272</v>
      </c>
      <c r="F673" s="214" t="s">
        <v>1273</v>
      </c>
      <c r="G673" s="215" t="s">
        <v>227</v>
      </c>
      <c r="H673" s="216">
        <v>32.94</v>
      </c>
      <c r="I673" s="217"/>
      <c r="J673" s="218">
        <f>ROUND(I673*H673,2)</f>
        <v>0</v>
      </c>
      <c r="K673" s="214" t="s">
        <v>140</v>
      </c>
      <c r="L673" s="45"/>
      <c r="M673" s="219" t="s">
        <v>19</v>
      </c>
      <c r="N673" s="220" t="s">
        <v>42</v>
      </c>
      <c r="O673" s="85"/>
      <c r="P673" s="221">
        <f>O673*H673</f>
        <v>0</v>
      </c>
      <c r="Q673" s="221">
        <v>0</v>
      </c>
      <c r="R673" s="221">
        <f>Q673*H673</f>
        <v>0</v>
      </c>
      <c r="S673" s="221">
        <v>0</v>
      </c>
      <c r="T673" s="221">
        <f>S673*H673</f>
        <v>0</v>
      </c>
      <c r="U673" s="222" t="s">
        <v>19</v>
      </c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R673" s="223" t="s">
        <v>310</v>
      </c>
      <c r="AT673" s="223" t="s">
        <v>136</v>
      </c>
      <c r="AU673" s="223" t="s">
        <v>81</v>
      </c>
      <c r="AY673" s="18" t="s">
        <v>133</v>
      </c>
      <c r="BE673" s="224">
        <f>IF(N673="základní",J673,0)</f>
        <v>0</v>
      </c>
      <c r="BF673" s="224">
        <f>IF(N673="snížená",J673,0)</f>
        <v>0</v>
      </c>
      <c r="BG673" s="224">
        <f>IF(N673="zákl. přenesená",J673,0)</f>
        <v>0</v>
      </c>
      <c r="BH673" s="224">
        <f>IF(N673="sníž. přenesená",J673,0)</f>
        <v>0</v>
      </c>
      <c r="BI673" s="224">
        <f>IF(N673="nulová",J673,0)</f>
        <v>0</v>
      </c>
      <c r="BJ673" s="18" t="s">
        <v>79</v>
      </c>
      <c r="BK673" s="224">
        <f>ROUND(I673*H673,2)</f>
        <v>0</v>
      </c>
      <c r="BL673" s="18" t="s">
        <v>310</v>
      </c>
      <c r="BM673" s="223" t="s">
        <v>1274</v>
      </c>
    </row>
    <row r="674" spans="1:47" s="2" customFormat="1" ht="12">
      <c r="A674" s="39"/>
      <c r="B674" s="40"/>
      <c r="C674" s="41"/>
      <c r="D674" s="225" t="s">
        <v>143</v>
      </c>
      <c r="E674" s="41"/>
      <c r="F674" s="226" t="s">
        <v>1275</v>
      </c>
      <c r="G674" s="41"/>
      <c r="H674" s="41"/>
      <c r="I674" s="227"/>
      <c r="J674" s="41"/>
      <c r="K674" s="41"/>
      <c r="L674" s="45"/>
      <c r="M674" s="228"/>
      <c r="N674" s="229"/>
      <c r="O674" s="85"/>
      <c r="P674" s="85"/>
      <c r="Q674" s="85"/>
      <c r="R674" s="85"/>
      <c r="S674" s="85"/>
      <c r="T674" s="85"/>
      <c r="U674" s="86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T674" s="18" t="s">
        <v>143</v>
      </c>
      <c r="AU674" s="18" t="s">
        <v>81</v>
      </c>
    </row>
    <row r="675" spans="1:51" s="13" customFormat="1" ht="12">
      <c r="A675" s="13"/>
      <c r="B675" s="234"/>
      <c r="C675" s="235"/>
      <c r="D675" s="236" t="s">
        <v>211</v>
      </c>
      <c r="E675" s="237" t="s">
        <v>19</v>
      </c>
      <c r="F675" s="238" t="s">
        <v>1276</v>
      </c>
      <c r="G675" s="235"/>
      <c r="H675" s="239">
        <v>32.94</v>
      </c>
      <c r="I675" s="240"/>
      <c r="J675" s="235"/>
      <c r="K675" s="235"/>
      <c r="L675" s="241"/>
      <c r="M675" s="242"/>
      <c r="N675" s="243"/>
      <c r="O675" s="243"/>
      <c r="P675" s="243"/>
      <c r="Q675" s="243"/>
      <c r="R675" s="243"/>
      <c r="S675" s="243"/>
      <c r="T675" s="243"/>
      <c r="U675" s="244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45" t="s">
        <v>211</v>
      </c>
      <c r="AU675" s="245" t="s">
        <v>81</v>
      </c>
      <c r="AV675" s="13" t="s">
        <v>81</v>
      </c>
      <c r="AW675" s="13" t="s">
        <v>33</v>
      </c>
      <c r="AX675" s="13" t="s">
        <v>79</v>
      </c>
      <c r="AY675" s="245" t="s">
        <v>133</v>
      </c>
    </row>
    <row r="676" spans="1:65" s="2" customFormat="1" ht="16.5" customHeight="1">
      <c r="A676" s="39"/>
      <c r="B676" s="40"/>
      <c r="C676" s="212" t="s">
        <v>1277</v>
      </c>
      <c r="D676" s="212" t="s">
        <v>136</v>
      </c>
      <c r="E676" s="213" t="s">
        <v>1278</v>
      </c>
      <c r="F676" s="214" t="s">
        <v>1279</v>
      </c>
      <c r="G676" s="215" t="s">
        <v>253</v>
      </c>
      <c r="H676" s="216">
        <v>17.1</v>
      </c>
      <c r="I676" s="217"/>
      <c r="J676" s="218">
        <f>ROUND(I676*H676,2)</f>
        <v>0</v>
      </c>
      <c r="K676" s="214" t="s">
        <v>140</v>
      </c>
      <c r="L676" s="45"/>
      <c r="M676" s="219" t="s">
        <v>19</v>
      </c>
      <c r="N676" s="220" t="s">
        <v>42</v>
      </c>
      <c r="O676" s="85"/>
      <c r="P676" s="221">
        <f>O676*H676</f>
        <v>0</v>
      </c>
      <c r="Q676" s="221">
        <v>0.00055</v>
      </c>
      <c r="R676" s="221">
        <f>Q676*H676</f>
        <v>0.009405000000000002</v>
      </c>
      <c r="S676" s="221">
        <v>0</v>
      </c>
      <c r="T676" s="221">
        <f>S676*H676</f>
        <v>0</v>
      </c>
      <c r="U676" s="222" t="s">
        <v>19</v>
      </c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R676" s="223" t="s">
        <v>310</v>
      </c>
      <c r="AT676" s="223" t="s">
        <v>136</v>
      </c>
      <c r="AU676" s="223" t="s">
        <v>81</v>
      </c>
      <c r="AY676" s="18" t="s">
        <v>133</v>
      </c>
      <c r="BE676" s="224">
        <f>IF(N676="základní",J676,0)</f>
        <v>0</v>
      </c>
      <c r="BF676" s="224">
        <f>IF(N676="snížená",J676,0)</f>
        <v>0</v>
      </c>
      <c r="BG676" s="224">
        <f>IF(N676="zákl. přenesená",J676,0)</f>
        <v>0</v>
      </c>
      <c r="BH676" s="224">
        <f>IF(N676="sníž. přenesená",J676,0)</f>
        <v>0</v>
      </c>
      <c r="BI676" s="224">
        <f>IF(N676="nulová",J676,0)</f>
        <v>0</v>
      </c>
      <c r="BJ676" s="18" t="s">
        <v>79</v>
      </c>
      <c r="BK676" s="224">
        <f>ROUND(I676*H676,2)</f>
        <v>0</v>
      </c>
      <c r="BL676" s="18" t="s">
        <v>310</v>
      </c>
      <c r="BM676" s="223" t="s">
        <v>1280</v>
      </c>
    </row>
    <row r="677" spans="1:47" s="2" customFormat="1" ht="12">
      <c r="A677" s="39"/>
      <c r="B677" s="40"/>
      <c r="C677" s="41"/>
      <c r="D677" s="225" t="s">
        <v>143</v>
      </c>
      <c r="E677" s="41"/>
      <c r="F677" s="226" t="s">
        <v>1281</v>
      </c>
      <c r="G677" s="41"/>
      <c r="H677" s="41"/>
      <c r="I677" s="227"/>
      <c r="J677" s="41"/>
      <c r="K677" s="41"/>
      <c r="L677" s="45"/>
      <c r="M677" s="228"/>
      <c r="N677" s="229"/>
      <c r="O677" s="85"/>
      <c r="P677" s="85"/>
      <c r="Q677" s="85"/>
      <c r="R677" s="85"/>
      <c r="S677" s="85"/>
      <c r="T677" s="85"/>
      <c r="U677" s="86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T677" s="18" t="s">
        <v>143</v>
      </c>
      <c r="AU677" s="18" t="s">
        <v>81</v>
      </c>
    </row>
    <row r="678" spans="1:51" s="13" customFormat="1" ht="12">
      <c r="A678" s="13"/>
      <c r="B678" s="234"/>
      <c r="C678" s="235"/>
      <c r="D678" s="236" t="s">
        <v>211</v>
      </c>
      <c r="E678" s="237" t="s">
        <v>19</v>
      </c>
      <c r="F678" s="238" t="s">
        <v>1282</v>
      </c>
      <c r="G678" s="235"/>
      <c r="H678" s="239">
        <v>17.1</v>
      </c>
      <c r="I678" s="240"/>
      <c r="J678" s="235"/>
      <c r="K678" s="235"/>
      <c r="L678" s="241"/>
      <c r="M678" s="242"/>
      <c r="N678" s="243"/>
      <c r="O678" s="243"/>
      <c r="P678" s="243"/>
      <c r="Q678" s="243"/>
      <c r="R678" s="243"/>
      <c r="S678" s="243"/>
      <c r="T678" s="243"/>
      <c r="U678" s="244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45" t="s">
        <v>211</v>
      </c>
      <c r="AU678" s="245" t="s">
        <v>81</v>
      </c>
      <c r="AV678" s="13" t="s">
        <v>81</v>
      </c>
      <c r="AW678" s="13" t="s">
        <v>33</v>
      </c>
      <c r="AX678" s="13" t="s">
        <v>79</v>
      </c>
      <c r="AY678" s="245" t="s">
        <v>133</v>
      </c>
    </row>
    <row r="679" spans="1:65" s="2" customFormat="1" ht="16.5" customHeight="1">
      <c r="A679" s="39"/>
      <c r="B679" s="40"/>
      <c r="C679" s="212" t="s">
        <v>1283</v>
      </c>
      <c r="D679" s="212" t="s">
        <v>136</v>
      </c>
      <c r="E679" s="213" t="s">
        <v>1284</v>
      </c>
      <c r="F679" s="214" t="s">
        <v>1285</v>
      </c>
      <c r="G679" s="215" t="s">
        <v>253</v>
      </c>
      <c r="H679" s="216">
        <v>131.3</v>
      </c>
      <c r="I679" s="217"/>
      <c r="J679" s="218">
        <f>ROUND(I679*H679,2)</f>
        <v>0</v>
      </c>
      <c r="K679" s="214" t="s">
        <v>140</v>
      </c>
      <c r="L679" s="45"/>
      <c r="M679" s="219" t="s">
        <v>19</v>
      </c>
      <c r="N679" s="220" t="s">
        <v>42</v>
      </c>
      <c r="O679" s="85"/>
      <c r="P679" s="221">
        <f>O679*H679</f>
        <v>0</v>
      </c>
      <c r="Q679" s="221">
        <v>0.0005</v>
      </c>
      <c r="R679" s="221">
        <f>Q679*H679</f>
        <v>0.06565000000000001</v>
      </c>
      <c r="S679" s="221">
        <v>0</v>
      </c>
      <c r="T679" s="221">
        <f>S679*H679</f>
        <v>0</v>
      </c>
      <c r="U679" s="222" t="s">
        <v>19</v>
      </c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R679" s="223" t="s">
        <v>310</v>
      </c>
      <c r="AT679" s="223" t="s">
        <v>136</v>
      </c>
      <c r="AU679" s="223" t="s">
        <v>81</v>
      </c>
      <c r="AY679" s="18" t="s">
        <v>133</v>
      </c>
      <c r="BE679" s="224">
        <f>IF(N679="základní",J679,0)</f>
        <v>0</v>
      </c>
      <c r="BF679" s="224">
        <f>IF(N679="snížená",J679,0)</f>
        <v>0</v>
      </c>
      <c r="BG679" s="224">
        <f>IF(N679="zákl. přenesená",J679,0)</f>
        <v>0</v>
      </c>
      <c r="BH679" s="224">
        <f>IF(N679="sníž. přenesená",J679,0)</f>
        <v>0</v>
      </c>
      <c r="BI679" s="224">
        <f>IF(N679="nulová",J679,0)</f>
        <v>0</v>
      </c>
      <c r="BJ679" s="18" t="s">
        <v>79</v>
      </c>
      <c r="BK679" s="224">
        <f>ROUND(I679*H679,2)</f>
        <v>0</v>
      </c>
      <c r="BL679" s="18" t="s">
        <v>310</v>
      </c>
      <c r="BM679" s="223" t="s">
        <v>1286</v>
      </c>
    </row>
    <row r="680" spans="1:47" s="2" customFormat="1" ht="12">
      <c r="A680" s="39"/>
      <c r="B680" s="40"/>
      <c r="C680" s="41"/>
      <c r="D680" s="225" t="s">
        <v>143</v>
      </c>
      <c r="E680" s="41"/>
      <c r="F680" s="226" t="s">
        <v>1287</v>
      </c>
      <c r="G680" s="41"/>
      <c r="H680" s="41"/>
      <c r="I680" s="227"/>
      <c r="J680" s="41"/>
      <c r="K680" s="41"/>
      <c r="L680" s="45"/>
      <c r="M680" s="228"/>
      <c r="N680" s="229"/>
      <c r="O680" s="85"/>
      <c r="P680" s="85"/>
      <c r="Q680" s="85"/>
      <c r="R680" s="85"/>
      <c r="S680" s="85"/>
      <c r="T680" s="85"/>
      <c r="U680" s="86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T680" s="18" t="s">
        <v>143</v>
      </c>
      <c r="AU680" s="18" t="s">
        <v>81</v>
      </c>
    </row>
    <row r="681" spans="1:51" s="13" customFormat="1" ht="12">
      <c r="A681" s="13"/>
      <c r="B681" s="234"/>
      <c r="C681" s="235"/>
      <c r="D681" s="236" t="s">
        <v>211</v>
      </c>
      <c r="E681" s="237" t="s">
        <v>19</v>
      </c>
      <c r="F681" s="238" t="s">
        <v>1288</v>
      </c>
      <c r="G681" s="235"/>
      <c r="H681" s="239">
        <v>20.8</v>
      </c>
      <c r="I681" s="240"/>
      <c r="J681" s="235"/>
      <c r="K681" s="235"/>
      <c r="L681" s="241"/>
      <c r="M681" s="242"/>
      <c r="N681" s="243"/>
      <c r="O681" s="243"/>
      <c r="P681" s="243"/>
      <c r="Q681" s="243"/>
      <c r="R681" s="243"/>
      <c r="S681" s="243"/>
      <c r="T681" s="243"/>
      <c r="U681" s="244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45" t="s">
        <v>211</v>
      </c>
      <c r="AU681" s="245" t="s">
        <v>81</v>
      </c>
      <c r="AV681" s="13" t="s">
        <v>81</v>
      </c>
      <c r="AW681" s="13" t="s">
        <v>33</v>
      </c>
      <c r="AX681" s="13" t="s">
        <v>71</v>
      </c>
      <c r="AY681" s="245" t="s">
        <v>133</v>
      </c>
    </row>
    <row r="682" spans="1:51" s="13" customFormat="1" ht="12">
      <c r="A682" s="13"/>
      <c r="B682" s="234"/>
      <c r="C682" s="235"/>
      <c r="D682" s="236" t="s">
        <v>211</v>
      </c>
      <c r="E682" s="237" t="s">
        <v>19</v>
      </c>
      <c r="F682" s="238" t="s">
        <v>1289</v>
      </c>
      <c r="G682" s="235"/>
      <c r="H682" s="239">
        <v>8.5</v>
      </c>
      <c r="I682" s="240"/>
      <c r="J682" s="235"/>
      <c r="K682" s="235"/>
      <c r="L682" s="241"/>
      <c r="M682" s="242"/>
      <c r="N682" s="243"/>
      <c r="O682" s="243"/>
      <c r="P682" s="243"/>
      <c r="Q682" s="243"/>
      <c r="R682" s="243"/>
      <c r="S682" s="243"/>
      <c r="T682" s="243"/>
      <c r="U682" s="244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5" t="s">
        <v>211</v>
      </c>
      <c r="AU682" s="245" t="s">
        <v>81</v>
      </c>
      <c r="AV682" s="13" t="s">
        <v>81</v>
      </c>
      <c r="AW682" s="13" t="s">
        <v>33</v>
      </c>
      <c r="AX682" s="13" t="s">
        <v>71</v>
      </c>
      <c r="AY682" s="245" t="s">
        <v>133</v>
      </c>
    </row>
    <row r="683" spans="1:51" s="13" customFormat="1" ht="12">
      <c r="A683" s="13"/>
      <c r="B683" s="234"/>
      <c r="C683" s="235"/>
      <c r="D683" s="236" t="s">
        <v>211</v>
      </c>
      <c r="E683" s="237" t="s">
        <v>19</v>
      </c>
      <c r="F683" s="238" t="s">
        <v>1290</v>
      </c>
      <c r="G683" s="235"/>
      <c r="H683" s="239">
        <v>8.5</v>
      </c>
      <c r="I683" s="240"/>
      <c r="J683" s="235"/>
      <c r="K683" s="235"/>
      <c r="L683" s="241"/>
      <c r="M683" s="242"/>
      <c r="N683" s="243"/>
      <c r="O683" s="243"/>
      <c r="P683" s="243"/>
      <c r="Q683" s="243"/>
      <c r="R683" s="243"/>
      <c r="S683" s="243"/>
      <c r="T683" s="243"/>
      <c r="U683" s="244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45" t="s">
        <v>211</v>
      </c>
      <c r="AU683" s="245" t="s">
        <v>81</v>
      </c>
      <c r="AV683" s="13" t="s">
        <v>81</v>
      </c>
      <c r="AW683" s="13" t="s">
        <v>33</v>
      </c>
      <c r="AX683" s="13" t="s">
        <v>71</v>
      </c>
      <c r="AY683" s="245" t="s">
        <v>133</v>
      </c>
    </row>
    <row r="684" spans="1:51" s="13" customFormat="1" ht="12">
      <c r="A684" s="13"/>
      <c r="B684" s="234"/>
      <c r="C684" s="235"/>
      <c r="D684" s="236" t="s">
        <v>211</v>
      </c>
      <c r="E684" s="237" t="s">
        <v>19</v>
      </c>
      <c r="F684" s="238" t="s">
        <v>1291</v>
      </c>
      <c r="G684" s="235"/>
      <c r="H684" s="239">
        <v>15.2</v>
      </c>
      <c r="I684" s="240"/>
      <c r="J684" s="235"/>
      <c r="K684" s="235"/>
      <c r="L684" s="241"/>
      <c r="M684" s="242"/>
      <c r="N684" s="243"/>
      <c r="O684" s="243"/>
      <c r="P684" s="243"/>
      <c r="Q684" s="243"/>
      <c r="R684" s="243"/>
      <c r="S684" s="243"/>
      <c r="T684" s="243"/>
      <c r="U684" s="244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45" t="s">
        <v>211</v>
      </c>
      <c r="AU684" s="245" t="s">
        <v>81</v>
      </c>
      <c r="AV684" s="13" t="s">
        <v>81</v>
      </c>
      <c r="AW684" s="13" t="s">
        <v>33</v>
      </c>
      <c r="AX684" s="13" t="s">
        <v>71</v>
      </c>
      <c r="AY684" s="245" t="s">
        <v>133</v>
      </c>
    </row>
    <row r="685" spans="1:51" s="13" customFormat="1" ht="12">
      <c r="A685" s="13"/>
      <c r="B685" s="234"/>
      <c r="C685" s="235"/>
      <c r="D685" s="236" t="s">
        <v>211</v>
      </c>
      <c r="E685" s="237" t="s">
        <v>19</v>
      </c>
      <c r="F685" s="238" t="s">
        <v>1292</v>
      </c>
      <c r="G685" s="235"/>
      <c r="H685" s="239">
        <v>14.2</v>
      </c>
      <c r="I685" s="240"/>
      <c r="J685" s="235"/>
      <c r="K685" s="235"/>
      <c r="L685" s="241"/>
      <c r="M685" s="242"/>
      <c r="N685" s="243"/>
      <c r="O685" s="243"/>
      <c r="P685" s="243"/>
      <c r="Q685" s="243"/>
      <c r="R685" s="243"/>
      <c r="S685" s="243"/>
      <c r="T685" s="243"/>
      <c r="U685" s="244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45" t="s">
        <v>211</v>
      </c>
      <c r="AU685" s="245" t="s">
        <v>81</v>
      </c>
      <c r="AV685" s="13" t="s">
        <v>81</v>
      </c>
      <c r="AW685" s="13" t="s">
        <v>33</v>
      </c>
      <c r="AX685" s="13" t="s">
        <v>71</v>
      </c>
      <c r="AY685" s="245" t="s">
        <v>133</v>
      </c>
    </row>
    <row r="686" spans="1:51" s="13" customFormat="1" ht="12">
      <c r="A686" s="13"/>
      <c r="B686" s="234"/>
      <c r="C686" s="235"/>
      <c r="D686" s="236" t="s">
        <v>211</v>
      </c>
      <c r="E686" s="237" t="s">
        <v>19</v>
      </c>
      <c r="F686" s="238" t="s">
        <v>1293</v>
      </c>
      <c r="G686" s="235"/>
      <c r="H686" s="239">
        <v>8.5</v>
      </c>
      <c r="I686" s="240"/>
      <c r="J686" s="235"/>
      <c r="K686" s="235"/>
      <c r="L686" s="241"/>
      <c r="M686" s="242"/>
      <c r="N686" s="243"/>
      <c r="O686" s="243"/>
      <c r="P686" s="243"/>
      <c r="Q686" s="243"/>
      <c r="R686" s="243"/>
      <c r="S686" s="243"/>
      <c r="T686" s="243"/>
      <c r="U686" s="244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45" t="s">
        <v>211</v>
      </c>
      <c r="AU686" s="245" t="s">
        <v>81</v>
      </c>
      <c r="AV686" s="13" t="s">
        <v>81</v>
      </c>
      <c r="AW686" s="13" t="s">
        <v>33</v>
      </c>
      <c r="AX686" s="13" t="s">
        <v>71</v>
      </c>
      <c r="AY686" s="245" t="s">
        <v>133</v>
      </c>
    </row>
    <row r="687" spans="1:51" s="15" customFormat="1" ht="12">
      <c r="A687" s="15"/>
      <c r="B687" s="257"/>
      <c r="C687" s="258"/>
      <c r="D687" s="236" t="s">
        <v>211</v>
      </c>
      <c r="E687" s="259" t="s">
        <v>19</v>
      </c>
      <c r="F687" s="260" t="s">
        <v>235</v>
      </c>
      <c r="G687" s="258"/>
      <c r="H687" s="261">
        <v>75.7</v>
      </c>
      <c r="I687" s="262"/>
      <c r="J687" s="258"/>
      <c r="K687" s="258"/>
      <c r="L687" s="263"/>
      <c r="M687" s="264"/>
      <c r="N687" s="265"/>
      <c r="O687" s="265"/>
      <c r="P687" s="265"/>
      <c r="Q687" s="265"/>
      <c r="R687" s="265"/>
      <c r="S687" s="265"/>
      <c r="T687" s="265"/>
      <c r="U687" s="266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T687" s="267" t="s">
        <v>211</v>
      </c>
      <c r="AU687" s="267" t="s">
        <v>81</v>
      </c>
      <c r="AV687" s="15" t="s">
        <v>149</v>
      </c>
      <c r="AW687" s="15" t="s">
        <v>33</v>
      </c>
      <c r="AX687" s="15" t="s">
        <v>71</v>
      </c>
      <c r="AY687" s="267" t="s">
        <v>133</v>
      </c>
    </row>
    <row r="688" spans="1:51" s="13" customFormat="1" ht="12">
      <c r="A688" s="13"/>
      <c r="B688" s="234"/>
      <c r="C688" s="235"/>
      <c r="D688" s="236" t="s">
        <v>211</v>
      </c>
      <c r="E688" s="237" t="s">
        <v>19</v>
      </c>
      <c r="F688" s="238" t="s">
        <v>1294</v>
      </c>
      <c r="G688" s="235"/>
      <c r="H688" s="239">
        <v>27.8</v>
      </c>
      <c r="I688" s="240"/>
      <c r="J688" s="235"/>
      <c r="K688" s="235"/>
      <c r="L688" s="241"/>
      <c r="M688" s="242"/>
      <c r="N688" s="243"/>
      <c r="O688" s="243"/>
      <c r="P688" s="243"/>
      <c r="Q688" s="243"/>
      <c r="R688" s="243"/>
      <c r="S688" s="243"/>
      <c r="T688" s="243"/>
      <c r="U688" s="244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45" t="s">
        <v>211</v>
      </c>
      <c r="AU688" s="245" t="s">
        <v>81</v>
      </c>
      <c r="AV688" s="13" t="s">
        <v>81</v>
      </c>
      <c r="AW688" s="13" t="s">
        <v>33</v>
      </c>
      <c r="AX688" s="13" t="s">
        <v>71</v>
      </c>
      <c r="AY688" s="245" t="s">
        <v>133</v>
      </c>
    </row>
    <row r="689" spans="1:51" s="13" customFormat="1" ht="12">
      <c r="A689" s="13"/>
      <c r="B689" s="234"/>
      <c r="C689" s="235"/>
      <c r="D689" s="236" t="s">
        <v>211</v>
      </c>
      <c r="E689" s="237" t="s">
        <v>19</v>
      </c>
      <c r="F689" s="238" t="s">
        <v>1295</v>
      </c>
      <c r="G689" s="235"/>
      <c r="H689" s="239">
        <v>27.8</v>
      </c>
      <c r="I689" s="240"/>
      <c r="J689" s="235"/>
      <c r="K689" s="235"/>
      <c r="L689" s="241"/>
      <c r="M689" s="242"/>
      <c r="N689" s="243"/>
      <c r="O689" s="243"/>
      <c r="P689" s="243"/>
      <c r="Q689" s="243"/>
      <c r="R689" s="243"/>
      <c r="S689" s="243"/>
      <c r="T689" s="243"/>
      <c r="U689" s="244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45" t="s">
        <v>211</v>
      </c>
      <c r="AU689" s="245" t="s">
        <v>81</v>
      </c>
      <c r="AV689" s="13" t="s">
        <v>81</v>
      </c>
      <c r="AW689" s="13" t="s">
        <v>33</v>
      </c>
      <c r="AX689" s="13" t="s">
        <v>71</v>
      </c>
      <c r="AY689" s="245" t="s">
        <v>133</v>
      </c>
    </row>
    <row r="690" spans="1:51" s="15" customFormat="1" ht="12">
      <c r="A690" s="15"/>
      <c r="B690" s="257"/>
      <c r="C690" s="258"/>
      <c r="D690" s="236" t="s">
        <v>211</v>
      </c>
      <c r="E690" s="259" t="s">
        <v>19</v>
      </c>
      <c r="F690" s="260" t="s">
        <v>239</v>
      </c>
      <c r="G690" s="258"/>
      <c r="H690" s="261">
        <v>55.6</v>
      </c>
      <c r="I690" s="262"/>
      <c r="J690" s="258"/>
      <c r="K690" s="258"/>
      <c r="L690" s="263"/>
      <c r="M690" s="264"/>
      <c r="N690" s="265"/>
      <c r="O690" s="265"/>
      <c r="P690" s="265"/>
      <c r="Q690" s="265"/>
      <c r="R690" s="265"/>
      <c r="S690" s="265"/>
      <c r="T690" s="265"/>
      <c r="U690" s="266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T690" s="267" t="s">
        <v>211</v>
      </c>
      <c r="AU690" s="267" t="s">
        <v>81</v>
      </c>
      <c r="AV690" s="15" t="s">
        <v>149</v>
      </c>
      <c r="AW690" s="15" t="s">
        <v>33</v>
      </c>
      <c r="AX690" s="15" t="s">
        <v>71</v>
      </c>
      <c r="AY690" s="267" t="s">
        <v>133</v>
      </c>
    </row>
    <row r="691" spans="1:51" s="14" customFormat="1" ht="12">
      <c r="A691" s="14"/>
      <c r="B691" s="246"/>
      <c r="C691" s="247"/>
      <c r="D691" s="236" t="s">
        <v>211</v>
      </c>
      <c r="E691" s="248" t="s">
        <v>19</v>
      </c>
      <c r="F691" s="249" t="s">
        <v>224</v>
      </c>
      <c r="G691" s="247"/>
      <c r="H691" s="250">
        <v>131.3</v>
      </c>
      <c r="I691" s="251"/>
      <c r="J691" s="247"/>
      <c r="K691" s="247"/>
      <c r="L691" s="252"/>
      <c r="M691" s="253"/>
      <c r="N691" s="254"/>
      <c r="O691" s="254"/>
      <c r="P691" s="254"/>
      <c r="Q691" s="254"/>
      <c r="R691" s="254"/>
      <c r="S691" s="254"/>
      <c r="T691" s="254"/>
      <c r="U691" s="255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56" t="s">
        <v>211</v>
      </c>
      <c r="AU691" s="256" t="s">
        <v>81</v>
      </c>
      <c r="AV691" s="14" t="s">
        <v>156</v>
      </c>
      <c r="AW691" s="14" t="s">
        <v>33</v>
      </c>
      <c r="AX691" s="14" t="s">
        <v>79</v>
      </c>
      <c r="AY691" s="256" t="s">
        <v>133</v>
      </c>
    </row>
    <row r="692" spans="1:65" s="2" customFormat="1" ht="16.5" customHeight="1">
      <c r="A692" s="39"/>
      <c r="B692" s="40"/>
      <c r="C692" s="212" t="s">
        <v>1296</v>
      </c>
      <c r="D692" s="212" t="s">
        <v>136</v>
      </c>
      <c r="E692" s="213" t="s">
        <v>1297</v>
      </c>
      <c r="F692" s="214" t="s">
        <v>1298</v>
      </c>
      <c r="G692" s="215" t="s">
        <v>253</v>
      </c>
      <c r="H692" s="216">
        <v>82.8</v>
      </c>
      <c r="I692" s="217"/>
      <c r="J692" s="218">
        <f>ROUND(I692*H692,2)</f>
        <v>0</v>
      </c>
      <c r="K692" s="214" t="s">
        <v>140</v>
      </c>
      <c r="L692" s="45"/>
      <c r="M692" s="219" t="s">
        <v>19</v>
      </c>
      <c r="N692" s="220" t="s">
        <v>42</v>
      </c>
      <c r="O692" s="85"/>
      <c r="P692" s="221">
        <f>O692*H692</f>
        <v>0</v>
      </c>
      <c r="Q692" s="221">
        <v>5E-05</v>
      </c>
      <c r="R692" s="221">
        <f>Q692*H692</f>
        <v>0.0041400000000000005</v>
      </c>
      <c r="S692" s="221">
        <v>0</v>
      </c>
      <c r="T692" s="221">
        <f>S692*H692</f>
        <v>0</v>
      </c>
      <c r="U692" s="222" t="s">
        <v>19</v>
      </c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R692" s="223" t="s">
        <v>310</v>
      </c>
      <c r="AT692" s="223" t="s">
        <v>136</v>
      </c>
      <c r="AU692" s="223" t="s">
        <v>81</v>
      </c>
      <c r="AY692" s="18" t="s">
        <v>133</v>
      </c>
      <c r="BE692" s="224">
        <f>IF(N692="základní",J692,0)</f>
        <v>0</v>
      </c>
      <c r="BF692" s="224">
        <f>IF(N692="snížená",J692,0)</f>
        <v>0</v>
      </c>
      <c r="BG692" s="224">
        <f>IF(N692="zákl. přenesená",J692,0)</f>
        <v>0</v>
      </c>
      <c r="BH692" s="224">
        <f>IF(N692="sníž. přenesená",J692,0)</f>
        <v>0</v>
      </c>
      <c r="BI692" s="224">
        <f>IF(N692="nulová",J692,0)</f>
        <v>0</v>
      </c>
      <c r="BJ692" s="18" t="s">
        <v>79</v>
      </c>
      <c r="BK692" s="224">
        <f>ROUND(I692*H692,2)</f>
        <v>0</v>
      </c>
      <c r="BL692" s="18" t="s">
        <v>310</v>
      </c>
      <c r="BM692" s="223" t="s">
        <v>1299</v>
      </c>
    </row>
    <row r="693" spans="1:47" s="2" customFormat="1" ht="12">
      <c r="A693" s="39"/>
      <c r="B693" s="40"/>
      <c r="C693" s="41"/>
      <c r="D693" s="225" t="s">
        <v>143</v>
      </c>
      <c r="E693" s="41"/>
      <c r="F693" s="226" t="s">
        <v>1300</v>
      </c>
      <c r="G693" s="41"/>
      <c r="H693" s="41"/>
      <c r="I693" s="227"/>
      <c r="J693" s="41"/>
      <c r="K693" s="41"/>
      <c r="L693" s="45"/>
      <c r="M693" s="228"/>
      <c r="N693" s="229"/>
      <c r="O693" s="85"/>
      <c r="P693" s="85"/>
      <c r="Q693" s="85"/>
      <c r="R693" s="85"/>
      <c r="S693" s="85"/>
      <c r="T693" s="85"/>
      <c r="U693" s="86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T693" s="18" t="s">
        <v>143</v>
      </c>
      <c r="AU693" s="18" t="s">
        <v>81</v>
      </c>
    </row>
    <row r="694" spans="1:51" s="13" customFormat="1" ht="12">
      <c r="A694" s="13"/>
      <c r="B694" s="234"/>
      <c r="C694" s="235"/>
      <c r="D694" s="236" t="s">
        <v>211</v>
      </c>
      <c r="E694" s="237" t="s">
        <v>19</v>
      </c>
      <c r="F694" s="238" t="s">
        <v>1301</v>
      </c>
      <c r="G694" s="235"/>
      <c r="H694" s="239">
        <v>49.6</v>
      </c>
      <c r="I694" s="240"/>
      <c r="J694" s="235"/>
      <c r="K694" s="235"/>
      <c r="L694" s="241"/>
      <c r="M694" s="242"/>
      <c r="N694" s="243"/>
      <c r="O694" s="243"/>
      <c r="P694" s="243"/>
      <c r="Q694" s="243"/>
      <c r="R694" s="243"/>
      <c r="S694" s="243"/>
      <c r="T694" s="243"/>
      <c r="U694" s="244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45" t="s">
        <v>211</v>
      </c>
      <c r="AU694" s="245" t="s">
        <v>81</v>
      </c>
      <c r="AV694" s="13" t="s">
        <v>81</v>
      </c>
      <c r="AW694" s="13" t="s">
        <v>33</v>
      </c>
      <c r="AX694" s="13" t="s">
        <v>71</v>
      </c>
      <c r="AY694" s="245" t="s">
        <v>133</v>
      </c>
    </row>
    <row r="695" spans="1:51" s="13" customFormat="1" ht="12">
      <c r="A695" s="13"/>
      <c r="B695" s="234"/>
      <c r="C695" s="235"/>
      <c r="D695" s="236" t="s">
        <v>211</v>
      </c>
      <c r="E695" s="237" t="s">
        <v>19</v>
      </c>
      <c r="F695" s="238" t="s">
        <v>1302</v>
      </c>
      <c r="G695" s="235"/>
      <c r="H695" s="239">
        <v>33.2</v>
      </c>
      <c r="I695" s="240"/>
      <c r="J695" s="235"/>
      <c r="K695" s="235"/>
      <c r="L695" s="241"/>
      <c r="M695" s="242"/>
      <c r="N695" s="243"/>
      <c r="O695" s="243"/>
      <c r="P695" s="243"/>
      <c r="Q695" s="243"/>
      <c r="R695" s="243"/>
      <c r="S695" s="243"/>
      <c r="T695" s="243"/>
      <c r="U695" s="244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45" t="s">
        <v>211</v>
      </c>
      <c r="AU695" s="245" t="s">
        <v>81</v>
      </c>
      <c r="AV695" s="13" t="s">
        <v>81</v>
      </c>
      <c r="AW695" s="13" t="s">
        <v>33</v>
      </c>
      <c r="AX695" s="13" t="s">
        <v>71</v>
      </c>
      <c r="AY695" s="245" t="s">
        <v>133</v>
      </c>
    </row>
    <row r="696" spans="1:51" s="14" customFormat="1" ht="12">
      <c r="A696" s="14"/>
      <c r="B696" s="246"/>
      <c r="C696" s="247"/>
      <c r="D696" s="236" t="s">
        <v>211</v>
      </c>
      <c r="E696" s="248" t="s">
        <v>19</v>
      </c>
      <c r="F696" s="249" t="s">
        <v>224</v>
      </c>
      <c r="G696" s="247"/>
      <c r="H696" s="250">
        <v>82.80000000000001</v>
      </c>
      <c r="I696" s="251"/>
      <c r="J696" s="247"/>
      <c r="K696" s="247"/>
      <c r="L696" s="252"/>
      <c r="M696" s="253"/>
      <c r="N696" s="254"/>
      <c r="O696" s="254"/>
      <c r="P696" s="254"/>
      <c r="Q696" s="254"/>
      <c r="R696" s="254"/>
      <c r="S696" s="254"/>
      <c r="T696" s="254"/>
      <c r="U696" s="255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56" t="s">
        <v>211</v>
      </c>
      <c r="AU696" s="256" t="s">
        <v>81</v>
      </c>
      <c r="AV696" s="14" t="s">
        <v>156</v>
      </c>
      <c r="AW696" s="14" t="s">
        <v>33</v>
      </c>
      <c r="AX696" s="14" t="s">
        <v>79</v>
      </c>
      <c r="AY696" s="256" t="s">
        <v>133</v>
      </c>
    </row>
    <row r="697" spans="1:65" s="2" customFormat="1" ht="24.15" customHeight="1">
      <c r="A697" s="39"/>
      <c r="B697" s="40"/>
      <c r="C697" s="212" t="s">
        <v>1303</v>
      </c>
      <c r="D697" s="212" t="s">
        <v>136</v>
      </c>
      <c r="E697" s="213" t="s">
        <v>1304</v>
      </c>
      <c r="F697" s="214" t="s">
        <v>1305</v>
      </c>
      <c r="G697" s="215" t="s">
        <v>276</v>
      </c>
      <c r="H697" s="216">
        <v>3.592</v>
      </c>
      <c r="I697" s="217"/>
      <c r="J697" s="218">
        <f>ROUND(I697*H697,2)</f>
        <v>0</v>
      </c>
      <c r="K697" s="214" t="s">
        <v>140</v>
      </c>
      <c r="L697" s="45"/>
      <c r="M697" s="219" t="s">
        <v>19</v>
      </c>
      <c r="N697" s="220" t="s">
        <v>42</v>
      </c>
      <c r="O697" s="85"/>
      <c r="P697" s="221">
        <f>O697*H697</f>
        <v>0</v>
      </c>
      <c r="Q697" s="221">
        <v>0</v>
      </c>
      <c r="R697" s="221">
        <f>Q697*H697</f>
        <v>0</v>
      </c>
      <c r="S697" s="221">
        <v>0</v>
      </c>
      <c r="T697" s="221">
        <f>S697*H697</f>
        <v>0</v>
      </c>
      <c r="U697" s="222" t="s">
        <v>19</v>
      </c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R697" s="223" t="s">
        <v>310</v>
      </c>
      <c r="AT697" s="223" t="s">
        <v>136</v>
      </c>
      <c r="AU697" s="223" t="s">
        <v>81</v>
      </c>
      <c r="AY697" s="18" t="s">
        <v>133</v>
      </c>
      <c r="BE697" s="224">
        <f>IF(N697="základní",J697,0)</f>
        <v>0</v>
      </c>
      <c r="BF697" s="224">
        <f>IF(N697="snížená",J697,0)</f>
        <v>0</v>
      </c>
      <c r="BG697" s="224">
        <f>IF(N697="zákl. přenesená",J697,0)</f>
        <v>0</v>
      </c>
      <c r="BH697" s="224">
        <f>IF(N697="sníž. přenesená",J697,0)</f>
        <v>0</v>
      </c>
      <c r="BI697" s="224">
        <f>IF(N697="nulová",J697,0)</f>
        <v>0</v>
      </c>
      <c r="BJ697" s="18" t="s">
        <v>79</v>
      </c>
      <c r="BK697" s="224">
        <f>ROUND(I697*H697,2)</f>
        <v>0</v>
      </c>
      <c r="BL697" s="18" t="s">
        <v>310</v>
      </c>
      <c r="BM697" s="223" t="s">
        <v>1306</v>
      </c>
    </row>
    <row r="698" spans="1:47" s="2" customFormat="1" ht="12">
      <c r="A698" s="39"/>
      <c r="B698" s="40"/>
      <c r="C698" s="41"/>
      <c r="D698" s="225" t="s">
        <v>143</v>
      </c>
      <c r="E698" s="41"/>
      <c r="F698" s="226" t="s">
        <v>1307</v>
      </c>
      <c r="G698" s="41"/>
      <c r="H698" s="41"/>
      <c r="I698" s="227"/>
      <c r="J698" s="41"/>
      <c r="K698" s="41"/>
      <c r="L698" s="45"/>
      <c r="M698" s="228"/>
      <c r="N698" s="229"/>
      <c r="O698" s="85"/>
      <c r="P698" s="85"/>
      <c r="Q698" s="85"/>
      <c r="R698" s="85"/>
      <c r="S698" s="85"/>
      <c r="T698" s="85"/>
      <c r="U698" s="86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T698" s="18" t="s">
        <v>143</v>
      </c>
      <c r="AU698" s="18" t="s">
        <v>81</v>
      </c>
    </row>
    <row r="699" spans="1:65" s="2" customFormat="1" ht="24.15" customHeight="1">
      <c r="A699" s="39"/>
      <c r="B699" s="40"/>
      <c r="C699" s="212" t="s">
        <v>1308</v>
      </c>
      <c r="D699" s="212" t="s">
        <v>136</v>
      </c>
      <c r="E699" s="213" t="s">
        <v>1309</v>
      </c>
      <c r="F699" s="214" t="s">
        <v>1310</v>
      </c>
      <c r="G699" s="215" t="s">
        <v>276</v>
      </c>
      <c r="H699" s="216">
        <v>3.592</v>
      </c>
      <c r="I699" s="217"/>
      <c r="J699" s="218">
        <f>ROUND(I699*H699,2)</f>
        <v>0</v>
      </c>
      <c r="K699" s="214" t="s">
        <v>140</v>
      </c>
      <c r="L699" s="45"/>
      <c r="M699" s="219" t="s">
        <v>19</v>
      </c>
      <c r="N699" s="220" t="s">
        <v>42</v>
      </c>
      <c r="O699" s="85"/>
      <c r="P699" s="221">
        <f>O699*H699</f>
        <v>0</v>
      </c>
      <c r="Q699" s="221">
        <v>0</v>
      </c>
      <c r="R699" s="221">
        <f>Q699*H699</f>
        <v>0</v>
      </c>
      <c r="S699" s="221">
        <v>0</v>
      </c>
      <c r="T699" s="221">
        <f>S699*H699</f>
        <v>0</v>
      </c>
      <c r="U699" s="222" t="s">
        <v>19</v>
      </c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R699" s="223" t="s">
        <v>310</v>
      </c>
      <c r="AT699" s="223" t="s">
        <v>136</v>
      </c>
      <c r="AU699" s="223" t="s">
        <v>81</v>
      </c>
      <c r="AY699" s="18" t="s">
        <v>133</v>
      </c>
      <c r="BE699" s="224">
        <f>IF(N699="základní",J699,0)</f>
        <v>0</v>
      </c>
      <c r="BF699" s="224">
        <f>IF(N699="snížená",J699,0)</f>
        <v>0</v>
      </c>
      <c r="BG699" s="224">
        <f>IF(N699="zákl. přenesená",J699,0)</f>
        <v>0</v>
      </c>
      <c r="BH699" s="224">
        <f>IF(N699="sníž. přenesená",J699,0)</f>
        <v>0</v>
      </c>
      <c r="BI699" s="224">
        <f>IF(N699="nulová",J699,0)</f>
        <v>0</v>
      </c>
      <c r="BJ699" s="18" t="s">
        <v>79</v>
      </c>
      <c r="BK699" s="224">
        <f>ROUND(I699*H699,2)</f>
        <v>0</v>
      </c>
      <c r="BL699" s="18" t="s">
        <v>310</v>
      </c>
      <c r="BM699" s="223" t="s">
        <v>1311</v>
      </c>
    </row>
    <row r="700" spans="1:47" s="2" customFormat="1" ht="12">
      <c r="A700" s="39"/>
      <c r="B700" s="40"/>
      <c r="C700" s="41"/>
      <c r="D700" s="225" t="s">
        <v>143</v>
      </c>
      <c r="E700" s="41"/>
      <c r="F700" s="226" t="s">
        <v>1312</v>
      </c>
      <c r="G700" s="41"/>
      <c r="H700" s="41"/>
      <c r="I700" s="227"/>
      <c r="J700" s="41"/>
      <c r="K700" s="41"/>
      <c r="L700" s="45"/>
      <c r="M700" s="228"/>
      <c r="N700" s="229"/>
      <c r="O700" s="85"/>
      <c r="P700" s="85"/>
      <c r="Q700" s="85"/>
      <c r="R700" s="85"/>
      <c r="S700" s="85"/>
      <c r="T700" s="85"/>
      <c r="U700" s="86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T700" s="18" t="s">
        <v>143</v>
      </c>
      <c r="AU700" s="18" t="s">
        <v>81</v>
      </c>
    </row>
    <row r="701" spans="1:63" s="12" customFormat="1" ht="22.8" customHeight="1">
      <c r="A701" s="12"/>
      <c r="B701" s="196"/>
      <c r="C701" s="197"/>
      <c r="D701" s="198" t="s">
        <v>70</v>
      </c>
      <c r="E701" s="210" t="s">
        <v>1313</v>
      </c>
      <c r="F701" s="210" t="s">
        <v>1314</v>
      </c>
      <c r="G701" s="197"/>
      <c r="H701" s="197"/>
      <c r="I701" s="200"/>
      <c r="J701" s="211">
        <f>BK701</f>
        <v>0</v>
      </c>
      <c r="K701" s="197"/>
      <c r="L701" s="202"/>
      <c r="M701" s="203"/>
      <c r="N701" s="204"/>
      <c r="O701" s="204"/>
      <c r="P701" s="205">
        <f>SUM(P702:P739)</f>
        <v>0</v>
      </c>
      <c r="Q701" s="204"/>
      <c r="R701" s="205">
        <f>SUM(R702:R739)</f>
        <v>0.02713269</v>
      </c>
      <c r="S701" s="204"/>
      <c r="T701" s="205">
        <f>SUM(T702:T739)</f>
        <v>0</v>
      </c>
      <c r="U701" s="206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R701" s="207" t="s">
        <v>81</v>
      </c>
      <c r="AT701" s="208" t="s">
        <v>70</v>
      </c>
      <c r="AU701" s="208" t="s">
        <v>79</v>
      </c>
      <c r="AY701" s="207" t="s">
        <v>133</v>
      </c>
      <c r="BK701" s="209">
        <f>SUM(BK702:BK739)</f>
        <v>0</v>
      </c>
    </row>
    <row r="702" spans="1:65" s="2" customFormat="1" ht="21.75" customHeight="1">
      <c r="A702" s="39"/>
      <c r="B702" s="40"/>
      <c r="C702" s="212" t="s">
        <v>1315</v>
      </c>
      <c r="D702" s="212" t="s">
        <v>136</v>
      </c>
      <c r="E702" s="213" t="s">
        <v>1316</v>
      </c>
      <c r="F702" s="214" t="s">
        <v>1317</v>
      </c>
      <c r="G702" s="215" t="s">
        <v>227</v>
      </c>
      <c r="H702" s="216">
        <v>79.709</v>
      </c>
      <c r="I702" s="217"/>
      <c r="J702" s="218">
        <f>ROUND(I702*H702,2)</f>
        <v>0</v>
      </c>
      <c r="K702" s="214" t="s">
        <v>140</v>
      </c>
      <c r="L702" s="45"/>
      <c r="M702" s="219" t="s">
        <v>19</v>
      </c>
      <c r="N702" s="220" t="s">
        <v>42</v>
      </c>
      <c r="O702" s="85"/>
      <c r="P702" s="221">
        <f>O702*H702</f>
        <v>0</v>
      </c>
      <c r="Q702" s="221">
        <v>7E-05</v>
      </c>
      <c r="R702" s="221">
        <f>Q702*H702</f>
        <v>0.0055796299999999995</v>
      </c>
      <c r="S702" s="221">
        <v>0</v>
      </c>
      <c r="T702" s="221">
        <f>S702*H702</f>
        <v>0</v>
      </c>
      <c r="U702" s="222" t="s">
        <v>19</v>
      </c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R702" s="223" t="s">
        <v>310</v>
      </c>
      <c r="AT702" s="223" t="s">
        <v>136</v>
      </c>
      <c r="AU702" s="223" t="s">
        <v>81</v>
      </c>
      <c r="AY702" s="18" t="s">
        <v>133</v>
      </c>
      <c r="BE702" s="224">
        <f>IF(N702="základní",J702,0)</f>
        <v>0</v>
      </c>
      <c r="BF702" s="224">
        <f>IF(N702="snížená",J702,0)</f>
        <v>0</v>
      </c>
      <c r="BG702" s="224">
        <f>IF(N702="zákl. přenesená",J702,0)</f>
        <v>0</v>
      </c>
      <c r="BH702" s="224">
        <f>IF(N702="sníž. přenesená",J702,0)</f>
        <v>0</v>
      </c>
      <c r="BI702" s="224">
        <f>IF(N702="nulová",J702,0)</f>
        <v>0</v>
      </c>
      <c r="BJ702" s="18" t="s">
        <v>79</v>
      </c>
      <c r="BK702" s="224">
        <f>ROUND(I702*H702,2)</f>
        <v>0</v>
      </c>
      <c r="BL702" s="18" t="s">
        <v>310</v>
      </c>
      <c r="BM702" s="223" t="s">
        <v>1318</v>
      </c>
    </row>
    <row r="703" spans="1:47" s="2" customFormat="1" ht="12">
      <c r="A703" s="39"/>
      <c r="B703" s="40"/>
      <c r="C703" s="41"/>
      <c r="D703" s="225" t="s">
        <v>143</v>
      </c>
      <c r="E703" s="41"/>
      <c r="F703" s="226" t="s">
        <v>1319</v>
      </c>
      <c r="G703" s="41"/>
      <c r="H703" s="41"/>
      <c r="I703" s="227"/>
      <c r="J703" s="41"/>
      <c r="K703" s="41"/>
      <c r="L703" s="45"/>
      <c r="M703" s="228"/>
      <c r="N703" s="229"/>
      <c r="O703" s="85"/>
      <c r="P703" s="85"/>
      <c r="Q703" s="85"/>
      <c r="R703" s="85"/>
      <c r="S703" s="85"/>
      <c r="T703" s="85"/>
      <c r="U703" s="86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T703" s="18" t="s">
        <v>143</v>
      </c>
      <c r="AU703" s="18" t="s">
        <v>81</v>
      </c>
    </row>
    <row r="704" spans="1:51" s="13" customFormat="1" ht="12">
      <c r="A704" s="13"/>
      <c r="B704" s="234"/>
      <c r="C704" s="235"/>
      <c r="D704" s="236" t="s">
        <v>211</v>
      </c>
      <c r="E704" s="237" t="s">
        <v>19</v>
      </c>
      <c r="F704" s="238" t="s">
        <v>1320</v>
      </c>
      <c r="G704" s="235"/>
      <c r="H704" s="239">
        <v>2.81</v>
      </c>
      <c r="I704" s="240"/>
      <c r="J704" s="235"/>
      <c r="K704" s="235"/>
      <c r="L704" s="241"/>
      <c r="M704" s="242"/>
      <c r="N704" s="243"/>
      <c r="O704" s="243"/>
      <c r="P704" s="243"/>
      <c r="Q704" s="243"/>
      <c r="R704" s="243"/>
      <c r="S704" s="243"/>
      <c r="T704" s="243"/>
      <c r="U704" s="244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45" t="s">
        <v>211</v>
      </c>
      <c r="AU704" s="245" t="s">
        <v>81</v>
      </c>
      <c r="AV704" s="13" t="s">
        <v>81</v>
      </c>
      <c r="AW704" s="13" t="s">
        <v>33</v>
      </c>
      <c r="AX704" s="13" t="s">
        <v>71</v>
      </c>
      <c r="AY704" s="245" t="s">
        <v>133</v>
      </c>
    </row>
    <row r="705" spans="1:51" s="13" customFormat="1" ht="12">
      <c r="A705" s="13"/>
      <c r="B705" s="234"/>
      <c r="C705" s="235"/>
      <c r="D705" s="236" t="s">
        <v>211</v>
      </c>
      <c r="E705" s="237" t="s">
        <v>19</v>
      </c>
      <c r="F705" s="238" t="s">
        <v>1321</v>
      </c>
      <c r="G705" s="235"/>
      <c r="H705" s="239">
        <v>63.134</v>
      </c>
      <c r="I705" s="240"/>
      <c r="J705" s="235"/>
      <c r="K705" s="235"/>
      <c r="L705" s="241"/>
      <c r="M705" s="242"/>
      <c r="N705" s="243"/>
      <c r="O705" s="243"/>
      <c r="P705" s="243"/>
      <c r="Q705" s="243"/>
      <c r="R705" s="243"/>
      <c r="S705" s="243"/>
      <c r="T705" s="243"/>
      <c r="U705" s="244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45" t="s">
        <v>211</v>
      </c>
      <c r="AU705" s="245" t="s">
        <v>81</v>
      </c>
      <c r="AV705" s="13" t="s">
        <v>81</v>
      </c>
      <c r="AW705" s="13" t="s">
        <v>33</v>
      </c>
      <c r="AX705" s="13" t="s">
        <v>71</v>
      </c>
      <c r="AY705" s="245" t="s">
        <v>133</v>
      </c>
    </row>
    <row r="706" spans="1:51" s="15" customFormat="1" ht="12">
      <c r="A706" s="15"/>
      <c r="B706" s="257"/>
      <c r="C706" s="258"/>
      <c r="D706" s="236" t="s">
        <v>211</v>
      </c>
      <c r="E706" s="259" t="s">
        <v>19</v>
      </c>
      <c r="F706" s="260" t="s">
        <v>1322</v>
      </c>
      <c r="G706" s="258"/>
      <c r="H706" s="261">
        <v>65.944</v>
      </c>
      <c r="I706" s="262"/>
      <c r="J706" s="258"/>
      <c r="K706" s="258"/>
      <c r="L706" s="263"/>
      <c r="M706" s="264"/>
      <c r="N706" s="265"/>
      <c r="O706" s="265"/>
      <c r="P706" s="265"/>
      <c r="Q706" s="265"/>
      <c r="R706" s="265"/>
      <c r="S706" s="265"/>
      <c r="T706" s="265"/>
      <c r="U706" s="266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T706" s="267" t="s">
        <v>211</v>
      </c>
      <c r="AU706" s="267" t="s">
        <v>81</v>
      </c>
      <c r="AV706" s="15" t="s">
        <v>149</v>
      </c>
      <c r="AW706" s="15" t="s">
        <v>33</v>
      </c>
      <c r="AX706" s="15" t="s">
        <v>71</v>
      </c>
      <c r="AY706" s="267" t="s">
        <v>133</v>
      </c>
    </row>
    <row r="707" spans="1:51" s="13" customFormat="1" ht="12">
      <c r="A707" s="13"/>
      <c r="B707" s="234"/>
      <c r="C707" s="235"/>
      <c r="D707" s="236" t="s">
        <v>211</v>
      </c>
      <c r="E707" s="237" t="s">
        <v>19</v>
      </c>
      <c r="F707" s="238" t="s">
        <v>1323</v>
      </c>
      <c r="G707" s="235"/>
      <c r="H707" s="239">
        <v>13.765</v>
      </c>
      <c r="I707" s="240"/>
      <c r="J707" s="235"/>
      <c r="K707" s="235"/>
      <c r="L707" s="241"/>
      <c r="M707" s="242"/>
      <c r="N707" s="243"/>
      <c r="O707" s="243"/>
      <c r="P707" s="243"/>
      <c r="Q707" s="243"/>
      <c r="R707" s="243"/>
      <c r="S707" s="243"/>
      <c r="T707" s="243"/>
      <c r="U707" s="244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45" t="s">
        <v>211</v>
      </c>
      <c r="AU707" s="245" t="s">
        <v>81</v>
      </c>
      <c r="AV707" s="13" t="s">
        <v>81</v>
      </c>
      <c r="AW707" s="13" t="s">
        <v>33</v>
      </c>
      <c r="AX707" s="13" t="s">
        <v>71</v>
      </c>
      <c r="AY707" s="245" t="s">
        <v>133</v>
      </c>
    </row>
    <row r="708" spans="1:51" s="14" customFormat="1" ht="12">
      <c r="A708" s="14"/>
      <c r="B708" s="246"/>
      <c r="C708" s="247"/>
      <c r="D708" s="236" t="s">
        <v>211</v>
      </c>
      <c r="E708" s="248" t="s">
        <v>19</v>
      </c>
      <c r="F708" s="249" t="s">
        <v>224</v>
      </c>
      <c r="G708" s="247"/>
      <c r="H708" s="250">
        <v>79.709</v>
      </c>
      <c r="I708" s="251"/>
      <c r="J708" s="247"/>
      <c r="K708" s="247"/>
      <c r="L708" s="252"/>
      <c r="M708" s="253"/>
      <c r="N708" s="254"/>
      <c r="O708" s="254"/>
      <c r="P708" s="254"/>
      <c r="Q708" s="254"/>
      <c r="R708" s="254"/>
      <c r="S708" s="254"/>
      <c r="T708" s="254"/>
      <c r="U708" s="255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56" t="s">
        <v>211</v>
      </c>
      <c r="AU708" s="256" t="s">
        <v>81</v>
      </c>
      <c r="AV708" s="14" t="s">
        <v>156</v>
      </c>
      <c r="AW708" s="14" t="s">
        <v>33</v>
      </c>
      <c r="AX708" s="14" t="s">
        <v>79</v>
      </c>
      <c r="AY708" s="256" t="s">
        <v>133</v>
      </c>
    </row>
    <row r="709" spans="1:65" s="2" customFormat="1" ht="16.5" customHeight="1">
      <c r="A709" s="39"/>
      <c r="B709" s="40"/>
      <c r="C709" s="212" t="s">
        <v>1324</v>
      </c>
      <c r="D709" s="212" t="s">
        <v>136</v>
      </c>
      <c r="E709" s="213" t="s">
        <v>1325</v>
      </c>
      <c r="F709" s="214" t="s">
        <v>1326</v>
      </c>
      <c r="G709" s="215" t="s">
        <v>227</v>
      </c>
      <c r="H709" s="216">
        <v>79.709</v>
      </c>
      <c r="I709" s="217"/>
      <c r="J709" s="218">
        <f>ROUND(I709*H709,2)</f>
        <v>0</v>
      </c>
      <c r="K709" s="214" t="s">
        <v>140</v>
      </c>
      <c r="L709" s="45"/>
      <c r="M709" s="219" t="s">
        <v>19</v>
      </c>
      <c r="N709" s="220" t="s">
        <v>42</v>
      </c>
      <c r="O709" s="85"/>
      <c r="P709" s="221">
        <f>O709*H709</f>
        <v>0</v>
      </c>
      <c r="Q709" s="221">
        <v>0</v>
      </c>
      <c r="R709" s="221">
        <f>Q709*H709</f>
        <v>0</v>
      </c>
      <c r="S709" s="221">
        <v>0</v>
      </c>
      <c r="T709" s="221">
        <f>S709*H709</f>
        <v>0</v>
      </c>
      <c r="U709" s="222" t="s">
        <v>19</v>
      </c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R709" s="223" t="s">
        <v>310</v>
      </c>
      <c r="AT709" s="223" t="s">
        <v>136</v>
      </c>
      <c r="AU709" s="223" t="s">
        <v>81</v>
      </c>
      <c r="AY709" s="18" t="s">
        <v>133</v>
      </c>
      <c r="BE709" s="224">
        <f>IF(N709="základní",J709,0)</f>
        <v>0</v>
      </c>
      <c r="BF709" s="224">
        <f>IF(N709="snížená",J709,0)</f>
        <v>0</v>
      </c>
      <c r="BG709" s="224">
        <f>IF(N709="zákl. přenesená",J709,0)</f>
        <v>0</v>
      </c>
      <c r="BH709" s="224">
        <f>IF(N709="sníž. přenesená",J709,0)</f>
        <v>0</v>
      </c>
      <c r="BI709" s="224">
        <f>IF(N709="nulová",J709,0)</f>
        <v>0</v>
      </c>
      <c r="BJ709" s="18" t="s">
        <v>79</v>
      </c>
      <c r="BK709" s="224">
        <f>ROUND(I709*H709,2)</f>
        <v>0</v>
      </c>
      <c r="BL709" s="18" t="s">
        <v>310</v>
      </c>
      <c r="BM709" s="223" t="s">
        <v>1327</v>
      </c>
    </row>
    <row r="710" spans="1:47" s="2" customFormat="1" ht="12">
      <c r="A710" s="39"/>
      <c r="B710" s="40"/>
      <c r="C710" s="41"/>
      <c r="D710" s="225" t="s">
        <v>143</v>
      </c>
      <c r="E710" s="41"/>
      <c r="F710" s="226" t="s">
        <v>1328</v>
      </c>
      <c r="G710" s="41"/>
      <c r="H710" s="41"/>
      <c r="I710" s="227"/>
      <c r="J710" s="41"/>
      <c r="K710" s="41"/>
      <c r="L710" s="45"/>
      <c r="M710" s="228"/>
      <c r="N710" s="229"/>
      <c r="O710" s="85"/>
      <c r="P710" s="85"/>
      <c r="Q710" s="85"/>
      <c r="R710" s="85"/>
      <c r="S710" s="85"/>
      <c r="T710" s="85"/>
      <c r="U710" s="86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T710" s="18" t="s">
        <v>143</v>
      </c>
      <c r="AU710" s="18" t="s">
        <v>81</v>
      </c>
    </row>
    <row r="711" spans="1:51" s="13" customFormat="1" ht="12">
      <c r="A711" s="13"/>
      <c r="B711" s="234"/>
      <c r="C711" s="235"/>
      <c r="D711" s="236" t="s">
        <v>211</v>
      </c>
      <c r="E711" s="237" t="s">
        <v>19</v>
      </c>
      <c r="F711" s="238" t="s">
        <v>1320</v>
      </c>
      <c r="G711" s="235"/>
      <c r="H711" s="239">
        <v>2.81</v>
      </c>
      <c r="I711" s="240"/>
      <c r="J711" s="235"/>
      <c r="K711" s="235"/>
      <c r="L711" s="241"/>
      <c r="M711" s="242"/>
      <c r="N711" s="243"/>
      <c r="O711" s="243"/>
      <c r="P711" s="243"/>
      <c r="Q711" s="243"/>
      <c r="R711" s="243"/>
      <c r="S711" s="243"/>
      <c r="T711" s="243"/>
      <c r="U711" s="244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45" t="s">
        <v>211</v>
      </c>
      <c r="AU711" s="245" t="s">
        <v>81</v>
      </c>
      <c r="AV711" s="13" t="s">
        <v>81</v>
      </c>
      <c r="AW711" s="13" t="s">
        <v>33</v>
      </c>
      <c r="AX711" s="13" t="s">
        <v>71</v>
      </c>
      <c r="AY711" s="245" t="s">
        <v>133</v>
      </c>
    </row>
    <row r="712" spans="1:51" s="13" customFormat="1" ht="12">
      <c r="A712" s="13"/>
      <c r="B712" s="234"/>
      <c r="C712" s="235"/>
      <c r="D712" s="236" t="s">
        <v>211</v>
      </c>
      <c r="E712" s="237" t="s">
        <v>19</v>
      </c>
      <c r="F712" s="238" t="s">
        <v>1321</v>
      </c>
      <c r="G712" s="235"/>
      <c r="H712" s="239">
        <v>63.134</v>
      </c>
      <c r="I712" s="240"/>
      <c r="J712" s="235"/>
      <c r="K712" s="235"/>
      <c r="L712" s="241"/>
      <c r="M712" s="242"/>
      <c r="N712" s="243"/>
      <c r="O712" s="243"/>
      <c r="P712" s="243"/>
      <c r="Q712" s="243"/>
      <c r="R712" s="243"/>
      <c r="S712" s="243"/>
      <c r="T712" s="243"/>
      <c r="U712" s="244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45" t="s">
        <v>211</v>
      </c>
      <c r="AU712" s="245" t="s">
        <v>81</v>
      </c>
      <c r="AV712" s="13" t="s">
        <v>81</v>
      </c>
      <c r="AW712" s="13" t="s">
        <v>33</v>
      </c>
      <c r="AX712" s="13" t="s">
        <v>71</v>
      </c>
      <c r="AY712" s="245" t="s">
        <v>133</v>
      </c>
    </row>
    <row r="713" spans="1:51" s="15" customFormat="1" ht="12">
      <c r="A713" s="15"/>
      <c r="B713" s="257"/>
      <c r="C713" s="258"/>
      <c r="D713" s="236" t="s">
        <v>211</v>
      </c>
      <c r="E713" s="259" t="s">
        <v>19</v>
      </c>
      <c r="F713" s="260" t="s">
        <v>1322</v>
      </c>
      <c r="G713" s="258"/>
      <c r="H713" s="261">
        <v>65.944</v>
      </c>
      <c r="I713" s="262"/>
      <c r="J713" s="258"/>
      <c r="K713" s="258"/>
      <c r="L713" s="263"/>
      <c r="M713" s="264"/>
      <c r="N713" s="265"/>
      <c r="O713" s="265"/>
      <c r="P713" s="265"/>
      <c r="Q713" s="265"/>
      <c r="R713" s="265"/>
      <c r="S713" s="265"/>
      <c r="T713" s="265"/>
      <c r="U713" s="266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T713" s="267" t="s">
        <v>211</v>
      </c>
      <c r="AU713" s="267" t="s">
        <v>81</v>
      </c>
      <c r="AV713" s="15" t="s">
        <v>149</v>
      </c>
      <c r="AW713" s="15" t="s">
        <v>33</v>
      </c>
      <c r="AX713" s="15" t="s">
        <v>71</v>
      </c>
      <c r="AY713" s="267" t="s">
        <v>133</v>
      </c>
    </row>
    <row r="714" spans="1:51" s="13" customFormat="1" ht="12">
      <c r="A714" s="13"/>
      <c r="B714" s="234"/>
      <c r="C714" s="235"/>
      <c r="D714" s="236" t="s">
        <v>211</v>
      </c>
      <c r="E714" s="237" t="s">
        <v>19</v>
      </c>
      <c r="F714" s="238" t="s">
        <v>1323</v>
      </c>
      <c r="G714" s="235"/>
      <c r="H714" s="239">
        <v>13.765</v>
      </c>
      <c r="I714" s="240"/>
      <c r="J714" s="235"/>
      <c r="K714" s="235"/>
      <c r="L714" s="241"/>
      <c r="M714" s="242"/>
      <c r="N714" s="243"/>
      <c r="O714" s="243"/>
      <c r="P714" s="243"/>
      <c r="Q714" s="243"/>
      <c r="R714" s="243"/>
      <c r="S714" s="243"/>
      <c r="T714" s="243"/>
      <c r="U714" s="244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45" t="s">
        <v>211</v>
      </c>
      <c r="AU714" s="245" t="s">
        <v>81</v>
      </c>
      <c r="AV714" s="13" t="s">
        <v>81</v>
      </c>
      <c r="AW714" s="13" t="s">
        <v>33</v>
      </c>
      <c r="AX714" s="13" t="s">
        <v>71</v>
      </c>
      <c r="AY714" s="245" t="s">
        <v>133</v>
      </c>
    </row>
    <row r="715" spans="1:51" s="14" customFormat="1" ht="12">
      <c r="A715" s="14"/>
      <c r="B715" s="246"/>
      <c r="C715" s="247"/>
      <c r="D715" s="236" t="s">
        <v>211</v>
      </c>
      <c r="E715" s="248" t="s">
        <v>19</v>
      </c>
      <c r="F715" s="249" t="s">
        <v>224</v>
      </c>
      <c r="G715" s="247"/>
      <c r="H715" s="250">
        <v>79.709</v>
      </c>
      <c r="I715" s="251"/>
      <c r="J715" s="247"/>
      <c r="K715" s="247"/>
      <c r="L715" s="252"/>
      <c r="M715" s="253"/>
      <c r="N715" s="254"/>
      <c r="O715" s="254"/>
      <c r="P715" s="254"/>
      <c r="Q715" s="254"/>
      <c r="R715" s="254"/>
      <c r="S715" s="254"/>
      <c r="T715" s="254"/>
      <c r="U715" s="255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56" t="s">
        <v>211</v>
      </c>
      <c r="AU715" s="256" t="s">
        <v>81</v>
      </c>
      <c r="AV715" s="14" t="s">
        <v>156</v>
      </c>
      <c r="AW715" s="14" t="s">
        <v>33</v>
      </c>
      <c r="AX715" s="14" t="s">
        <v>79</v>
      </c>
      <c r="AY715" s="256" t="s">
        <v>133</v>
      </c>
    </row>
    <row r="716" spans="1:65" s="2" customFormat="1" ht="16.5" customHeight="1">
      <c r="A716" s="39"/>
      <c r="B716" s="40"/>
      <c r="C716" s="212" t="s">
        <v>1329</v>
      </c>
      <c r="D716" s="212" t="s">
        <v>136</v>
      </c>
      <c r="E716" s="213" t="s">
        <v>1330</v>
      </c>
      <c r="F716" s="214" t="s">
        <v>1331</v>
      </c>
      <c r="G716" s="215" t="s">
        <v>227</v>
      </c>
      <c r="H716" s="216">
        <v>79.709</v>
      </c>
      <c r="I716" s="217"/>
      <c r="J716" s="218">
        <f>ROUND(I716*H716,2)</f>
        <v>0</v>
      </c>
      <c r="K716" s="214" t="s">
        <v>140</v>
      </c>
      <c r="L716" s="45"/>
      <c r="M716" s="219" t="s">
        <v>19</v>
      </c>
      <c r="N716" s="220" t="s">
        <v>42</v>
      </c>
      <c r="O716" s="85"/>
      <c r="P716" s="221">
        <f>O716*H716</f>
        <v>0</v>
      </c>
      <c r="Q716" s="221">
        <v>0.00014</v>
      </c>
      <c r="R716" s="221">
        <f>Q716*H716</f>
        <v>0.011159259999999999</v>
      </c>
      <c r="S716" s="221">
        <v>0</v>
      </c>
      <c r="T716" s="221">
        <f>S716*H716</f>
        <v>0</v>
      </c>
      <c r="U716" s="222" t="s">
        <v>19</v>
      </c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R716" s="223" t="s">
        <v>310</v>
      </c>
      <c r="AT716" s="223" t="s">
        <v>136</v>
      </c>
      <c r="AU716" s="223" t="s">
        <v>81</v>
      </c>
      <c r="AY716" s="18" t="s">
        <v>133</v>
      </c>
      <c r="BE716" s="224">
        <f>IF(N716="základní",J716,0)</f>
        <v>0</v>
      </c>
      <c r="BF716" s="224">
        <f>IF(N716="snížená",J716,0)</f>
        <v>0</v>
      </c>
      <c r="BG716" s="224">
        <f>IF(N716="zákl. přenesená",J716,0)</f>
        <v>0</v>
      </c>
      <c r="BH716" s="224">
        <f>IF(N716="sníž. přenesená",J716,0)</f>
        <v>0</v>
      </c>
      <c r="BI716" s="224">
        <f>IF(N716="nulová",J716,0)</f>
        <v>0</v>
      </c>
      <c r="BJ716" s="18" t="s">
        <v>79</v>
      </c>
      <c r="BK716" s="224">
        <f>ROUND(I716*H716,2)</f>
        <v>0</v>
      </c>
      <c r="BL716" s="18" t="s">
        <v>310</v>
      </c>
      <c r="BM716" s="223" t="s">
        <v>1332</v>
      </c>
    </row>
    <row r="717" spans="1:47" s="2" customFormat="1" ht="12">
      <c r="A717" s="39"/>
      <c r="B717" s="40"/>
      <c r="C717" s="41"/>
      <c r="D717" s="225" t="s">
        <v>143</v>
      </c>
      <c r="E717" s="41"/>
      <c r="F717" s="226" t="s">
        <v>1333</v>
      </c>
      <c r="G717" s="41"/>
      <c r="H717" s="41"/>
      <c r="I717" s="227"/>
      <c r="J717" s="41"/>
      <c r="K717" s="41"/>
      <c r="L717" s="45"/>
      <c r="M717" s="228"/>
      <c r="N717" s="229"/>
      <c r="O717" s="85"/>
      <c r="P717" s="85"/>
      <c r="Q717" s="85"/>
      <c r="R717" s="85"/>
      <c r="S717" s="85"/>
      <c r="T717" s="85"/>
      <c r="U717" s="86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T717" s="18" t="s">
        <v>143</v>
      </c>
      <c r="AU717" s="18" t="s">
        <v>81</v>
      </c>
    </row>
    <row r="718" spans="1:51" s="13" customFormat="1" ht="12">
      <c r="A718" s="13"/>
      <c r="B718" s="234"/>
      <c r="C718" s="235"/>
      <c r="D718" s="236" t="s">
        <v>211</v>
      </c>
      <c r="E718" s="237" t="s">
        <v>19</v>
      </c>
      <c r="F718" s="238" t="s">
        <v>1320</v>
      </c>
      <c r="G718" s="235"/>
      <c r="H718" s="239">
        <v>2.81</v>
      </c>
      <c r="I718" s="240"/>
      <c r="J718" s="235"/>
      <c r="K718" s="235"/>
      <c r="L718" s="241"/>
      <c r="M718" s="242"/>
      <c r="N718" s="243"/>
      <c r="O718" s="243"/>
      <c r="P718" s="243"/>
      <c r="Q718" s="243"/>
      <c r="R718" s="243"/>
      <c r="S718" s="243"/>
      <c r="T718" s="243"/>
      <c r="U718" s="244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45" t="s">
        <v>211</v>
      </c>
      <c r="AU718" s="245" t="s">
        <v>81</v>
      </c>
      <c r="AV718" s="13" t="s">
        <v>81</v>
      </c>
      <c r="AW718" s="13" t="s">
        <v>33</v>
      </c>
      <c r="AX718" s="13" t="s">
        <v>71</v>
      </c>
      <c r="AY718" s="245" t="s">
        <v>133</v>
      </c>
    </row>
    <row r="719" spans="1:51" s="13" customFormat="1" ht="12">
      <c r="A719" s="13"/>
      <c r="B719" s="234"/>
      <c r="C719" s="235"/>
      <c r="D719" s="236" t="s">
        <v>211</v>
      </c>
      <c r="E719" s="237" t="s">
        <v>19</v>
      </c>
      <c r="F719" s="238" t="s">
        <v>1321</v>
      </c>
      <c r="G719" s="235"/>
      <c r="H719" s="239">
        <v>63.134</v>
      </c>
      <c r="I719" s="240"/>
      <c r="J719" s="235"/>
      <c r="K719" s="235"/>
      <c r="L719" s="241"/>
      <c r="M719" s="242"/>
      <c r="N719" s="243"/>
      <c r="O719" s="243"/>
      <c r="P719" s="243"/>
      <c r="Q719" s="243"/>
      <c r="R719" s="243"/>
      <c r="S719" s="243"/>
      <c r="T719" s="243"/>
      <c r="U719" s="244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45" t="s">
        <v>211</v>
      </c>
      <c r="AU719" s="245" t="s">
        <v>81</v>
      </c>
      <c r="AV719" s="13" t="s">
        <v>81</v>
      </c>
      <c r="AW719" s="13" t="s">
        <v>33</v>
      </c>
      <c r="AX719" s="13" t="s">
        <v>71</v>
      </c>
      <c r="AY719" s="245" t="s">
        <v>133</v>
      </c>
    </row>
    <row r="720" spans="1:51" s="15" customFormat="1" ht="12">
      <c r="A720" s="15"/>
      <c r="B720" s="257"/>
      <c r="C720" s="258"/>
      <c r="D720" s="236" t="s">
        <v>211</v>
      </c>
      <c r="E720" s="259" t="s">
        <v>19</v>
      </c>
      <c r="F720" s="260" t="s">
        <v>1322</v>
      </c>
      <c r="G720" s="258"/>
      <c r="H720" s="261">
        <v>65.944</v>
      </c>
      <c r="I720" s="262"/>
      <c r="J720" s="258"/>
      <c r="K720" s="258"/>
      <c r="L720" s="263"/>
      <c r="M720" s="264"/>
      <c r="N720" s="265"/>
      <c r="O720" s="265"/>
      <c r="P720" s="265"/>
      <c r="Q720" s="265"/>
      <c r="R720" s="265"/>
      <c r="S720" s="265"/>
      <c r="T720" s="265"/>
      <c r="U720" s="266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T720" s="267" t="s">
        <v>211</v>
      </c>
      <c r="AU720" s="267" t="s">
        <v>81</v>
      </c>
      <c r="AV720" s="15" t="s">
        <v>149</v>
      </c>
      <c r="AW720" s="15" t="s">
        <v>33</v>
      </c>
      <c r="AX720" s="15" t="s">
        <v>71</v>
      </c>
      <c r="AY720" s="267" t="s">
        <v>133</v>
      </c>
    </row>
    <row r="721" spans="1:51" s="13" customFormat="1" ht="12">
      <c r="A721" s="13"/>
      <c r="B721" s="234"/>
      <c r="C721" s="235"/>
      <c r="D721" s="236" t="s">
        <v>211</v>
      </c>
      <c r="E721" s="237" t="s">
        <v>19</v>
      </c>
      <c r="F721" s="238" t="s">
        <v>1323</v>
      </c>
      <c r="G721" s="235"/>
      <c r="H721" s="239">
        <v>13.765</v>
      </c>
      <c r="I721" s="240"/>
      <c r="J721" s="235"/>
      <c r="K721" s="235"/>
      <c r="L721" s="241"/>
      <c r="M721" s="242"/>
      <c r="N721" s="243"/>
      <c r="O721" s="243"/>
      <c r="P721" s="243"/>
      <c r="Q721" s="243"/>
      <c r="R721" s="243"/>
      <c r="S721" s="243"/>
      <c r="T721" s="243"/>
      <c r="U721" s="244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45" t="s">
        <v>211</v>
      </c>
      <c r="AU721" s="245" t="s">
        <v>81</v>
      </c>
      <c r="AV721" s="13" t="s">
        <v>81</v>
      </c>
      <c r="AW721" s="13" t="s">
        <v>33</v>
      </c>
      <c r="AX721" s="13" t="s">
        <v>71</v>
      </c>
      <c r="AY721" s="245" t="s">
        <v>133</v>
      </c>
    </row>
    <row r="722" spans="1:51" s="14" customFormat="1" ht="12">
      <c r="A722" s="14"/>
      <c r="B722" s="246"/>
      <c r="C722" s="247"/>
      <c r="D722" s="236" t="s">
        <v>211</v>
      </c>
      <c r="E722" s="248" t="s">
        <v>19</v>
      </c>
      <c r="F722" s="249" t="s">
        <v>224</v>
      </c>
      <c r="G722" s="247"/>
      <c r="H722" s="250">
        <v>79.709</v>
      </c>
      <c r="I722" s="251"/>
      <c r="J722" s="247"/>
      <c r="K722" s="247"/>
      <c r="L722" s="252"/>
      <c r="M722" s="253"/>
      <c r="N722" s="254"/>
      <c r="O722" s="254"/>
      <c r="P722" s="254"/>
      <c r="Q722" s="254"/>
      <c r="R722" s="254"/>
      <c r="S722" s="254"/>
      <c r="T722" s="254"/>
      <c r="U722" s="255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56" t="s">
        <v>211</v>
      </c>
      <c r="AU722" s="256" t="s">
        <v>81</v>
      </c>
      <c r="AV722" s="14" t="s">
        <v>156</v>
      </c>
      <c r="AW722" s="14" t="s">
        <v>33</v>
      </c>
      <c r="AX722" s="14" t="s">
        <v>79</v>
      </c>
      <c r="AY722" s="256" t="s">
        <v>133</v>
      </c>
    </row>
    <row r="723" spans="1:65" s="2" customFormat="1" ht="16.5" customHeight="1">
      <c r="A723" s="39"/>
      <c r="B723" s="40"/>
      <c r="C723" s="212" t="s">
        <v>1334</v>
      </c>
      <c r="D723" s="212" t="s">
        <v>136</v>
      </c>
      <c r="E723" s="213" t="s">
        <v>1335</v>
      </c>
      <c r="F723" s="214" t="s">
        <v>1336</v>
      </c>
      <c r="G723" s="215" t="s">
        <v>227</v>
      </c>
      <c r="H723" s="216">
        <v>13.765</v>
      </c>
      <c r="I723" s="217"/>
      <c r="J723" s="218">
        <f>ROUND(I723*H723,2)</f>
        <v>0</v>
      </c>
      <c r="K723" s="214" t="s">
        <v>140</v>
      </c>
      <c r="L723" s="45"/>
      <c r="M723" s="219" t="s">
        <v>19</v>
      </c>
      <c r="N723" s="220" t="s">
        <v>42</v>
      </c>
      <c r="O723" s="85"/>
      <c r="P723" s="221">
        <f>O723*H723</f>
        <v>0</v>
      </c>
      <c r="Q723" s="221">
        <v>0.00012</v>
      </c>
      <c r="R723" s="221">
        <f>Q723*H723</f>
        <v>0.0016518000000000001</v>
      </c>
      <c r="S723" s="221">
        <v>0</v>
      </c>
      <c r="T723" s="221">
        <f>S723*H723</f>
        <v>0</v>
      </c>
      <c r="U723" s="222" t="s">
        <v>19</v>
      </c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R723" s="223" t="s">
        <v>310</v>
      </c>
      <c r="AT723" s="223" t="s">
        <v>136</v>
      </c>
      <c r="AU723" s="223" t="s">
        <v>81</v>
      </c>
      <c r="AY723" s="18" t="s">
        <v>133</v>
      </c>
      <c r="BE723" s="224">
        <f>IF(N723="základní",J723,0)</f>
        <v>0</v>
      </c>
      <c r="BF723" s="224">
        <f>IF(N723="snížená",J723,0)</f>
        <v>0</v>
      </c>
      <c r="BG723" s="224">
        <f>IF(N723="zákl. přenesená",J723,0)</f>
        <v>0</v>
      </c>
      <c r="BH723" s="224">
        <f>IF(N723="sníž. přenesená",J723,0)</f>
        <v>0</v>
      </c>
      <c r="BI723" s="224">
        <f>IF(N723="nulová",J723,0)</f>
        <v>0</v>
      </c>
      <c r="BJ723" s="18" t="s">
        <v>79</v>
      </c>
      <c r="BK723" s="224">
        <f>ROUND(I723*H723,2)</f>
        <v>0</v>
      </c>
      <c r="BL723" s="18" t="s">
        <v>310</v>
      </c>
      <c r="BM723" s="223" t="s">
        <v>1337</v>
      </c>
    </row>
    <row r="724" spans="1:47" s="2" customFormat="1" ht="12">
      <c r="A724" s="39"/>
      <c r="B724" s="40"/>
      <c r="C724" s="41"/>
      <c r="D724" s="225" t="s">
        <v>143</v>
      </c>
      <c r="E724" s="41"/>
      <c r="F724" s="226" t="s">
        <v>1338</v>
      </c>
      <c r="G724" s="41"/>
      <c r="H724" s="41"/>
      <c r="I724" s="227"/>
      <c r="J724" s="41"/>
      <c r="K724" s="41"/>
      <c r="L724" s="45"/>
      <c r="M724" s="228"/>
      <c r="N724" s="229"/>
      <c r="O724" s="85"/>
      <c r="P724" s="85"/>
      <c r="Q724" s="85"/>
      <c r="R724" s="85"/>
      <c r="S724" s="85"/>
      <c r="T724" s="85"/>
      <c r="U724" s="86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T724" s="18" t="s">
        <v>143</v>
      </c>
      <c r="AU724" s="18" t="s">
        <v>81</v>
      </c>
    </row>
    <row r="725" spans="1:51" s="13" customFormat="1" ht="12">
      <c r="A725" s="13"/>
      <c r="B725" s="234"/>
      <c r="C725" s="235"/>
      <c r="D725" s="236" t="s">
        <v>211</v>
      </c>
      <c r="E725" s="237" t="s">
        <v>19</v>
      </c>
      <c r="F725" s="238" t="s">
        <v>1323</v>
      </c>
      <c r="G725" s="235"/>
      <c r="H725" s="239">
        <v>13.765</v>
      </c>
      <c r="I725" s="240"/>
      <c r="J725" s="235"/>
      <c r="K725" s="235"/>
      <c r="L725" s="241"/>
      <c r="M725" s="242"/>
      <c r="N725" s="243"/>
      <c r="O725" s="243"/>
      <c r="P725" s="243"/>
      <c r="Q725" s="243"/>
      <c r="R725" s="243"/>
      <c r="S725" s="243"/>
      <c r="T725" s="243"/>
      <c r="U725" s="244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45" t="s">
        <v>211</v>
      </c>
      <c r="AU725" s="245" t="s">
        <v>81</v>
      </c>
      <c r="AV725" s="13" t="s">
        <v>81</v>
      </c>
      <c r="AW725" s="13" t="s">
        <v>33</v>
      </c>
      <c r="AX725" s="13" t="s">
        <v>79</v>
      </c>
      <c r="AY725" s="245" t="s">
        <v>133</v>
      </c>
    </row>
    <row r="726" spans="1:65" s="2" customFormat="1" ht="16.5" customHeight="1">
      <c r="A726" s="39"/>
      <c r="B726" s="40"/>
      <c r="C726" s="212" t="s">
        <v>1339</v>
      </c>
      <c r="D726" s="212" t="s">
        <v>136</v>
      </c>
      <c r="E726" s="213" t="s">
        <v>1340</v>
      </c>
      <c r="F726" s="214" t="s">
        <v>1341</v>
      </c>
      <c r="G726" s="215" t="s">
        <v>227</v>
      </c>
      <c r="H726" s="216">
        <v>27.53</v>
      </c>
      <c r="I726" s="217"/>
      <c r="J726" s="218">
        <f>ROUND(I726*H726,2)</f>
        <v>0</v>
      </c>
      <c r="K726" s="214" t="s">
        <v>140</v>
      </c>
      <c r="L726" s="45"/>
      <c r="M726" s="219" t="s">
        <v>19</v>
      </c>
      <c r="N726" s="220" t="s">
        <v>42</v>
      </c>
      <c r="O726" s="85"/>
      <c r="P726" s="221">
        <f>O726*H726</f>
        <v>0</v>
      </c>
      <c r="Q726" s="221">
        <v>0.00012</v>
      </c>
      <c r="R726" s="221">
        <f>Q726*H726</f>
        <v>0.0033036000000000003</v>
      </c>
      <c r="S726" s="221">
        <v>0</v>
      </c>
      <c r="T726" s="221">
        <f>S726*H726</f>
        <v>0</v>
      </c>
      <c r="U726" s="222" t="s">
        <v>19</v>
      </c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R726" s="223" t="s">
        <v>310</v>
      </c>
      <c r="AT726" s="223" t="s">
        <v>136</v>
      </c>
      <c r="AU726" s="223" t="s">
        <v>81</v>
      </c>
      <c r="AY726" s="18" t="s">
        <v>133</v>
      </c>
      <c r="BE726" s="224">
        <f>IF(N726="základní",J726,0)</f>
        <v>0</v>
      </c>
      <c r="BF726" s="224">
        <f>IF(N726="snížená",J726,0)</f>
        <v>0</v>
      </c>
      <c r="BG726" s="224">
        <f>IF(N726="zákl. přenesená",J726,0)</f>
        <v>0</v>
      </c>
      <c r="BH726" s="224">
        <f>IF(N726="sníž. přenesená",J726,0)</f>
        <v>0</v>
      </c>
      <c r="BI726" s="224">
        <f>IF(N726="nulová",J726,0)</f>
        <v>0</v>
      </c>
      <c r="BJ726" s="18" t="s">
        <v>79</v>
      </c>
      <c r="BK726" s="224">
        <f>ROUND(I726*H726,2)</f>
        <v>0</v>
      </c>
      <c r="BL726" s="18" t="s">
        <v>310</v>
      </c>
      <c r="BM726" s="223" t="s">
        <v>1342</v>
      </c>
    </row>
    <row r="727" spans="1:47" s="2" customFormat="1" ht="12">
      <c r="A727" s="39"/>
      <c r="B727" s="40"/>
      <c r="C727" s="41"/>
      <c r="D727" s="225" t="s">
        <v>143</v>
      </c>
      <c r="E727" s="41"/>
      <c r="F727" s="226" t="s">
        <v>1343</v>
      </c>
      <c r="G727" s="41"/>
      <c r="H727" s="41"/>
      <c r="I727" s="227"/>
      <c r="J727" s="41"/>
      <c r="K727" s="41"/>
      <c r="L727" s="45"/>
      <c r="M727" s="228"/>
      <c r="N727" s="229"/>
      <c r="O727" s="85"/>
      <c r="P727" s="85"/>
      <c r="Q727" s="85"/>
      <c r="R727" s="85"/>
      <c r="S727" s="85"/>
      <c r="T727" s="85"/>
      <c r="U727" s="86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T727" s="18" t="s">
        <v>143</v>
      </c>
      <c r="AU727" s="18" t="s">
        <v>81</v>
      </c>
    </row>
    <row r="728" spans="1:51" s="13" customFormat="1" ht="12">
      <c r="A728" s="13"/>
      <c r="B728" s="234"/>
      <c r="C728" s="235"/>
      <c r="D728" s="236" t="s">
        <v>211</v>
      </c>
      <c r="E728" s="237" t="s">
        <v>19</v>
      </c>
      <c r="F728" s="238" t="s">
        <v>1323</v>
      </c>
      <c r="G728" s="235"/>
      <c r="H728" s="239">
        <v>13.765</v>
      </c>
      <c r="I728" s="240"/>
      <c r="J728" s="235"/>
      <c r="K728" s="235"/>
      <c r="L728" s="241"/>
      <c r="M728" s="242"/>
      <c r="N728" s="243"/>
      <c r="O728" s="243"/>
      <c r="P728" s="243"/>
      <c r="Q728" s="243"/>
      <c r="R728" s="243"/>
      <c r="S728" s="243"/>
      <c r="T728" s="243"/>
      <c r="U728" s="244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45" t="s">
        <v>211</v>
      </c>
      <c r="AU728" s="245" t="s">
        <v>81</v>
      </c>
      <c r="AV728" s="13" t="s">
        <v>81</v>
      </c>
      <c r="AW728" s="13" t="s">
        <v>33</v>
      </c>
      <c r="AX728" s="13" t="s">
        <v>79</v>
      </c>
      <c r="AY728" s="245" t="s">
        <v>133</v>
      </c>
    </row>
    <row r="729" spans="1:51" s="13" customFormat="1" ht="12">
      <c r="A729" s="13"/>
      <c r="B729" s="234"/>
      <c r="C729" s="235"/>
      <c r="D729" s="236" t="s">
        <v>211</v>
      </c>
      <c r="E729" s="235"/>
      <c r="F729" s="238" t="s">
        <v>1344</v>
      </c>
      <c r="G729" s="235"/>
      <c r="H729" s="239">
        <v>27.53</v>
      </c>
      <c r="I729" s="240"/>
      <c r="J729" s="235"/>
      <c r="K729" s="235"/>
      <c r="L729" s="241"/>
      <c r="M729" s="242"/>
      <c r="N729" s="243"/>
      <c r="O729" s="243"/>
      <c r="P729" s="243"/>
      <c r="Q729" s="243"/>
      <c r="R729" s="243"/>
      <c r="S729" s="243"/>
      <c r="T729" s="243"/>
      <c r="U729" s="244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45" t="s">
        <v>211</v>
      </c>
      <c r="AU729" s="245" t="s">
        <v>81</v>
      </c>
      <c r="AV729" s="13" t="s">
        <v>81</v>
      </c>
      <c r="AW729" s="13" t="s">
        <v>4</v>
      </c>
      <c r="AX729" s="13" t="s">
        <v>79</v>
      </c>
      <c r="AY729" s="245" t="s">
        <v>133</v>
      </c>
    </row>
    <row r="730" spans="1:65" s="2" customFormat="1" ht="16.5" customHeight="1">
      <c r="A730" s="39"/>
      <c r="B730" s="40"/>
      <c r="C730" s="212" t="s">
        <v>1345</v>
      </c>
      <c r="D730" s="212" t="s">
        <v>136</v>
      </c>
      <c r="E730" s="213" t="s">
        <v>1346</v>
      </c>
      <c r="F730" s="214" t="s">
        <v>1347</v>
      </c>
      <c r="G730" s="215" t="s">
        <v>227</v>
      </c>
      <c r="H730" s="216">
        <v>5.28</v>
      </c>
      <c r="I730" s="217"/>
      <c r="J730" s="218">
        <f>ROUND(I730*H730,2)</f>
        <v>0</v>
      </c>
      <c r="K730" s="214" t="s">
        <v>140</v>
      </c>
      <c r="L730" s="45"/>
      <c r="M730" s="219" t="s">
        <v>19</v>
      </c>
      <c r="N730" s="220" t="s">
        <v>42</v>
      </c>
      <c r="O730" s="85"/>
      <c r="P730" s="221">
        <f>O730*H730</f>
        <v>0</v>
      </c>
      <c r="Q730" s="221">
        <v>0</v>
      </c>
      <c r="R730" s="221">
        <f>Q730*H730</f>
        <v>0</v>
      </c>
      <c r="S730" s="221">
        <v>0</v>
      </c>
      <c r="T730" s="221">
        <f>S730*H730</f>
        <v>0</v>
      </c>
      <c r="U730" s="222" t="s">
        <v>19</v>
      </c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R730" s="223" t="s">
        <v>310</v>
      </c>
      <c r="AT730" s="223" t="s">
        <v>136</v>
      </c>
      <c r="AU730" s="223" t="s">
        <v>81</v>
      </c>
      <c r="AY730" s="18" t="s">
        <v>133</v>
      </c>
      <c r="BE730" s="224">
        <f>IF(N730="základní",J730,0)</f>
        <v>0</v>
      </c>
      <c r="BF730" s="224">
        <f>IF(N730="snížená",J730,0)</f>
        <v>0</v>
      </c>
      <c r="BG730" s="224">
        <f>IF(N730="zákl. přenesená",J730,0)</f>
        <v>0</v>
      </c>
      <c r="BH730" s="224">
        <f>IF(N730="sníž. přenesená",J730,0)</f>
        <v>0</v>
      </c>
      <c r="BI730" s="224">
        <f>IF(N730="nulová",J730,0)</f>
        <v>0</v>
      </c>
      <c r="BJ730" s="18" t="s">
        <v>79</v>
      </c>
      <c r="BK730" s="224">
        <f>ROUND(I730*H730,2)</f>
        <v>0</v>
      </c>
      <c r="BL730" s="18" t="s">
        <v>310</v>
      </c>
      <c r="BM730" s="223" t="s">
        <v>1348</v>
      </c>
    </row>
    <row r="731" spans="1:47" s="2" customFormat="1" ht="12">
      <c r="A731" s="39"/>
      <c r="B731" s="40"/>
      <c r="C731" s="41"/>
      <c r="D731" s="225" t="s">
        <v>143</v>
      </c>
      <c r="E731" s="41"/>
      <c r="F731" s="226" t="s">
        <v>1349</v>
      </c>
      <c r="G731" s="41"/>
      <c r="H731" s="41"/>
      <c r="I731" s="227"/>
      <c r="J731" s="41"/>
      <c r="K731" s="41"/>
      <c r="L731" s="45"/>
      <c r="M731" s="228"/>
      <c r="N731" s="229"/>
      <c r="O731" s="85"/>
      <c r="P731" s="85"/>
      <c r="Q731" s="85"/>
      <c r="R731" s="85"/>
      <c r="S731" s="85"/>
      <c r="T731" s="85"/>
      <c r="U731" s="86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T731" s="18" t="s">
        <v>143</v>
      </c>
      <c r="AU731" s="18" t="s">
        <v>81</v>
      </c>
    </row>
    <row r="732" spans="1:51" s="13" customFormat="1" ht="12">
      <c r="A732" s="13"/>
      <c r="B732" s="234"/>
      <c r="C732" s="235"/>
      <c r="D732" s="236" t="s">
        <v>211</v>
      </c>
      <c r="E732" s="237" t="s">
        <v>19</v>
      </c>
      <c r="F732" s="238" t="s">
        <v>423</v>
      </c>
      <c r="G732" s="235"/>
      <c r="H732" s="239">
        <v>5.28</v>
      </c>
      <c r="I732" s="240"/>
      <c r="J732" s="235"/>
      <c r="K732" s="235"/>
      <c r="L732" s="241"/>
      <c r="M732" s="242"/>
      <c r="N732" s="243"/>
      <c r="O732" s="243"/>
      <c r="P732" s="243"/>
      <c r="Q732" s="243"/>
      <c r="R732" s="243"/>
      <c r="S732" s="243"/>
      <c r="T732" s="243"/>
      <c r="U732" s="244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45" t="s">
        <v>211</v>
      </c>
      <c r="AU732" s="245" t="s">
        <v>81</v>
      </c>
      <c r="AV732" s="13" t="s">
        <v>81</v>
      </c>
      <c r="AW732" s="13" t="s">
        <v>33</v>
      </c>
      <c r="AX732" s="13" t="s">
        <v>79</v>
      </c>
      <c r="AY732" s="245" t="s">
        <v>133</v>
      </c>
    </row>
    <row r="733" spans="1:65" s="2" customFormat="1" ht="24.15" customHeight="1">
      <c r="A733" s="39"/>
      <c r="B733" s="40"/>
      <c r="C733" s="212" t="s">
        <v>1350</v>
      </c>
      <c r="D733" s="212" t="s">
        <v>136</v>
      </c>
      <c r="E733" s="213" t="s">
        <v>1351</v>
      </c>
      <c r="F733" s="214" t="s">
        <v>1352</v>
      </c>
      <c r="G733" s="215" t="s">
        <v>227</v>
      </c>
      <c r="H733" s="216">
        <v>5.28</v>
      </c>
      <c r="I733" s="217"/>
      <c r="J733" s="218">
        <f>ROUND(I733*H733,2)</f>
        <v>0</v>
      </c>
      <c r="K733" s="214" t="s">
        <v>140</v>
      </c>
      <c r="L733" s="45"/>
      <c r="M733" s="219" t="s">
        <v>19</v>
      </c>
      <c r="N733" s="220" t="s">
        <v>42</v>
      </c>
      <c r="O733" s="85"/>
      <c r="P733" s="221">
        <f>O733*H733</f>
        <v>0</v>
      </c>
      <c r="Q733" s="221">
        <v>0.00101</v>
      </c>
      <c r="R733" s="221">
        <f>Q733*H733</f>
        <v>0.0053328</v>
      </c>
      <c r="S733" s="221">
        <v>0</v>
      </c>
      <c r="T733" s="221">
        <f>S733*H733</f>
        <v>0</v>
      </c>
      <c r="U733" s="222" t="s">
        <v>19</v>
      </c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R733" s="223" t="s">
        <v>310</v>
      </c>
      <c r="AT733" s="223" t="s">
        <v>136</v>
      </c>
      <c r="AU733" s="223" t="s">
        <v>81</v>
      </c>
      <c r="AY733" s="18" t="s">
        <v>133</v>
      </c>
      <c r="BE733" s="224">
        <f>IF(N733="základní",J733,0)</f>
        <v>0</v>
      </c>
      <c r="BF733" s="224">
        <f>IF(N733="snížená",J733,0)</f>
        <v>0</v>
      </c>
      <c r="BG733" s="224">
        <f>IF(N733="zákl. přenesená",J733,0)</f>
        <v>0</v>
      </c>
      <c r="BH733" s="224">
        <f>IF(N733="sníž. přenesená",J733,0)</f>
        <v>0</v>
      </c>
      <c r="BI733" s="224">
        <f>IF(N733="nulová",J733,0)</f>
        <v>0</v>
      </c>
      <c r="BJ733" s="18" t="s">
        <v>79</v>
      </c>
      <c r="BK733" s="224">
        <f>ROUND(I733*H733,2)</f>
        <v>0</v>
      </c>
      <c r="BL733" s="18" t="s">
        <v>310</v>
      </c>
      <c r="BM733" s="223" t="s">
        <v>1353</v>
      </c>
    </row>
    <row r="734" spans="1:47" s="2" customFormat="1" ht="12">
      <c r="A734" s="39"/>
      <c r="B734" s="40"/>
      <c r="C734" s="41"/>
      <c r="D734" s="225" t="s">
        <v>143</v>
      </c>
      <c r="E734" s="41"/>
      <c r="F734" s="226" t="s">
        <v>1354</v>
      </c>
      <c r="G734" s="41"/>
      <c r="H734" s="41"/>
      <c r="I734" s="227"/>
      <c r="J734" s="41"/>
      <c r="K734" s="41"/>
      <c r="L734" s="45"/>
      <c r="M734" s="228"/>
      <c r="N734" s="229"/>
      <c r="O734" s="85"/>
      <c r="P734" s="85"/>
      <c r="Q734" s="85"/>
      <c r="R734" s="85"/>
      <c r="S734" s="85"/>
      <c r="T734" s="85"/>
      <c r="U734" s="86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T734" s="18" t="s">
        <v>143</v>
      </c>
      <c r="AU734" s="18" t="s">
        <v>81</v>
      </c>
    </row>
    <row r="735" spans="1:51" s="13" customFormat="1" ht="12">
      <c r="A735" s="13"/>
      <c r="B735" s="234"/>
      <c r="C735" s="235"/>
      <c r="D735" s="236" t="s">
        <v>211</v>
      </c>
      <c r="E735" s="237" t="s">
        <v>19</v>
      </c>
      <c r="F735" s="238" t="s">
        <v>423</v>
      </c>
      <c r="G735" s="235"/>
      <c r="H735" s="239">
        <v>5.28</v>
      </c>
      <c r="I735" s="240"/>
      <c r="J735" s="235"/>
      <c r="K735" s="235"/>
      <c r="L735" s="241"/>
      <c r="M735" s="242"/>
      <c r="N735" s="243"/>
      <c r="O735" s="243"/>
      <c r="P735" s="243"/>
      <c r="Q735" s="243"/>
      <c r="R735" s="243"/>
      <c r="S735" s="243"/>
      <c r="T735" s="243"/>
      <c r="U735" s="244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45" t="s">
        <v>211</v>
      </c>
      <c r="AU735" s="245" t="s">
        <v>81</v>
      </c>
      <c r="AV735" s="13" t="s">
        <v>81</v>
      </c>
      <c r="AW735" s="13" t="s">
        <v>33</v>
      </c>
      <c r="AX735" s="13" t="s">
        <v>79</v>
      </c>
      <c r="AY735" s="245" t="s">
        <v>133</v>
      </c>
    </row>
    <row r="736" spans="1:65" s="2" customFormat="1" ht="24.15" customHeight="1">
      <c r="A736" s="39"/>
      <c r="B736" s="40"/>
      <c r="C736" s="212" t="s">
        <v>1355</v>
      </c>
      <c r="D736" s="212" t="s">
        <v>136</v>
      </c>
      <c r="E736" s="213" t="s">
        <v>1356</v>
      </c>
      <c r="F736" s="214" t="s">
        <v>1357</v>
      </c>
      <c r="G736" s="215" t="s">
        <v>227</v>
      </c>
      <c r="H736" s="216">
        <v>5.28</v>
      </c>
      <c r="I736" s="217"/>
      <c r="J736" s="218">
        <f>ROUND(I736*H736,2)</f>
        <v>0</v>
      </c>
      <c r="K736" s="214" t="s">
        <v>140</v>
      </c>
      <c r="L736" s="45"/>
      <c r="M736" s="219" t="s">
        <v>19</v>
      </c>
      <c r="N736" s="220" t="s">
        <v>42</v>
      </c>
      <c r="O736" s="85"/>
      <c r="P736" s="221">
        <f>O736*H736</f>
        <v>0</v>
      </c>
      <c r="Q736" s="221">
        <v>0</v>
      </c>
      <c r="R736" s="221">
        <f>Q736*H736</f>
        <v>0</v>
      </c>
      <c r="S736" s="221">
        <v>0</v>
      </c>
      <c r="T736" s="221">
        <f>S736*H736</f>
        <v>0</v>
      </c>
      <c r="U736" s="222" t="s">
        <v>19</v>
      </c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R736" s="223" t="s">
        <v>310</v>
      </c>
      <c r="AT736" s="223" t="s">
        <v>136</v>
      </c>
      <c r="AU736" s="223" t="s">
        <v>81</v>
      </c>
      <c r="AY736" s="18" t="s">
        <v>133</v>
      </c>
      <c r="BE736" s="224">
        <f>IF(N736="základní",J736,0)</f>
        <v>0</v>
      </c>
      <c r="BF736" s="224">
        <f>IF(N736="snížená",J736,0)</f>
        <v>0</v>
      </c>
      <c r="BG736" s="224">
        <f>IF(N736="zákl. přenesená",J736,0)</f>
        <v>0</v>
      </c>
      <c r="BH736" s="224">
        <f>IF(N736="sníž. přenesená",J736,0)</f>
        <v>0</v>
      </c>
      <c r="BI736" s="224">
        <f>IF(N736="nulová",J736,0)</f>
        <v>0</v>
      </c>
      <c r="BJ736" s="18" t="s">
        <v>79</v>
      </c>
      <c r="BK736" s="224">
        <f>ROUND(I736*H736,2)</f>
        <v>0</v>
      </c>
      <c r="BL736" s="18" t="s">
        <v>310</v>
      </c>
      <c r="BM736" s="223" t="s">
        <v>1358</v>
      </c>
    </row>
    <row r="737" spans="1:47" s="2" customFormat="1" ht="12">
      <c r="A737" s="39"/>
      <c r="B737" s="40"/>
      <c r="C737" s="41"/>
      <c r="D737" s="225" t="s">
        <v>143</v>
      </c>
      <c r="E737" s="41"/>
      <c r="F737" s="226" t="s">
        <v>1359</v>
      </c>
      <c r="G737" s="41"/>
      <c r="H737" s="41"/>
      <c r="I737" s="227"/>
      <c r="J737" s="41"/>
      <c r="K737" s="41"/>
      <c r="L737" s="45"/>
      <c r="M737" s="228"/>
      <c r="N737" s="229"/>
      <c r="O737" s="85"/>
      <c r="P737" s="85"/>
      <c r="Q737" s="85"/>
      <c r="R737" s="85"/>
      <c r="S737" s="85"/>
      <c r="T737" s="85"/>
      <c r="U737" s="86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T737" s="18" t="s">
        <v>143</v>
      </c>
      <c r="AU737" s="18" t="s">
        <v>81</v>
      </c>
    </row>
    <row r="738" spans="1:65" s="2" customFormat="1" ht="24.15" customHeight="1">
      <c r="A738" s="39"/>
      <c r="B738" s="40"/>
      <c r="C738" s="212" t="s">
        <v>1360</v>
      </c>
      <c r="D738" s="212" t="s">
        <v>136</v>
      </c>
      <c r="E738" s="213" t="s">
        <v>1361</v>
      </c>
      <c r="F738" s="214" t="s">
        <v>1362</v>
      </c>
      <c r="G738" s="215" t="s">
        <v>227</v>
      </c>
      <c r="H738" s="216">
        <v>5.28</v>
      </c>
      <c r="I738" s="217"/>
      <c r="J738" s="218">
        <f>ROUND(I738*H738,2)</f>
        <v>0</v>
      </c>
      <c r="K738" s="214" t="s">
        <v>140</v>
      </c>
      <c r="L738" s="45"/>
      <c r="M738" s="219" t="s">
        <v>19</v>
      </c>
      <c r="N738" s="220" t="s">
        <v>42</v>
      </c>
      <c r="O738" s="85"/>
      <c r="P738" s="221">
        <f>O738*H738</f>
        <v>0</v>
      </c>
      <c r="Q738" s="221">
        <v>2E-05</v>
      </c>
      <c r="R738" s="221">
        <f>Q738*H738</f>
        <v>0.00010560000000000002</v>
      </c>
      <c r="S738" s="221">
        <v>0</v>
      </c>
      <c r="T738" s="221">
        <f>S738*H738</f>
        <v>0</v>
      </c>
      <c r="U738" s="222" t="s">
        <v>19</v>
      </c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R738" s="223" t="s">
        <v>310</v>
      </c>
      <c r="AT738" s="223" t="s">
        <v>136</v>
      </c>
      <c r="AU738" s="223" t="s">
        <v>81</v>
      </c>
      <c r="AY738" s="18" t="s">
        <v>133</v>
      </c>
      <c r="BE738" s="224">
        <f>IF(N738="základní",J738,0)</f>
        <v>0</v>
      </c>
      <c r="BF738" s="224">
        <f>IF(N738="snížená",J738,0)</f>
        <v>0</v>
      </c>
      <c r="BG738" s="224">
        <f>IF(N738="zákl. přenesená",J738,0)</f>
        <v>0</v>
      </c>
      <c r="BH738" s="224">
        <f>IF(N738="sníž. přenesená",J738,0)</f>
        <v>0</v>
      </c>
      <c r="BI738" s="224">
        <f>IF(N738="nulová",J738,0)</f>
        <v>0</v>
      </c>
      <c r="BJ738" s="18" t="s">
        <v>79</v>
      </c>
      <c r="BK738" s="224">
        <f>ROUND(I738*H738,2)</f>
        <v>0</v>
      </c>
      <c r="BL738" s="18" t="s">
        <v>310</v>
      </c>
      <c r="BM738" s="223" t="s">
        <v>1363</v>
      </c>
    </row>
    <row r="739" spans="1:47" s="2" customFormat="1" ht="12">
      <c r="A739" s="39"/>
      <c r="B739" s="40"/>
      <c r="C739" s="41"/>
      <c r="D739" s="225" t="s">
        <v>143</v>
      </c>
      <c r="E739" s="41"/>
      <c r="F739" s="226" t="s">
        <v>1364</v>
      </c>
      <c r="G739" s="41"/>
      <c r="H739" s="41"/>
      <c r="I739" s="227"/>
      <c r="J739" s="41"/>
      <c r="K739" s="41"/>
      <c r="L739" s="45"/>
      <c r="M739" s="228"/>
      <c r="N739" s="229"/>
      <c r="O739" s="85"/>
      <c r="P739" s="85"/>
      <c r="Q739" s="85"/>
      <c r="R739" s="85"/>
      <c r="S739" s="85"/>
      <c r="T739" s="85"/>
      <c r="U739" s="86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T739" s="18" t="s">
        <v>143</v>
      </c>
      <c r="AU739" s="18" t="s">
        <v>81</v>
      </c>
    </row>
    <row r="740" spans="1:63" s="12" customFormat="1" ht="22.8" customHeight="1">
      <c r="A740" s="12"/>
      <c r="B740" s="196"/>
      <c r="C740" s="197"/>
      <c r="D740" s="198" t="s">
        <v>70</v>
      </c>
      <c r="E740" s="210" t="s">
        <v>1365</v>
      </c>
      <c r="F740" s="210" t="s">
        <v>1366</v>
      </c>
      <c r="G740" s="197"/>
      <c r="H740" s="197"/>
      <c r="I740" s="200"/>
      <c r="J740" s="211">
        <f>BK740</f>
        <v>0</v>
      </c>
      <c r="K740" s="197"/>
      <c r="L740" s="202"/>
      <c r="M740" s="203"/>
      <c r="N740" s="204"/>
      <c r="O740" s="204"/>
      <c r="P740" s="205">
        <f>SUM(P741:P762)</f>
        <v>0</v>
      </c>
      <c r="Q740" s="204"/>
      <c r="R740" s="205">
        <f>SUM(R741:R762)</f>
        <v>0.3775</v>
      </c>
      <c r="S740" s="204"/>
      <c r="T740" s="205">
        <f>SUM(T741:T762)</f>
        <v>0.04600493</v>
      </c>
      <c r="U740" s="206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R740" s="207" t="s">
        <v>81</v>
      </c>
      <c r="AT740" s="208" t="s">
        <v>70</v>
      </c>
      <c r="AU740" s="208" t="s">
        <v>79</v>
      </c>
      <c r="AY740" s="207" t="s">
        <v>133</v>
      </c>
      <c r="BK740" s="209">
        <f>SUM(BK741:BK762)</f>
        <v>0</v>
      </c>
    </row>
    <row r="741" spans="1:65" s="2" customFormat="1" ht="16.5" customHeight="1">
      <c r="A741" s="39"/>
      <c r="B741" s="40"/>
      <c r="C741" s="212" t="s">
        <v>1367</v>
      </c>
      <c r="D741" s="212" t="s">
        <v>136</v>
      </c>
      <c r="E741" s="213" t="s">
        <v>1368</v>
      </c>
      <c r="F741" s="214" t="s">
        <v>1369</v>
      </c>
      <c r="G741" s="215" t="s">
        <v>227</v>
      </c>
      <c r="H741" s="216">
        <v>148.403</v>
      </c>
      <c r="I741" s="217"/>
      <c r="J741" s="218">
        <f>ROUND(I741*H741,2)</f>
        <v>0</v>
      </c>
      <c r="K741" s="214" t="s">
        <v>140</v>
      </c>
      <c r="L741" s="45"/>
      <c r="M741" s="219" t="s">
        <v>19</v>
      </c>
      <c r="N741" s="220" t="s">
        <v>42</v>
      </c>
      <c r="O741" s="85"/>
      <c r="P741" s="221">
        <f>O741*H741</f>
        <v>0</v>
      </c>
      <c r="Q741" s="221">
        <v>0.001</v>
      </c>
      <c r="R741" s="221">
        <f>Q741*H741</f>
        <v>0.148403</v>
      </c>
      <c r="S741" s="221">
        <v>0.00031</v>
      </c>
      <c r="T741" s="221">
        <f>S741*H741</f>
        <v>0.04600493</v>
      </c>
      <c r="U741" s="222" t="s">
        <v>19</v>
      </c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R741" s="223" t="s">
        <v>310</v>
      </c>
      <c r="AT741" s="223" t="s">
        <v>136</v>
      </c>
      <c r="AU741" s="223" t="s">
        <v>81</v>
      </c>
      <c r="AY741" s="18" t="s">
        <v>133</v>
      </c>
      <c r="BE741" s="224">
        <f>IF(N741="základní",J741,0)</f>
        <v>0</v>
      </c>
      <c r="BF741" s="224">
        <f>IF(N741="snížená",J741,0)</f>
        <v>0</v>
      </c>
      <c r="BG741" s="224">
        <f>IF(N741="zákl. přenesená",J741,0)</f>
        <v>0</v>
      </c>
      <c r="BH741" s="224">
        <f>IF(N741="sníž. přenesená",J741,0)</f>
        <v>0</v>
      </c>
      <c r="BI741" s="224">
        <f>IF(N741="nulová",J741,0)</f>
        <v>0</v>
      </c>
      <c r="BJ741" s="18" t="s">
        <v>79</v>
      </c>
      <c r="BK741" s="224">
        <f>ROUND(I741*H741,2)</f>
        <v>0</v>
      </c>
      <c r="BL741" s="18" t="s">
        <v>310</v>
      </c>
      <c r="BM741" s="223" t="s">
        <v>1370</v>
      </c>
    </row>
    <row r="742" spans="1:47" s="2" customFormat="1" ht="12">
      <c r="A742" s="39"/>
      <c r="B742" s="40"/>
      <c r="C742" s="41"/>
      <c r="D742" s="225" t="s">
        <v>143</v>
      </c>
      <c r="E742" s="41"/>
      <c r="F742" s="226" t="s">
        <v>1371</v>
      </c>
      <c r="G742" s="41"/>
      <c r="H742" s="41"/>
      <c r="I742" s="227"/>
      <c r="J742" s="41"/>
      <c r="K742" s="41"/>
      <c r="L742" s="45"/>
      <c r="M742" s="228"/>
      <c r="N742" s="229"/>
      <c r="O742" s="85"/>
      <c r="P742" s="85"/>
      <c r="Q742" s="85"/>
      <c r="R742" s="85"/>
      <c r="S742" s="85"/>
      <c r="T742" s="85"/>
      <c r="U742" s="86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T742" s="18" t="s">
        <v>143</v>
      </c>
      <c r="AU742" s="18" t="s">
        <v>81</v>
      </c>
    </row>
    <row r="743" spans="1:51" s="13" customFormat="1" ht="12">
      <c r="A743" s="13"/>
      <c r="B743" s="234"/>
      <c r="C743" s="235"/>
      <c r="D743" s="236" t="s">
        <v>211</v>
      </c>
      <c r="E743" s="237" t="s">
        <v>19</v>
      </c>
      <c r="F743" s="238" t="s">
        <v>1372</v>
      </c>
      <c r="G743" s="235"/>
      <c r="H743" s="239">
        <v>78.4</v>
      </c>
      <c r="I743" s="240"/>
      <c r="J743" s="235"/>
      <c r="K743" s="235"/>
      <c r="L743" s="241"/>
      <c r="M743" s="242"/>
      <c r="N743" s="243"/>
      <c r="O743" s="243"/>
      <c r="P743" s="243"/>
      <c r="Q743" s="243"/>
      <c r="R743" s="243"/>
      <c r="S743" s="243"/>
      <c r="T743" s="243"/>
      <c r="U743" s="244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45" t="s">
        <v>211</v>
      </c>
      <c r="AU743" s="245" t="s">
        <v>81</v>
      </c>
      <c r="AV743" s="13" t="s">
        <v>81</v>
      </c>
      <c r="AW743" s="13" t="s">
        <v>33</v>
      </c>
      <c r="AX743" s="13" t="s">
        <v>71</v>
      </c>
      <c r="AY743" s="245" t="s">
        <v>133</v>
      </c>
    </row>
    <row r="744" spans="1:51" s="13" customFormat="1" ht="12">
      <c r="A744" s="13"/>
      <c r="B744" s="234"/>
      <c r="C744" s="235"/>
      <c r="D744" s="236" t="s">
        <v>211</v>
      </c>
      <c r="E744" s="237" t="s">
        <v>19</v>
      </c>
      <c r="F744" s="238" t="s">
        <v>1373</v>
      </c>
      <c r="G744" s="235"/>
      <c r="H744" s="239">
        <v>7.503</v>
      </c>
      <c r="I744" s="240"/>
      <c r="J744" s="235"/>
      <c r="K744" s="235"/>
      <c r="L744" s="241"/>
      <c r="M744" s="242"/>
      <c r="N744" s="243"/>
      <c r="O744" s="243"/>
      <c r="P744" s="243"/>
      <c r="Q744" s="243"/>
      <c r="R744" s="243"/>
      <c r="S744" s="243"/>
      <c r="T744" s="243"/>
      <c r="U744" s="244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45" t="s">
        <v>211</v>
      </c>
      <c r="AU744" s="245" t="s">
        <v>81</v>
      </c>
      <c r="AV744" s="13" t="s">
        <v>81</v>
      </c>
      <c r="AW744" s="13" t="s">
        <v>33</v>
      </c>
      <c r="AX744" s="13" t="s">
        <v>71</v>
      </c>
      <c r="AY744" s="245" t="s">
        <v>133</v>
      </c>
    </row>
    <row r="745" spans="1:51" s="15" customFormat="1" ht="12">
      <c r="A745" s="15"/>
      <c r="B745" s="257"/>
      <c r="C745" s="258"/>
      <c r="D745" s="236" t="s">
        <v>211</v>
      </c>
      <c r="E745" s="259" t="s">
        <v>19</v>
      </c>
      <c r="F745" s="260" t="s">
        <v>1374</v>
      </c>
      <c r="G745" s="258"/>
      <c r="H745" s="261">
        <v>85.903</v>
      </c>
      <c r="I745" s="262"/>
      <c r="J745" s="258"/>
      <c r="K745" s="258"/>
      <c r="L745" s="263"/>
      <c r="M745" s="264"/>
      <c r="N745" s="265"/>
      <c r="O745" s="265"/>
      <c r="P745" s="265"/>
      <c r="Q745" s="265"/>
      <c r="R745" s="265"/>
      <c r="S745" s="265"/>
      <c r="T745" s="265"/>
      <c r="U745" s="266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T745" s="267" t="s">
        <v>211</v>
      </c>
      <c r="AU745" s="267" t="s">
        <v>81</v>
      </c>
      <c r="AV745" s="15" t="s">
        <v>149</v>
      </c>
      <c r="AW745" s="15" t="s">
        <v>33</v>
      </c>
      <c r="AX745" s="15" t="s">
        <v>71</v>
      </c>
      <c r="AY745" s="267" t="s">
        <v>133</v>
      </c>
    </row>
    <row r="746" spans="1:51" s="13" customFormat="1" ht="12">
      <c r="A746" s="13"/>
      <c r="B746" s="234"/>
      <c r="C746" s="235"/>
      <c r="D746" s="236" t="s">
        <v>211</v>
      </c>
      <c r="E746" s="237" t="s">
        <v>19</v>
      </c>
      <c r="F746" s="238" t="s">
        <v>1375</v>
      </c>
      <c r="G746" s="235"/>
      <c r="H746" s="239">
        <v>62.5</v>
      </c>
      <c r="I746" s="240"/>
      <c r="J746" s="235"/>
      <c r="K746" s="235"/>
      <c r="L746" s="241"/>
      <c r="M746" s="242"/>
      <c r="N746" s="243"/>
      <c r="O746" s="243"/>
      <c r="P746" s="243"/>
      <c r="Q746" s="243"/>
      <c r="R746" s="243"/>
      <c r="S746" s="243"/>
      <c r="T746" s="243"/>
      <c r="U746" s="244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45" t="s">
        <v>211</v>
      </c>
      <c r="AU746" s="245" t="s">
        <v>81</v>
      </c>
      <c r="AV746" s="13" t="s">
        <v>81</v>
      </c>
      <c r="AW746" s="13" t="s">
        <v>33</v>
      </c>
      <c r="AX746" s="13" t="s">
        <v>71</v>
      </c>
      <c r="AY746" s="245" t="s">
        <v>133</v>
      </c>
    </row>
    <row r="747" spans="1:51" s="14" customFormat="1" ht="12">
      <c r="A747" s="14"/>
      <c r="B747" s="246"/>
      <c r="C747" s="247"/>
      <c r="D747" s="236" t="s">
        <v>211</v>
      </c>
      <c r="E747" s="248" t="s">
        <v>19</v>
      </c>
      <c r="F747" s="249" t="s">
        <v>224</v>
      </c>
      <c r="G747" s="247"/>
      <c r="H747" s="250">
        <v>148.40300000000002</v>
      </c>
      <c r="I747" s="251"/>
      <c r="J747" s="247"/>
      <c r="K747" s="247"/>
      <c r="L747" s="252"/>
      <c r="M747" s="253"/>
      <c r="N747" s="254"/>
      <c r="O747" s="254"/>
      <c r="P747" s="254"/>
      <c r="Q747" s="254"/>
      <c r="R747" s="254"/>
      <c r="S747" s="254"/>
      <c r="T747" s="254"/>
      <c r="U747" s="255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56" t="s">
        <v>211</v>
      </c>
      <c r="AU747" s="256" t="s">
        <v>81</v>
      </c>
      <c r="AV747" s="14" t="s">
        <v>156</v>
      </c>
      <c r="AW747" s="14" t="s">
        <v>33</v>
      </c>
      <c r="AX747" s="14" t="s">
        <v>79</v>
      </c>
      <c r="AY747" s="256" t="s">
        <v>133</v>
      </c>
    </row>
    <row r="748" spans="1:65" s="2" customFormat="1" ht="16.5" customHeight="1">
      <c r="A748" s="39"/>
      <c r="B748" s="40"/>
      <c r="C748" s="212" t="s">
        <v>1376</v>
      </c>
      <c r="D748" s="212" t="s">
        <v>136</v>
      </c>
      <c r="E748" s="213" t="s">
        <v>1377</v>
      </c>
      <c r="F748" s="214" t="s">
        <v>1378</v>
      </c>
      <c r="G748" s="215" t="s">
        <v>227</v>
      </c>
      <c r="H748" s="216">
        <v>148.403</v>
      </c>
      <c r="I748" s="217"/>
      <c r="J748" s="218">
        <f>ROUND(I748*H748,2)</f>
        <v>0</v>
      </c>
      <c r="K748" s="214" t="s">
        <v>140</v>
      </c>
      <c r="L748" s="45"/>
      <c r="M748" s="219" t="s">
        <v>19</v>
      </c>
      <c r="N748" s="220" t="s">
        <v>42</v>
      </c>
      <c r="O748" s="85"/>
      <c r="P748" s="221">
        <f>O748*H748</f>
        <v>0</v>
      </c>
      <c r="Q748" s="221">
        <v>0</v>
      </c>
      <c r="R748" s="221">
        <f>Q748*H748</f>
        <v>0</v>
      </c>
      <c r="S748" s="221">
        <v>0</v>
      </c>
      <c r="T748" s="221">
        <f>S748*H748</f>
        <v>0</v>
      </c>
      <c r="U748" s="222" t="s">
        <v>19</v>
      </c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R748" s="223" t="s">
        <v>310</v>
      </c>
      <c r="AT748" s="223" t="s">
        <v>136</v>
      </c>
      <c r="AU748" s="223" t="s">
        <v>81</v>
      </c>
      <c r="AY748" s="18" t="s">
        <v>133</v>
      </c>
      <c r="BE748" s="224">
        <f>IF(N748="základní",J748,0)</f>
        <v>0</v>
      </c>
      <c r="BF748" s="224">
        <f>IF(N748="snížená",J748,0)</f>
        <v>0</v>
      </c>
      <c r="BG748" s="224">
        <f>IF(N748="zákl. přenesená",J748,0)</f>
        <v>0</v>
      </c>
      <c r="BH748" s="224">
        <f>IF(N748="sníž. přenesená",J748,0)</f>
        <v>0</v>
      </c>
      <c r="BI748" s="224">
        <f>IF(N748="nulová",J748,0)</f>
        <v>0</v>
      </c>
      <c r="BJ748" s="18" t="s">
        <v>79</v>
      </c>
      <c r="BK748" s="224">
        <f>ROUND(I748*H748,2)</f>
        <v>0</v>
      </c>
      <c r="BL748" s="18" t="s">
        <v>310</v>
      </c>
      <c r="BM748" s="223" t="s">
        <v>1379</v>
      </c>
    </row>
    <row r="749" spans="1:47" s="2" customFormat="1" ht="12">
      <c r="A749" s="39"/>
      <c r="B749" s="40"/>
      <c r="C749" s="41"/>
      <c r="D749" s="225" t="s">
        <v>143</v>
      </c>
      <c r="E749" s="41"/>
      <c r="F749" s="226" t="s">
        <v>1380</v>
      </c>
      <c r="G749" s="41"/>
      <c r="H749" s="41"/>
      <c r="I749" s="227"/>
      <c r="J749" s="41"/>
      <c r="K749" s="41"/>
      <c r="L749" s="45"/>
      <c r="M749" s="228"/>
      <c r="N749" s="229"/>
      <c r="O749" s="85"/>
      <c r="P749" s="85"/>
      <c r="Q749" s="85"/>
      <c r="R749" s="85"/>
      <c r="S749" s="85"/>
      <c r="T749" s="85"/>
      <c r="U749" s="86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T749" s="18" t="s">
        <v>143</v>
      </c>
      <c r="AU749" s="18" t="s">
        <v>81</v>
      </c>
    </row>
    <row r="750" spans="1:65" s="2" customFormat="1" ht="16.5" customHeight="1">
      <c r="A750" s="39"/>
      <c r="B750" s="40"/>
      <c r="C750" s="212" t="s">
        <v>1381</v>
      </c>
      <c r="D750" s="212" t="s">
        <v>136</v>
      </c>
      <c r="E750" s="213" t="s">
        <v>1382</v>
      </c>
      <c r="F750" s="214" t="s">
        <v>1383</v>
      </c>
      <c r="G750" s="215" t="s">
        <v>227</v>
      </c>
      <c r="H750" s="216">
        <v>458.194</v>
      </c>
      <c r="I750" s="217"/>
      <c r="J750" s="218">
        <f>ROUND(I750*H750,2)</f>
        <v>0</v>
      </c>
      <c r="K750" s="214" t="s">
        <v>140</v>
      </c>
      <c r="L750" s="45"/>
      <c r="M750" s="219" t="s">
        <v>19</v>
      </c>
      <c r="N750" s="220" t="s">
        <v>42</v>
      </c>
      <c r="O750" s="85"/>
      <c r="P750" s="221">
        <f>O750*H750</f>
        <v>0</v>
      </c>
      <c r="Q750" s="221">
        <v>0.0002</v>
      </c>
      <c r="R750" s="221">
        <f>Q750*H750</f>
        <v>0.0916388</v>
      </c>
      <c r="S750" s="221">
        <v>0</v>
      </c>
      <c r="T750" s="221">
        <f>S750*H750</f>
        <v>0</v>
      </c>
      <c r="U750" s="222" t="s">
        <v>19</v>
      </c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R750" s="223" t="s">
        <v>310</v>
      </c>
      <c r="AT750" s="223" t="s">
        <v>136</v>
      </c>
      <c r="AU750" s="223" t="s">
        <v>81</v>
      </c>
      <c r="AY750" s="18" t="s">
        <v>133</v>
      </c>
      <c r="BE750" s="224">
        <f>IF(N750="základní",J750,0)</f>
        <v>0</v>
      </c>
      <c r="BF750" s="224">
        <f>IF(N750="snížená",J750,0)</f>
        <v>0</v>
      </c>
      <c r="BG750" s="224">
        <f>IF(N750="zákl. přenesená",J750,0)</f>
        <v>0</v>
      </c>
      <c r="BH750" s="224">
        <f>IF(N750="sníž. přenesená",J750,0)</f>
        <v>0</v>
      </c>
      <c r="BI750" s="224">
        <f>IF(N750="nulová",J750,0)</f>
        <v>0</v>
      </c>
      <c r="BJ750" s="18" t="s">
        <v>79</v>
      </c>
      <c r="BK750" s="224">
        <f>ROUND(I750*H750,2)</f>
        <v>0</v>
      </c>
      <c r="BL750" s="18" t="s">
        <v>310</v>
      </c>
      <c r="BM750" s="223" t="s">
        <v>1384</v>
      </c>
    </row>
    <row r="751" spans="1:47" s="2" customFormat="1" ht="12">
      <c r="A751" s="39"/>
      <c r="B751" s="40"/>
      <c r="C751" s="41"/>
      <c r="D751" s="225" t="s">
        <v>143</v>
      </c>
      <c r="E751" s="41"/>
      <c r="F751" s="226" t="s">
        <v>1385</v>
      </c>
      <c r="G751" s="41"/>
      <c r="H751" s="41"/>
      <c r="I751" s="227"/>
      <c r="J751" s="41"/>
      <c r="K751" s="41"/>
      <c r="L751" s="45"/>
      <c r="M751" s="228"/>
      <c r="N751" s="229"/>
      <c r="O751" s="85"/>
      <c r="P751" s="85"/>
      <c r="Q751" s="85"/>
      <c r="R751" s="85"/>
      <c r="S751" s="85"/>
      <c r="T751" s="85"/>
      <c r="U751" s="86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T751" s="18" t="s">
        <v>143</v>
      </c>
      <c r="AU751" s="18" t="s">
        <v>81</v>
      </c>
    </row>
    <row r="752" spans="1:51" s="13" customFormat="1" ht="12">
      <c r="A752" s="13"/>
      <c r="B752" s="234"/>
      <c r="C752" s="235"/>
      <c r="D752" s="236" t="s">
        <v>211</v>
      </c>
      <c r="E752" s="237" t="s">
        <v>19</v>
      </c>
      <c r="F752" s="238" t="s">
        <v>1386</v>
      </c>
      <c r="G752" s="235"/>
      <c r="H752" s="239">
        <v>122.52</v>
      </c>
      <c r="I752" s="240"/>
      <c r="J752" s="235"/>
      <c r="K752" s="235"/>
      <c r="L752" s="241"/>
      <c r="M752" s="242"/>
      <c r="N752" s="243"/>
      <c r="O752" s="243"/>
      <c r="P752" s="243"/>
      <c r="Q752" s="243"/>
      <c r="R752" s="243"/>
      <c r="S752" s="243"/>
      <c r="T752" s="243"/>
      <c r="U752" s="244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45" t="s">
        <v>211</v>
      </c>
      <c r="AU752" s="245" t="s">
        <v>81</v>
      </c>
      <c r="AV752" s="13" t="s">
        <v>81</v>
      </c>
      <c r="AW752" s="13" t="s">
        <v>33</v>
      </c>
      <c r="AX752" s="13" t="s">
        <v>71</v>
      </c>
      <c r="AY752" s="245" t="s">
        <v>133</v>
      </c>
    </row>
    <row r="753" spans="1:51" s="13" customFormat="1" ht="12">
      <c r="A753" s="13"/>
      <c r="B753" s="234"/>
      <c r="C753" s="235"/>
      <c r="D753" s="236" t="s">
        <v>211</v>
      </c>
      <c r="E753" s="237" t="s">
        <v>19</v>
      </c>
      <c r="F753" s="238" t="s">
        <v>1387</v>
      </c>
      <c r="G753" s="235"/>
      <c r="H753" s="239">
        <v>273.174</v>
      </c>
      <c r="I753" s="240"/>
      <c r="J753" s="235"/>
      <c r="K753" s="235"/>
      <c r="L753" s="241"/>
      <c r="M753" s="242"/>
      <c r="N753" s="243"/>
      <c r="O753" s="243"/>
      <c r="P753" s="243"/>
      <c r="Q753" s="243"/>
      <c r="R753" s="243"/>
      <c r="S753" s="243"/>
      <c r="T753" s="243"/>
      <c r="U753" s="244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45" t="s">
        <v>211</v>
      </c>
      <c r="AU753" s="245" t="s">
        <v>81</v>
      </c>
      <c r="AV753" s="13" t="s">
        <v>81</v>
      </c>
      <c r="AW753" s="13" t="s">
        <v>33</v>
      </c>
      <c r="AX753" s="13" t="s">
        <v>71</v>
      </c>
      <c r="AY753" s="245" t="s">
        <v>133</v>
      </c>
    </row>
    <row r="754" spans="1:51" s="13" customFormat="1" ht="12">
      <c r="A754" s="13"/>
      <c r="B754" s="234"/>
      <c r="C754" s="235"/>
      <c r="D754" s="236" t="s">
        <v>211</v>
      </c>
      <c r="E754" s="237" t="s">
        <v>19</v>
      </c>
      <c r="F754" s="238" t="s">
        <v>1375</v>
      </c>
      <c r="G754" s="235"/>
      <c r="H754" s="239">
        <v>62.5</v>
      </c>
      <c r="I754" s="240"/>
      <c r="J754" s="235"/>
      <c r="K754" s="235"/>
      <c r="L754" s="241"/>
      <c r="M754" s="242"/>
      <c r="N754" s="243"/>
      <c r="O754" s="243"/>
      <c r="P754" s="243"/>
      <c r="Q754" s="243"/>
      <c r="R754" s="243"/>
      <c r="S754" s="243"/>
      <c r="T754" s="243"/>
      <c r="U754" s="244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45" t="s">
        <v>211</v>
      </c>
      <c r="AU754" s="245" t="s">
        <v>81</v>
      </c>
      <c r="AV754" s="13" t="s">
        <v>81</v>
      </c>
      <c r="AW754" s="13" t="s">
        <v>33</v>
      </c>
      <c r="AX754" s="13" t="s">
        <v>71</v>
      </c>
      <c r="AY754" s="245" t="s">
        <v>133</v>
      </c>
    </row>
    <row r="755" spans="1:51" s="14" customFormat="1" ht="12">
      <c r="A755" s="14"/>
      <c r="B755" s="246"/>
      <c r="C755" s="247"/>
      <c r="D755" s="236" t="s">
        <v>211</v>
      </c>
      <c r="E755" s="248" t="s">
        <v>19</v>
      </c>
      <c r="F755" s="249" t="s">
        <v>224</v>
      </c>
      <c r="G755" s="247"/>
      <c r="H755" s="250">
        <v>458.19399999999996</v>
      </c>
      <c r="I755" s="251"/>
      <c r="J755" s="247"/>
      <c r="K755" s="247"/>
      <c r="L755" s="252"/>
      <c r="M755" s="253"/>
      <c r="N755" s="254"/>
      <c r="O755" s="254"/>
      <c r="P755" s="254"/>
      <c r="Q755" s="254"/>
      <c r="R755" s="254"/>
      <c r="S755" s="254"/>
      <c r="T755" s="254"/>
      <c r="U755" s="255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56" t="s">
        <v>211</v>
      </c>
      <c r="AU755" s="256" t="s">
        <v>81</v>
      </c>
      <c r="AV755" s="14" t="s">
        <v>156</v>
      </c>
      <c r="AW755" s="14" t="s">
        <v>33</v>
      </c>
      <c r="AX755" s="14" t="s">
        <v>79</v>
      </c>
      <c r="AY755" s="256" t="s">
        <v>133</v>
      </c>
    </row>
    <row r="756" spans="1:65" s="2" customFormat="1" ht="24.15" customHeight="1">
      <c r="A756" s="39"/>
      <c r="B756" s="40"/>
      <c r="C756" s="212" t="s">
        <v>1388</v>
      </c>
      <c r="D756" s="212" t="s">
        <v>136</v>
      </c>
      <c r="E756" s="213" t="s">
        <v>1389</v>
      </c>
      <c r="F756" s="214" t="s">
        <v>1390</v>
      </c>
      <c r="G756" s="215" t="s">
        <v>227</v>
      </c>
      <c r="H756" s="216">
        <v>458.194</v>
      </c>
      <c r="I756" s="217"/>
      <c r="J756" s="218">
        <f>ROUND(I756*H756,2)</f>
        <v>0</v>
      </c>
      <c r="K756" s="214" t="s">
        <v>140</v>
      </c>
      <c r="L756" s="45"/>
      <c r="M756" s="219" t="s">
        <v>19</v>
      </c>
      <c r="N756" s="220" t="s">
        <v>42</v>
      </c>
      <c r="O756" s="85"/>
      <c r="P756" s="221">
        <f>O756*H756</f>
        <v>0</v>
      </c>
      <c r="Q756" s="221">
        <v>0.00029</v>
      </c>
      <c r="R756" s="221">
        <f>Q756*H756</f>
        <v>0.13287626</v>
      </c>
      <c r="S756" s="221">
        <v>0</v>
      </c>
      <c r="T756" s="221">
        <f>S756*H756</f>
        <v>0</v>
      </c>
      <c r="U756" s="222" t="s">
        <v>19</v>
      </c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R756" s="223" t="s">
        <v>310</v>
      </c>
      <c r="AT756" s="223" t="s">
        <v>136</v>
      </c>
      <c r="AU756" s="223" t="s">
        <v>81</v>
      </c>
      <c r="AY756" s="18" t="s">
        <v>133</v>
      </c>
      <c r="BE756" s="224">
        <f>IF(N756="základní",J756,0)</f>
        <v>0</v>
      </c>
      <c r="BF756" s="224">
        <f>IF(N756="snížená",J756,0)</f>
        <v>0</v>
      </c>
      <c r="BG756" s="224">
        <f>IF(N756="zákl. přenesená",J756,0)</f>
        <v>0</v>
      </c>
      <c r="BH756" s="224">
        <f>IF(N756="sníž. přenesená",J756,0)</f>
        <v>0</v>
      </c>
      <c r="BI756" s="224">
        <f>IF(N756="nulová",J756,0)</f>
        <v>0</v>
      </c>
      <c r="BJ756" s="18" t="s">
        <v>79</v>
      </c>
      <c r="BK756" s="224">
        <f>ROUND(I756*H756,2)</f>
        <v>0</v>
      </c>
      <c r="BL756" s="18" t="s">
        <v>310</v>
      </c>
      <c r="BM756" s="223" t="s">
        <v>1391</v>
      </c>
    </row>
    <row r="757" spans="1:47" s="2" customFormat="1" ht="12">
      <c r="A757" s="39"/>
      <c r="B757" s="40"/>
      <c r="C757" s="41"/>
      <c r="D757" s="225" t="s">
        <v>143</v>
      </c>
      <c r="E757" s="41"/>
      <c r="F757" s="226" t="s">
        <v>1392</v>
      </c>
      <c r="G757" s="41"/>
      <c r="H757" s="41"/>
      <c r="I757" s="227"/>
      <c r="J757" s="41"/>
      <c r="K757" s="41"/>
      <c r="L757" s="45"/>
      <c r="M757" s="228"/>
      <c r="N757" s="229"/>
      <c r="O757" s="85"/>
      <c r="P757" s="85"/>
      <c r="Q757" s="85"/>
      <c r="R757" s="85"/>
      <c r="S757" s="85"/>
      <c r="T757" s="85"/>
      <c r="U757" s="86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T757" s="18" t="s">
        <v>143</v>
      </c>
      <c r="AU757" s="18" t="s">
        <v>81</v>
      </c>
    </row>
    <row r="758" spans="1:65" s="2" customFormat="1" ht="24.15" customHeight="1">
      <c r="A758" s="39"/>
      <c r="B758" s="40"/>
      <c r="C758" s="212" t="s">
        <v>1393</v>
      </c>
      <c r="D758" s="212" t="s">
        <v>136</v>
      </c>
      <c r="E758" s="213" t="s">
        <v>1394</v>
      </c>
      <c r="F758" s="214" t="s">
        <v>1395</v>
      </c>
      <c r="G758" s="215" t="s">
        <v>227</v>
      </c>
      <c r="H758" s="216">
        <v>118.708</v>
      </c>
      <c r="I758" s="217"/>
      <c r="J758" s="218">
        <f>ROUND(I758*H758,2)</f>
        <v>0</v>
      </c>
      <c r="K758" s="214" t="s">
        <v>140</v>
      </c>
      <c r="L758" s="45"/>
      <c r="M758" s="219" t="s">
        <v>19</v>
      </c>
      <c r="N758" s="220" t="s">
        <v>42</v>
      </c>
      <c r="O758" s="85"/>
      <c r="P758" s="221">
        <f>O758*H758</f>
        <v>0</v>
      </c>
      <c r="Q758" s="221">
        <v>0</v>
      </c>
      <c r="R758" s="221">
        <f>Q758*H758</f>
        <v>0</v>
      </c>
      <c r="S758" s="221">
        <v>0</v>
      </c>
      <c r="T758" s="221">
        <f>S758*H758</f>
        <v>0</v>
      </c>
      <c r="U758" s="222" t="s">
        <v>19</v>
      </c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R758" s="223" t="s">
        <v>310</v>
      </c>
      <c r="AT758" s="223" t="s">
        <v>136</v>
      </c>
      <c r="AU758" s="223" t="s">
        <v>81</v>
      </c>
      <c r="AY758" s="18" t="s">
        <v>133</v>
      </c>
      <c r="BE758" s="224">
        <f>IF(N758="základní",J758,0)</f>
        <v>0</v>
      </c>
      <c r="BF758" s="224">
        <f>IF(N758="snížená",J758,0)</f>
        <v>0</v>
      </c>
      <c r="BG758" s="224">
        <f>IF(N758="zákl. přenesená",J758,0)</f>
        <v>0</v>
      </c>
      <c r="BH758" s="224">
        <f>IF(N758="sníž. přenesená",J758,0)</f>
        <v>0</v>
      </c>
      <c r="BI758" s="224">
        <f>IF(N758="nulová",J758,0)</f>
        <v>0</v>
      </c>
      <c r="BJ758" s="18" t="s">
        <v>79</v>
      </c>
      <c r="BK758" s="224">
        <f>ROUND(I758*H758,2)</f>
        <v>0</v>
      </c>
      <c r="BL758" s="18" t="s">
        <v>310</v>
      </c>
      <c r="BM758" s="223" t="s">
        <v>1396</v>
      </c>
    </row>
    <row r="759" spans="1:47" s="2" customFormat="1" ht="12">
      <c r="A759" s="39"/>
      <c r="B759" s="40"/>
      <c r="C759" s="41"/>
      <c r="D759" s="225" t="s">
        <v>143</v>
      </c>
      <c r="E759" s="41"/>
      <c r="F759" s="226" t="s">
        <v>1397</v>
      </c>
      <c r="G759" s="41"/>
      <c r="H759" s="41"/>
      <c r="I759" s="227"/>
      <c r="J759" s="41"/>
      <c r="K759" s="41"/>
      <c r="L759" s="45"/>
      <c r="M759" s="228"/>
      <c r="N759" s="229"/>
      <c r="O759" s="85"/>
      <c r="P759" s="85"/>
      <c r="Q759" s="85"/>
      <c r="R759" s="85"/>
      <c r="S759" s="85"/>
      <c r="T759" s="85"/>
      <c r="U759" s="86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T759" s="18" t="s">
        <v>143</v>
      </c>
      <c r="AU759" s="18" t="s">
        <v>81</v>
      </c>
    </row>
    <row r="760" spans="1:51" s="13" customFormat="1" ht="12">
      <c r="A760" s="13"/>
      <c r="B760" s="234"/>
      <c r="C760" s="235"/>
      <c r="D760" s="236" t="s">
        <v>211</v>
      </c>
      <c r="E760" s="235"/>
      <c r="F760" s="238" t="s">
        <v>1398</v>
      </c>
      <c r="G760" s="235"/>
      <c r="H760" s="239">
        <v>118.708</v>
      </c>
      <c r="I760" s="240"/>
      <c r="J760" s="235"/>
      <c r="K760" s="235"/>
      <c r="L760" s="241"/>
      <c r="M760" s="242"/>
      <c r="N760" s="243"/>
      <c r="O760" s="243"/>
      <c r="P760" s="243"/>
      <c r="Q760" s="243"/>
      <c r="R760" s="243"/>
      <c r="S760" s="243"/>
      <c r="T760" s="243"/>
      <c r="U760" s="244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45" t="s">
        <v>211</v>
      </c>
      <c r="AU760" s="245" t="s">
        <v>81</v>
      </c>
      <c r="AV760" s="13" t="s">
        <v>81</v>
      </c>
      <c r="AW760" s="13" t="s">
        <v>4</v>
      </c>
      <c r="AX760" s="13" t="s">
        <v>79</v>
      </c>
      <c r="AY760" s="245" t="s">
        <v>133</v>
      </c>
    </row>
    <row r="761" spans="1:65" s="2" customFormat="1" ht="24.15" customHeight="1">
      <c r="A761" s="39"/>
      <c r="B761" s="40"/>
      <c r="C761" s="212" t="s">
        <v>1399</v>
      </c>
      <c r="D761" s="212" t="s">
        <v>136</v>
      </c>
      <c r="E761" s="213" t="s">
        <v>1400</v>
      </c>
      <c r="F761" s="214" t="s">
        <v>1401</v>
      </c>
      <c r="G761" s="215" t="s">
        <v>227</v>
      </c>
      <c r="H761" s="216">
        <v>458.194</v>
      </c>
      <c r="I761" s="217"/>
      <c r="J761" s="218">
        <f>ROUND(I761*H761,2)</f>
        <v>0</v>
      </c>
      <c r="K761" s="214" t="s">
        <v>140</v>
      </c>
      <c r="L761" s="45"/>
      <c r="M761" s="219" t="s">
        <v>19</v>
      </c>
      <c r="N761" s="220" t="s">
        <v>42</v>
      </c>
      <c r="O761" s="85"/>
      <c r="P761" s="221">
        <f>O761*H761</f>
        <v>0</v>
      </c>
      <c r="Q761" s="221">
        <v>1E-05</v>
      </c>
      <c r="R761" s="221">
        <f>Q761*H761</f>
        <v>0.0045819400000000005</v>
      </c>
      <c r="S761" s="221">
        <v>0</v>
      </c>
      <c r="T761" s="221">
        <f>S761*H761</f>
        <v>0</v>
      </c>
      <c r="U761" s="222" t="s">
        <v>19</v>
      </c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R761" s="223" t="s">
        <v>310</v>
      </c>
      <c r="AT761" s="223" t="s">
        <v>136</v>
      </c>
      <c r="AU761" s="223" t="s">
        <v>81</v>
      </c>
      <c r="AY761" s="18" t="s">
        <v>133</v>
      </c>
      <c r="BE761" s="224">
        <f>IF(N761="základní",J761,0)</f>
        <v>0</v>
      </c>
      <c r="BF761" s="224">
        <f>IF(N761="snížená",J761,0)</f>
        <v>0</v>
      </c>
      <c r="BG761" s="224">
        <f>IF(N761="zákl. přenesená",J761,0)</f>
        <v>0</v>
      </c>
      <c r="BH761" s="224">
        <f>IF(N761="sníž. přenesená",J761,0)</f>
        <v>0</v>
      </c>
      <c r="BI761" s="224">
        <f>IF(N761="nulová",J761,0)</f>
        <v>0</v>
      </c>
      <c r="BJ761" s="18" t="s">
        <v>79</v>
      </c>
      <c r="BK761" s="224">
        <f>ROUND(I761*H761,2)</f>
        <v>0</v>
      </c>
      <c r="BL761" s="18" t="s">
        <v>310</v>
      </c>
      <c r="BM761" s="223" t="s">
        <v>1402</v>
      </c>
    </row>
    <row r="762" spans="1:47" s="2" customFormat="1" ht="12">
      <c r="A762" s="39"/>
      <c r="B762" s="40"/>
      <c r="C762" s="41"/>
      <c r="D762" s="225" t="s">
        <v>143</v>
      </c>
      <c r="E762" s="41"/>
      <c r="F762" s="226" t="s">
        <v>1403</v>
      </c>
      <c r="G762" s="41"/>
      <c r="H762" s="41"/>
      <c r="I762" s="227"/>
      <c r="J762" s="41"/>
      <c r="K762" s="41"/>
      <c r="L762" s="45"/>
      <c r="M762" s="230"/>
      <c r="N762" s="231"/>
      <c r="O762" s="232"/>
      <c r="P762" s="232"/>
      <c r="Q762" s="232"/>
      <c r="R762" s="232"/>
      <c r="S762" s="232"/>
      <c r="T762" s="232"/>
      <c r="U762" s="233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T762" s="18" t="s">
        <v>143</v>
      </c>
      <c r="AU762" s="18" t="s">
        <v>81</v>
      </c>
    </row>
    <row r="763" spans="1:31" s="2" customFormat="1" ht="6.95" customHeight="1">
      <c r="A763" s="39"/>
      <c r="B763" s="60"/>
      <c r="C763" s="61"/>
      <c r="D763" s="61"/>
      <c r="E763" s="61"/>
      <c r="F763" s="61"/>
      <c r="G763" s="61"/>
      <c r="H763" s="61"/>
      <c r="I763" s="61"/>
      <c r="J763" s="61"/>
      <c r="K763" s="61"/>
      <c r="L763" s="45"/>
      <c r="M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</row>
  </sheetData>
  <sheetProtection password="CC35" sheet="1" objects="1" scenarios="1" formatColumns="0" formatRows="0" autoFilter="0"/>
  <autoFilter ref="C97:K762"/>
  <mergeCells count="9">
    <mergeCell ref="E7:H7"/>
    <mergeCell ref="E9:H9"/>
    <mergeCell ref="E18:H18"/>
    <mergeCell ref="E27:H27"/>
    <mergeCell ref="E48:H48"/>
    <mergeCell ref="E50:H50"/>
    <mergeCell ref="E88:H88"/>
    <mergeCell ref="E90:H90"/>
    <mergeCell ref="L2:V2"/>
  </mergeCells>
  <hyperlinks>
    <hyperlink ref="F102" r:id="rId1" display="https://podminky.urs.cz/item/CS_URS_2021_02/317142420"/>
    <hyperlink ref="F105" r:id="rId2" display="https://podminky.urs.cz/item/CS_URS_2021_02/317142440"/>
    <hyperlink ref="F112" r:id="rId3" display="https://podminky.urs.cz/item/CS_URS_2021_02/342272225"/>
    <hyperlink ref="F125" r:id="rId4" display="https://podminky.urs.cz/item/CS_URS_2021_02/342272245"/>
    <hyperlink ref="F138" r:id="rId5" display="https://podminky.urs.cz/item/CS_URS_2021_02/342291121"/>
    <hyperlink ref="F141" r:id="rId6" display="https://podminky.urs.cz/item/CS_URS_2021_02/346244381"/>
    <hyperlink ref="F144" r:id="rId7" display="https://podminky.urs.cz/item/CS_URS_2021_02/346272256"/>
    <hyperlink ref="F148" r:id="rId8" display="https://podminky.urs.cz/item/CS_URS_2021_02/413232221"/>
    <hyperlink ref="F150" r:id="rId9" display="https://podminky.urs.cz/item/CS_URS_2021_02/413941121"/>
    <hyperlink ref="F156" r:id="rId10" display="https://podminky.urs.cz/item/CS_URS_2021_02/413941123"/>
    <hyperlink ref="F163" r:id="rId11" display="https://podminky.urs.cz/item/CS_URS_2021_02/430321515"/>
    <hyperlink ref="F166" r:id="rId12" display="https://podminky.urs.cz/item/CS_URS_2021_02/430361821"/>
    <hyperlink ref="F170" r:id="rId13" display="https://podminky.urs.cz/item/CS_URS_2021_02/433351131"/>
    <hyperlink ref="F173" r:id="rId14" display="https://podminky.urs.cz/item/CS_URS_2021_02/433351132"/>
    <hyperlink ref="F175" r:id="rId15" display="https://podminky.urs.cz/item/CS_URS_2021_02/434351141"/>
    <hyperlink ref="F178" r:id="rId16" display="https://podminky.urs.cz/item/CS_URS_2021_02/434351142"/>
    <hyperlink ref="F181" r:id="rId17" display="https://podminky.urs.cz/item/CS_URS_2021_02/611131105"/>
    <hyperlink ref="F184" r:id="rId18" display="https://podminky.urs.cz/item/CS_URS_2021_02/611321125"/>
    <hyperlink ref="F186" r:id="rId19" display="https://podminky.urs.cz/item/CS_URS_2021_02/611321135"/>
    <hyperlink ref="F188" r:id="rId20" display="https://podminky.urs.cz/item/CS_URS_2021_02/612131121"/>
    <hyperlink ref="F196" r:id="rId21" display="https://podminky.urs.cz/item/CS_URS_2021_02/612142001"/>
    <hyperlink ref="F201" r:id="rId22" display="https://podminky.urs.cz/item/CS_URS_2021_02/612315225"/>
    <hyperlink ref="F206" r:id="rId23" display="https://podminky.urs.cz/item/CS_URS_2021_02/612321131"/>
    <hyperlink ref="F216" r:id="rId24" display="https://podminky.urs.cz/item/CS_URS_2021_02/612325302"/>
    <hyperlink ref="F219" r:id="rId25" display="https://podminky.urs.cz/item/CS_URS_2021_02/612325413"/>
    <hyperlink ref="F224" r:id="rId26" display="https://podminky.urs.cz/item/CS_URS_2021_02/612325453"/>
    <hyperlink ref="F226" r:id="rId27" display="https://podminky.urs.cz/item/CS_URS_2021_02/619991001"/>
    <hyperlink ref="F229" r:id="rId28" display="https://podminky.urs.cz/item/CS_URS_2021_02/619991011"/>
    <hyperlink ref="F231" r:id="rId29" display="https://podminky.urs.cz/item/CS_URS_2021_02/619991021"/>
    <hyperlink ref="F233" r:id="rId30" display="https://podminky.urs.cz/item/CS_URS_2021_02/622142001"/>
    <hyperlink ref="F236" r:id="rId31" display="https://podminky.urs.cz/item/CS_URS_2021_02/622324111"/>
    <hyperlink ref="F239" r:id="rId32" display="https://podminky.urs.cz/item/CS_URS_2021_02/622331111"/>
    <hyperlink ref="F242" r:id="rId33" display="https://podminky.urs.cz/item/CS_URS_2021_02/629999030"/>
    <hyperlink ref="F245" r:id="rId34" display="https://podminky.urs.cz/item/CS_URS_2021_02/631311115"/>
    <hyperlink ref="F248" r:id="rId35" display="https://podminky.urs.cz/item/CS_URS_2021_02/631319011"/>
    <hyperlink ref="F250" r:id="rId36" display="https://podminky.urs.cz/item/CS_URS_2021_02/631319171"/>
    <hyperlink ref="F252" r:id="rId37" display="https://podminky.urs.cz/item/CS_URS_2021_02/631351111"/>
    <hyperlink ref="F255" r:id="rId38" display="https://podminky.urs.cz/item/CS_URS_2021_02/631351112"/>
    <hyperlink ref="F257" r:id="rId39" display="https://podminky.urs.cz/item/CS_URS_2021_02/631362021"/>
    <hyperlink ref="F260" r:id="rId40" display="https://podminky.urs.cz/item/CS_URS_2021_02/632450122"/>
    <hyperlink ref="F263" r:id="rId41" display="https://podminky.urs.cz/item/CS_URS_2021_02/632481213"/>
    <hyperlink ref="F266" r:id="rId42" display="https://podminky.urs.cz/item/CS_URS_2021_02/634112126"/>
    <hyperlink ref="F269" r:id="rId43" display="https://podminky.urs.cz/item/CS_URS_2021_02/642942111"/>
    <hyperlink ref="F279" r:id="rId44" display="https://podminky.urs.cz/item/CS_URS_2021_02/642942221"/>
    <hyperlink ref="F281" r:id="rId45" display="https://podminky.urs.cz/item/CS_URS_2021_02/642942591"/>
    <hyperlink ref="F284" r:id="rId46" display="https://podminky.urs.cz/item/CS_URS_2021_02/949101112"/>
    <hyperlink ref="F287" r:id="rId47" display="https://podminky.urs.cz/item/CS_URS_2021_02/952901111"/>
    <hyperlink ref="F292" r:id="rId48" display="https://podminky.urs.cz/item/CS_URS_2021_02/953943212"/>
    <hyperlink ref="F296" r:id="rId49" display="https://podminky.urs.cz/item/CS_URS_2021_02/962031132"/>
    <hyperlink ref="F299" r:id="rId50" display="https://podminky.urs.cz/item/CS_URS_2021_02/962031133"/>
    <hyperlink ref="F305" r:id="rId51" display="https://podminky.urs.cz/item/CS_URS_2021_02/965046111"/>
    <hyperlink ref="F308" r:id="rId52" display="https://podminky.urs.cz/item/CS_URS_2021_02/965046119"/>
    <hyperlink ref="F311" r:id="rId53" display="https://podminky.urs.cz/item/CS_URS_2021_02/968062356"/>
    <hyperlink ref="F314" r:id="rId54" display="https://podminky.urs.cz/item/CS_URS_2021_02/968072455"/>
    <hyperlink ref="F317" r:id="rId55" display="https://podminky.urs.cz/item/CS_URS_2021_02/968072456"/>
    <hyperlink ref="F320" r:id="rId56" display="https://podminky.urs.cz/item/CS_URS_2021_02/973031325"/>
    <hyperlink ref="F323" r:id="rId57" display="https://podminky.urs.cz/item/CS_URS_2021_02/974031666"/>
    <hyperlink ref="F326" r:id="rId58" display="https://podminky.urs.cz/item/CS_URS_2021_02/978013161"/>
    <hyperlink ref="F332" r:id="rId59" display="https://podminky.urs.cz/item/CS_URS_2021_02/997013211"/>
    <hyperlink ref="F334" r:id="rId60" display="https://podminky.urs.cz/item/CS_URS_2021_02/997013501"/>
    <hyperlink ref="F336" r:id="rId61" display="https://podminky.urs.cz/item/CS_URS_2021_02/997013509"/>
    <hyperlink ref="F339" r:id="rId62" display="https://podminky.urs.cz/item/CS_URS_2021_02/997013601"/>
    <hyperlink ref="F342" r:id="rId63" display="https://podminky.urs.cz/item/CS_URS_2021_02/997013603"/>
    <hyperlink ref="F345" r:id="rId64" display="https://podminky.urs.cz/item/CS_URS_2021_02/997013607"/>
    <hyperlink ref="F347" r:id="rId65" display="https://podminky.urs.cz/item/CS_URS_2021_02/997013804"/>
    <hyperlink ref="F349" r:id="rId66" display="https://podminky.urs.cz/item/CS_URS_2021_02/997013811"/>
    <hyperlink ref="F352" r:id="rId67" display="https://podminky.urs.cz/item/CS_URS_2021_02/997013813"/>
    <hyperlink ref="F355" r:id="rId68" display="https://podminky.urs.cz/item/CS_URS_2021_02/998018001"/>
    <hyperlink ref="F359" r:id="rId69" display="https://podminky.urs.cz/item/CS_URS_2021_02/713121112"/>
    <hyperlink ref="F367" r:id="rId70" display="https://podminky.urs.cz/item/CS_URS_2021_02/998713101"/>
    <hyperlink ref="F369" r:id="rId71" display="https://podminky.urs.cz/item/CS_URS_2021_02/998713181"/>
    <hyperlink ref="F372" r:id="rId72" display="https://podminky.urs.cz/item/CS_URS_2021_02/727213203"/>
    <hyperlink ref="F376" r:id="rId73" display="https://podminky.urs.cz/item/CS_URS_2021_02/763121471"/>
    <hyperlink ref="F379" r:id="rId74" display="https://podminky.urs.cz/item/CS_URS_2021_02/763121712"/>
    <hyperlink ref="F382" r:id="rId75" display="https://podminky.urs.cz/item/CS_URS_2021_02/763121714"/>
    <hyperlink ref="F384" r:id="rId76" display="https://podminky.urs.cz/item/CS_URS_2021_02/763121751"/>
    <hyperlink ref="F386" r:id="rId77" display="https://podminky.urs.cz/item/CS_URS_2021_02/763131411"/>
    <hyperlink ref="F389" r:id="rId78" display="https://podminky.urs.cz/item/CS_URS_2021_02/763131451"/>
    <hyperlink ref="F392" r:id="rId79" display="https://podminky.urs.cz/item/CS_URS_2021_02/763131532"/>
    <hyperlink ref="F397" r:id="rId80" display="https://podminky.urs.cz/item/CS_URS_2021_02/763131714"/>
    <hyperlink ref="F402" r:id="rId81" display="https://podminky.urs.cz/item/CS_URS_2021_02/763131751"/>
    <hyperlink ref="F406" r:id="rId82" display="https://podminky.urs.cz/item/CS_URS_2021_02/763131752"/>
    <hyperlink ref="F411" r:id="rId83" display="https://podminky.urs.cz/item/CS_URS_2021_02/763131761"/>
    <hyperlink ref="F414" r:id="rId84" display="https://podminky.urs.cz/item/CS_URS_2021_02/763164536"/>
    <hyperlink ref="F419" r:id="rId85" display="https://podminky.urs.cz/item/CS_URS_2021_02/763164546"/>
    <hyperlink ref="F424" r:id="rId86" display="https://podminky.urs.cz/item/CS_URS_2021_02/763172453"/>
    <hyperlink ref="F428" r:id="rId87" display="https://podminky.urs.cz/item/CS_URS_2021_02/998763301"/>
    <hyperlink ref="F430" r:id="rId88" display="https://podminky.urs.cz/item/CS_URS_2021_02/998763381"/>
    <hyperlink ref="F433" r:id="rId89" display="https://podminky.urs.cz/item/CS_URS_2021_02/764216646"/>
    <hyperlink ref="F436" r:id="rId90" display="https://podminky.urs.cz/item/CS_URS_2021_02/764216667"/>
    <hyperlink ref="F438" r:id="rId91" display="https://podminky.urs.cz/item/CS_URS_2021_02/998764101"/>
    <hyperlink ref="F440" r:id="rId92" display="https://podminky.urs.cz/item/CS_URS_2021_02/998764181"/>
    <hyperlink ref="F443" r:id="rId93" display="https://podminky.urs.cz/item/CS_URS_2021_02/766441822"/>
    <hyperlink ref="F445" r:id="rId94" display="https://podminky.urs.cz/item/CS_URS_2021_02/766622131"/>
    <hyperlink ref="F449" r:id="rId95" display="https://podminky.urs.cz/item/CS_URS_2021_02/766629651"/>
    <hyperlink ref="F457" r:id="rId96" display="https://podminky.urs.cz/item/CS_URS_2021_02/766660001"/>
    <hyperlink ref="F471" r:id="rId97" display="https://podminky.urs.cz/item/CS_URS_2021_02/766660352"/>
    <hyperlink ref="F475" r:id="rId98" display="https://podminky.urs.cz/item/CS_URS_2021_02/766660716"/>
    <hyperlink ref="F479" r:id="rId99" display="https://podminky.urs.cz/item/CS_URS_2021_02/766694122"/>
    <hyperlink ref="F484" r:id="rId100" display="https://podminky.urs.cz/item/CS_URS_2021_02/766694123"/>
    <hyperlink ref="F488" r:id="rId101" display="https://podminky.urs.cz/item/CS_URS_2021_02/998766101"/>
    <hyperlink ref="F490" r:id="rId102" display="https://podminky.urs.cz/item/CS_URS_2021_02/998766181"/>
    <hyperlink ref="F494" r:id="rId103" display="https://podminky.urs.cz/item/CS_URS_2021_02/767163121"/>
    <hyperlink ref="F497" r:id="rId104" display="https://podminky.urs.cz/item/CS_URS_2021_02/767165114"/>
    <hyperlink ref="F501" r:id="rId105" display="https://podminky.urs.cz/item/CS_URS_2021_02/767391113"/>
    <hyperlink ref="F505" r:id="rId106" display="https://podminky.urs.cz/item/CS_URS_2021_02/767661811"/>
    <hyperlink ref="F508" r:id="rId107" display="https://podminky.urs.cz/item/CS_URS_2021_02/998767101"/>
    <hyperlink ref="F510" r:id="rId108" display="https://podminky.urs.cz/item/CS_URS_2021_02/998767181"/>
    <hyperlink ref="F513" r:id="rId109" display="https://podminky.urs.cz/item/CS_URS_2021_02/771111011"/>
    <hyperlink ref="F515" r:id="rId110" display="https://podminky.urs.cz/item/CS_URS_2021_02/771111012"/>
    <hyperlink ref="F518" r:id="rId111" display="https://podminky.urs.cz/item/CS_URS_2021_02/771121011"/>
    <hyperlink ref="F521" r:id="rId112" display="https://podminky.urs.cz/item/CS_URS_2021_02/771151021"/>
    <hyperlink ref="F524" r:id="rId113" display="https://podminky.urs.cz/item/CS_URS_2021_02/771161021"/>
    <hyperlink ref="F529" r:id="rId114" display="https://podminky.urs.cz/item/CS_URS_2021_02/771161022"/>
    <hyperlink ref="F534" r:id="rId115" display="https://podminky.urs.cz/item/CS_URS_2021_02/771274123"/>
    <hyperlink ref="F540" r:id="rId116" display="https://podminky.urs.cz/item/CS_URS_2021_02/771274242"/>
    <hyperlink ref="F545" r:id="rId117" display="https://podminky.urs.cz/item/CS_URS_2021_02/771474113"/>
    <hyperlink ref="F553" r:id="rId118" display="https://podminky.urs.cz/item/CS_URS_2021_02/771474133"/>
    <hyperlink ref="F559" r:id="rId119" display="https://podminky.urs.cz/item/CS_URS_2021_02/771574262"/>
    <hyperlink ref="F576" r:id="rId120" display="https://podminky.urs.cz/item/CS_URS_2021_02/771577111"/>
    <hyperlink ref="F579" r:id="rId121" display="https://podminky.urs.cz/item/CS_URS_2021_02/771577112"/>
    <hyperlink ref="F582" r:id="rId122" display="https://podminky.urs.cz/item/CS_URS_2021_02/771591112"/>
    <hyperlink ref="F587" r:id="rId123" display="https://podminky.urs.cz/item/CS_URS_2021_02/771591116"/>
    <hyperlink ref="F589" r:id="rId124" display="https://podminky.urs.cz/item/CS_URS_2021_02/771591241"/>
    <hyperlink ref="F594" r:id="rId125" display="https://podminky.urs.cz/item/CS_URS_2021_02/771591242"/>
    <hyperlink ref="F599" r:id="rId126" display="https://podminky.urs.cz/item/CS_URS_2021_02/771591251"/>
    <hyperlink ref="F601" r:id="rId127" display="https://podminky.urs.cz/item/CS_URS_2021_02/771591264"/>
    <hyperlink ref="F606" r:id="rId128" display="https://podminky.urs.cz/item/CS_URS_2021_02/998771101"/>
    <hyperlink ref="F608" r:id="rId129" display="https://podminky.urs.cz/item/CS_URS_2021_02/998771181"/>
    <hyperlink ref="F611" r:id="rId130" display="https://podminky.urs.cz/item/CS_URS_2021_02/776201812"/>
    <hyperlink ref="F614" r:id="rId131" display="https://podminky.urs.cz/item/CS_URS_2021_02/776201814"/>
    <hyperlink ref="F617" r:id="rId132" display="https://podminky.urs.cz/item/CS_URS_2021_02/776410811"/>
    <hyperlink ref="F625" r:id="rId133" display="https://podminky.urs.cz/item/CS_URS_2021_02/776991811"/>
    <hyperlink ref="F629" r:id="rId134" display="https://podminky.urs.cz/item/CS_URS_2021_02/781111011"/>
    <hyperlink ref="F642" r:id="rId135" display="https://podminky.urs.cz/item/CS_URS_2021_02/781121011"/>
    <hyperlink ref="F644" r:id="rId136" display="https://podminky.urs.cz/item/CS_URS_2021_02/781131112"/>
    <hyperlink ref="F651" r:id="rId137" display="https://podminky.urs.cz/item/CS_URS_2021_02/781131232"/>
    <hyperlink ref="F656" r:id="rId138" display="https://podminky.urs.cz/item/CS_URS_2021_02/781471810"/>
    <hyperlink ref="F659" r:id="rId139" display="https://podminky.urs.cz/item/CS_URS_2021_02/781474154"/>
    <hyperlink ref="F674" r:id="rId140" display="https://podminky.urs.cz/item/CS_URS_2021_02/781477111"/>
    <hyperlink ref="F677" r:id="rId141" display="https://podminky.urs.cz/item/CS_URS_2021_02/781494111"/>
    <hyperlink ref="F680" r:id="rId142" display="https://podminky.urs.cz/item/CS_URS_2021_02/781494511"/>
    <hyperlink ref="F693" r:id="rId143" display="https://podminky.urs.cz/item/CS_URS_2021_02/781495116"/>
    <hyperlink ref="F698" r:id="rId144" display="https://podminky.urs.cz/item/CS_URS_2021_02/998781101"/>
    <hyperlink ref="F700" r:id="rId145" display="https://podminky.urs.cz/item/CS_URS_2021_02/998781181"/>
    <hyperlink ref="F703" r:id="rId146" display="https://podminky.urs.cz/item/CS_URS_2021_02/783301313"/>
    <hyperlink ref="F710" r:id="rId147" display="https://podminky.urs.cz/item/CS_URS_2021_02/783301401"/>
    <hyperlink ref="F717" r:id="rId148" display="https://podminky.urs.cz/item/CS_URS_2021_02/783314203"/>
    <hyperlink ref="F724" r:id="rId149" display="https://podminky.urs.cz/item/CS_URS_2021_02/783315101"/>
    <hyperlink ref="F727" r:id="rId150" display="https://podminky.urs.cz/item/CS_URS_2021_02/783317101"/>
    <hyperlink ref="F731" r:id="rId151" display="https://podminky.urs.cz/item/CS_URS_2021_02/783801503"/>
    <hyperlink ref="F734" r:id="rId152" display="https://podminky.urs.cz/item/CS_URS_2021_02/783827525"/>
    <hyperlink ref="F737" r:id="rId153" display="https://podminky.urs.cz/item/CS_URS_2021_02/783897603"/>
    <hyperlink ref="F739" r:id="rId154" display="https://podminky.urs.cz/item/CS_URS_2021_02/783897619"/>
    <hyperlink ref="F742" r:id="rId155" display="https://podminky.urs.cz/item/CS_URS_2021_02/784121001"/>
    <hyperlink ref="F749" r:id="rId156" display="https://podminky.urs.cz/item/CS_URS_2021_02/784121011"/>
    <hyperlink ref="F751" r:id="rId157" display="https://podminky.urs.cz/item/CS_URS_2021_02/784181121"/>
    <hyperlink ref="F757" r:id="rId158" display="https://podminky.urs.cz/item/CS_URS_2021_02/784221101"/>
    <hyperlink ref="F759" r:id="rId159" display="https://podminky.urs.cz/item/CS_URS_2021_02/784221131"/>
    <hyperlink ref="F762" r:id="rId160" display="https://podminky.urs.cz/item/CS_URS_2021_02/78422115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104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zakázky'!K6</f>
        <v>Zřízení sociální zařízení a šaten v tělocvičně Biskupského gymnázia ul. Střelecká 1800, Varnsdorf</v>
      </c>
      <c r="F7" s="143"/>
      <c r="G7" s="143"/>
      <c r="H7" s="143"/>
      <c r="L7" s="21"/>
    </row>
    <row r="8" spans="1:31" s="2" customFormat="1" ht="12" customHeight="1">
      <c r="A8" s="39"/>
      <c r="B8" s="45"/>
      <c r="C8" s="39"/>
      <c r="D8" s="143" t="s">
        <v>105</v>
      </c>
      <c r="E8" s="39"/>
      <c r="F8" s="39"/>
      <c r="G8" s="39"/>
      <c r="H8" s="39"/>
      <c r="I8" s="39"/>
      <c r="J8" s="39"/>
      <c r="K8" s="39"/>
      <c r="L8" s="14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6" t="s">
        <v>1404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3" t="s">
        <v>18</v>
      </c>
      <c r="E11" s="39"/>
      <c r="F11" s="134" t="s">
        <v>19</v>
      </c>
      <c r="G11" s="39"/>
      <c r="H11" s="39"/>
      <c r="I11" s="143" t="s">
        <v>20</v>
      </c>
      <c r="J11" s="134" t="s">
        <v>19</v>
      </c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3" t="s">
        <v>21</v>
      </c>
      <c r="E12" s="39"/>
      <c r="F12" s="134" t="s">
        <v>22</v>
      </c>
      <c r="G12" s="39"/>
      <c r="H12" s="39"/>
      <c r="I12" s="143" t="s">
        <v>23</v>
      </c>
      <c r="J12" s="147" t="str">
        <f>'Rekapitulace zakázky'!AN8</f>
        <v>29. 12. 2021</v>
      </c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25</v>
      </c>
      <c r="E14" s="39"/>
      <c r="F14" s="39"/>
      <c r="G14" s="39"/>
      <c r="H14" s="39"/>
      <c r="I14" s="143" t="s">
        <v>26</v>
      </c>
      <c r="J14" s="134" t="s">
        <v>19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4" t="s">
        <v>27</v>
      </c>
      <c r="F15" s="39"/>
      <c r="G15" s="39"/>
      <c r="H15" s="39"/>
      <c r="I15" s="143" t="s">
        <v>28</v>
      </c>
      <c r="J15" s="134" t="s">
        <v>19</v>
      </c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3" t="s">
        <v>29</v>
      </c>
      <c r="E17" s="39"/>
      <c r="F17" s="39"/>
      <c r="G17" s="39"/>
      <c r="H17" s="39"/>
      <c r="I17" s="143" t="s">
        <v>26</v>
      </c>
      <c r="J17" s="34" t="str">
        <f>'Rekapitulace zakázky'!AN13</f>
        <v>Vyplň údaj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zakázky'!E14</f>
        <v>Vyplň údaj</v>
      </c>
      <c r="F18" s="134"/>
      <c r="G18" s="134"/>
      <c r="H18" s="134"/>
      <c r="I18" s="143" t="s">
        <v>28</v>
      </c>
      <c r="J18" s="34" t="str">
        <f>'Rekapitulace zakázky'!AN14</f>
        <v>Vyplň údaj</v>
      </c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3" t="s">
        <v>31</v>
      </c>
      <c r="E20" s="39"/>
      <c r="F20" s="39"/>
      <c r="G20" s="39"/>
      <c r="H20" s="39"/>
      <c r="I20" s="143" t="s">
        <v>26</v>
      </c>
      <c r="J20" s="134" t="s">
        <v>19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4" t="s">
        <v>32</v>
      </c>
      <c r="F21" s="39"/>
      <c r="G21" s="39"/>
      <c r="H21" s="39"/>
      <c r="I21" s="143" t="s">
        <v>28</v>
      </c>
      <c r="J21" s="134" t="s">
        <v>19</v>
      </c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3" t="s">
        <v>34</v>
      </c>
      <c r="E23" s="39"/>
      <c r="F23" s="39"/>
      <c r="G23" s="39"/>
      <c r="H23" s="39"/>
      <c r="I23" s="143" t="s">
        <v>26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4" t="s">
        <v>32</v>
      </c>
      <c r="F24" s="39"/>
      <c r="G24" s="39"/>
      <c r="H24" s="39"/>
      <c r="I24" s="143" t="s">
        <v>28</v>
      </c>
      <c r="J24" s="134" t="s">
        <v>19</v>
      </c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3" t="s">
        <v>35</v>
      </c>
      <c r="E26" s="39"/>
      <c r="F26" s="39"/>
      <c r="G26" s="39"/>
      <c r="H26" s="39"/>
      <c r="I26" s="39"/>
      <c r="J26" s="39"/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8"/>
      <c r="B27" s="149"/>
      <c r="C27" s="148"/>
      <c r="D27" s="148"/>
      <c r="E27" s="150" t="s">
        <v>19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14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3" t="s">
        <v>37</v>
      </c>
      <c r="E30" s="39"/>
      <c r="F30" s="39"/>
      <c r="G30" s="39"/>
      <c r="H30" s="39"/>
      <c r="I30" s="39"/>
      <c r="J30" s="154">
        <f>ROUND(J94,2)</f>
        <v>0</v>
      </c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5" t="s">
        <v>39</v>
      </c>
      <c r="G32" s="39"/>
      <c r="H32" s="39"/>
      <c r="I32" s="155" t="s">
        <v>38</v>
      </c>
      <c r="J32" s="155" t="s">
        <v>40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6" t="s">
        <v>41</v>
      </c>
      <c r="E33" s="143" t="s">
        <v>42</v>
      </c>
      <c r="F33" s="157">
        <f>ROUND((SUM(BE94:BE393)),2)</f>
        <v>0</v>
      </c>
      <c r="G33" s="39"/>
      <c r="H33" s="39"/>
      <c r="I33" s="158">
        <v>0.21</v>
      </c>
      <c r="J33" s="157">
        <f>ROUND(((SUM(BE94:BE393))*I33),2)</f>
        <v>0</v>
      </c>
      <c r="K33" s="39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3" t="s">
        <v>43</v>
      </c>
      <c r="F34" s="157">
        <f>ROUND((SUM(BF94:BF393)),2)</f>
        <v>0</v>
      </c>
      <c r="G34" s="39"/>
      <c r="H34" s="39"/>
      <c r="I34" s="158">
        <v>0.15</v>
      </c>
      <c r="J34" s="157">
        <f>ROUND(((SUM(BF94:BF393))*I34),2)</f>
        <v>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3" t="s">
        <v>44</v>
      </c>
      <c r="F35" s="157">
        <f>ROUND((SUM(BG94:BG393)),2)</f>
        <v>0</v>
      </c>
      <c r="G35" s="39"/>
      <c r="H35" s="39"/>
      <c r="I35" s="158">
        <v>0.21</v>
      </c>
      <c r="J35" s="157">
        <f>0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3" t="s">
        <v>45</v>
      </c>
      <c r="F36" s="157">
        <f>ROUND((SUM(BH94:BH393)),2)</f>
        <v>0</v>
      </c>
      <c r="G36" s="39"/>
      <c r="H36" s="39"/>
      <c r="I36" s="158">
        <v>0.15</v>
      </c>
      <c r="J36" s="157">
        <f>0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46</v>
      </c>
      <c r="F37" s="157">
        <f>ROUND((SUM(BI94:BI393)),2)</f>
        <v>0</v>
      </c>
      <c r="G37" s="39"/>
      <c r="H37" s="39"/>
      <c r="I37" s="158">
        <v>0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9"/>
      <c r="D39" s="160" t="s">
        <v>47</v>
      </c>
      <c r="E39" s="161"/>
      <c r="F39" s="161"/>
      <c r="G39" s="162" t="s">
        <v>48</v>
      </c>
      <c r="H39" s="163" t="s">
        <v>49</v>
      </c>
      <c r="I39" s="161"/>
      <c r="J39" s="164">
        <f>SUM(J30:J37)</f>
        <v>0</v>
      </c>
      <c r="K39" s="165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107</v>
      </c>
      <c r="D45" s="41"/>
      <c r="E45" s="41"/>
      <c r="F45" s="41"/>
      <c r="G45" s="41"/>
      <c r="H45" s="41"/>
      <c r="I45" s="41"/>
      <c r="J45" s="41"/>
      <c r="K45" s="41"/>
      <c r="L45" s="14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0" t="str">
        <f>E7</f>
        <v>Zřízení sociální zařízení a šaten v tělocvičně Biskupského gymnázia ul. Střelecká 1800, Varnsdorf</v>
      </c>
      <c r="F48" s="33"/>
      <c r="G48" s="33"/>
      <c r="H48" s="33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105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2 - Zdravotně technická instalace</v>
      </c>
      <c r="F50" s="41"/>
      <c r="G50" s="41"/>
      <c r="H50" s="41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st.p.č.k. 3037, k.ú. Varnsdorf</v>
      </c>
      <c r="G52" s="41"/>
      <c r="H52" s="41"/>
      <c r="I52" s="33" t="s">
        <v>23</v>
      </c>
      <c r="J52" s="73" t="str">
        <f>IF(J12="","",J12)</f>
        <v>29. 12. 2021</v>
      </c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Město Varnsdorf, nám. E. Beneše 470, Varnsdorf </v>
      </c>
      <c r="G54" s="41"/>
      <c r="H54" s="41"/>
      <c r="I54" s="33" t="s">
        <v>31</v>
      </c>
      <c r="J54" s="37" t="str">
        <f>E21</f>
        <v>Pavel Hruška</v>
      </c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Pavel Hruška</v>
      </c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1" t="s">
        <v>108</v>
      </c>
      <c r="D57" s="172"/>
      <c r="E57" s="172"/>
      <c r="F57" s="172"/>
      <c r="G57" s="172"/>
      <c r="H57" s="172"/>
      <c r="I57" s="172"/>
      <c r="J57" s="173" t="s">
        <v>109</v>
      </c>
      <c r="K57" s="172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4" t="s">
        <v>69</v>
      </c>
      <c r="D59" s="41"/>
      <c r="E59" s="41"/>
      <c r="F59" s="41"/>
      <c r="G59" s="41"/>
      <c r="H59" s="41"/>
      <c r="I59" s="41"/>
      <c r="J59" s="103">
        <f>J94</f>
        <v>0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110</v>
      </c>
    </row>
    <row r="60" spans="1:31" s="9" customFormat="1" ht="24.95" customHeight="1">
      <c r="A60" s="9"/>
      <c r="B60" s="175"/>
      <c r="C60" s="176"/>
      <c r="D60" s="177" t="s">
        <v>184</v>
      </c>
      <c r="E60" s="178"/>
      <c r="F60" s="178"/>
      <c r="G60" s="178"/>
      <c r="H60" s="178"/>
      <c r="I60" s="178"/>
      <c r="J60" s="179">
        <f>J95</f>
        <v>0</v>
      </c>
      <c r="K60" s="176"/>
      <c r="L60" s="18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1"/>
      <c r="C61" s="126"/>
      <c r="D61" s="182" t="s">
        <v>1405</v>
      </c>
      <c r="E61" s="183"/>
      <c r="F61" s="183"/>
      <c r="G61" s="183"/>
      <c r="H61" s="183"/>
      <c r="I61" s="183"/>
      <c r="J61" s="184">
        <f>J96</f>
        <v>0</v>
      </c>
      <c r="K61" s="126"/>
      <c r="L61" s="18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1"/>
      <c r="C62" s="126"/>
      <c r="D62" s="182" t="s">
        <v>186</v>
      </c>
      <c r="E62" s="183"/>
      <c r="F62" s="183"/>
      <c r="G62" s="183"/>
      <c r="H62" s="183"/>
      <c r="I62" s="183"/>
      <c r="J62" s="184">
        <f>J127</f>
        <v>0</v>
      </c>
      <c r="K62" s="126"/>
      <c r="L62" s="18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1"/>
      <c r="C63" s="126"/>
      <c r="D63" s="182" t="s">
        <v>187</v>
      </c>
      <c r="E63" s="183"/>
      <c r="F63" s="183"/>
      <c r="G63" s="183"/>
      <c r="H63" s="183"/>
      <c r="I63" s="183"/>
      <c r="J63" s="184">
        <f>J131</f>
        <v>0</v>
      </c>
      <c r="K63" s="126"/>
      <c r="L63" s="18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1"/>
      <c r="C64" s="126"/>
      <c r="D64" s="182" t="s">
        <v>188</v>
      </c>
      <c r="E64" s="183"/>
      <c r="F64" s="183"/>
      <c r="G64" s="183"/>
      <c r="H64" s="183"/>
      <c r="I64" s="183"/>
      <c r="J64" s="184">
        <f>J140</f>
        <v>0</v>
      </c>
      <c r="K64" s="126"/>
      <c r="L64" s="18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1"/>
      <c r="C65" s="126"/>
      <c r="D65" s="182" t="s">
        <v>189</v>
      </c>
      <c r="E65" s="183"/>
      <c r="F65" s="183"/>
      <c r="G65" s="183"/>
      <c r="H65" s="183"/>
      <c r="I65" s="183"/>
      <c r="J65" s="184">
        <f>J180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190</v>
      </c>
      <c r="E66" s="183"/>
      <c r="F66" s="183"/>
      <c r="G66" s="183"/>
      <c r="H66" s="183"/>
      <c r="I66" s="183"/>
      <c r="J66" s="184">
        <f>J204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75"/>
      <c r="C67" s="176"/>
      <c r="D67" s="177" t="s">
        <v>191</v>
      </c>
      <c r="E67" s="178"/>
      <c r="F67" s="178"/>
      <c r="G67" s="178"/>
      <c r="H67" s="178"/>
      <c r="I67" s="178"/>
      <c r="J67" s="179">
        <f>J207</f>
        <v>0</v>
      </c>
      <c r="K67" s="176"/>
      <c r="L67" s="18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81"/>
      <c r="C68" s="126"/>
      <c r="D68" s="182" t="s">
        <v>1406</v>
      </c>
      <c r="E68" s="183"/>
      <c r="F68" s="183"/>
      <c r="G68" s="183"/>
      <c r="H68" s="183"/>
      <c r="I68" s="183"/>
      <c r="J68" s="184">
        <f>J208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1407</v>
      </c>
      <c r="E69" s="183"/>
      <c r="F69" s="183"/>
      <c r="G69" s="183"/>
      <c r="H69" s="183"/>
      <c r="I69" s="183"/>
      <c r="J69" s="184">
        <f>J219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1"/>
      <c r="C70" s="126"/>
      <c r="D70" s="182" t="s">
        <v>1408</v>
      </c>
      <c r="E70" s="183"/>
      <c r="F70" s="183"/>
      <c r="G70" s="183"/>
      <c r="H70" s="183"/>
      <c r="I70" s="183"/>
      <c r="J70" s="184">
        <f>J267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1409</v>
      </c>
      <c r="E71" s="183"/>
      <c r="F71" s="183"/>
      <c r="G71" s="183"/>
      <c r="H71" s="183"/>
      <c r="I71" s="183"/>
      <c r="J71" s="184">
        <f>J316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1"/>
      <c r="C72" s="126"/>
      <c r="D72" s="182" t="s">
        <v>1410</v>
      </c>
      <c r="E72" s="183"/>
      <c r="F72" s="183"/>
      <c r="G72" s="183"/>
      <c r="H72" s="183"/>
      <c r="I72" s="183"/>
      <c r="J72" s="184">
        <f>J323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1"/>
      <c r="C73" s="126"/>
      <c r="D73" s="182" t="s">
        <v>1411</v>
      </c>
      <c r="E73" s="183"/>
      <c r="F73" s="183"/>
      <c r="G73" s="183"/>
      <c r="H73" s="183"/>
      <c r="I73" s="183"/>
      <c r="J73" s="184">
        <f>J376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1"/>
      <c r="C74" s="126"/>
      <c r="D74" s="182" t="s">
        <v>1412</v>
      </c>
      <c r="E74" s="183"/>
      <c r="F74" s="183"/>
      <c r="G74" s="183"/>
      <c r="H74" s="183"/>
      <c r="I74" s="183"/>
      <c r="J74" s="184">
        <f>J387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4" t="s">
        <v>116</v>
      </c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16</v>
      </c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170" t="str">
        <f>E7</f>
        <v>Zřízení sociální zařízení a šaten v tělocvičně Biskupského gymnázia ul. Střelecká 1800, Varnsdorf</v>
      </c>
      <c r="F84" s="33"/>
      <c r="G84" s="33"/>
      <c r="H84" s="33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105</v>
      </c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70" t="str">
        <f>E9</f>
        <v>SO 2 - Zdravotně technická instalace</v>
      </c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21</v>
      </c>
      <c r="D88" s="41"/>
      <c r="E88" s="41"/>
      <c r="F88" s="28" t="str">
        <f>F12</f>
        <v>st.p.č.k. 3037, k.ú. Varnsdorf</v>
      </c>
      <c r="G88" s="41"/>
      <c r="H88" s="41"/>
      <c r="I88" s="33" t="s">
        <v>23</v>
      </c>
      <c r="J88" s="73" t="str">
        <f>IF(J12="","",J12)</f>
        <v>29. 12. 2021</v>
      </c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25</v>
      </c>
      <c r="D90" s="41"/>
      <c r="E90" s="41"/>
      <c r="F90" s="28" t="str">
        <f>E15</f>
        <v xml:space="preserve">Město Varnsdorf, nám. E. Beneše 470, Varnsdorf </v>
      </c>
      <c r="G90" s="41"/>
      <c r="H90" s="41"/>
      <c r="I90" s="33" t="s">
        <v>31</v>
      </c>
      <c r="J90" s="37" t="str">
        <f>E21</f>
        <v>Pavel Hruška</v>
      </c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29</v>
      </c>
      <c r="D91" s="41"/>
      <c r="E91" s="41"/>
      <c r="F91" s="28" t="str">
        <f>IF(E18="","",E18)</f>
        <v>Vyplň údaj</v>
      </c>
      <c r="G91" s="41"/>
      <c r="H91" s="41"/>
      <c r="I91" s="33" t="s">
        <v>34</v>
      </c>
      <c r="J91" s="37" t="str">
        <f>E24</f>
        <v>Pavel Hruška</v>
      </c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11" customFormat="1" ht="29.25" customHeight="1">
      <c r="A93" s="186"/>
      <c r="B93" s="187"/>
      <c r="C93" s="188" t="s">
        <v>117</v>
      </c>
      <c r="D93" s="189" t="s">
        <v>56</v>
      </c>
      <c r="E93" s="189" t="s">
        <v>52</v>
      </c>
      <c r="F93" s="189" t="s">
        <v>53</v>
      </c>
      <c r="G93" s="189" t="s">
        <v>118</v>
      </c>
      <c r="H93" s="189" t="s">
        <v>119</v>
      </c>
      <c r="I93" s="189" t="s">
        <v>120</v>
      </c>
      <c r="J93" s="189" t="s">
        <v>109</v>
      </c>
      <c r="K93" s="190" t="s">
        <v>121</v>
      </c>
      <c r="L93" s="191"/>
      <c r="M93" s="93" t="s">
        <v>19</v>
      </c>
      <c r="N93" s="94" t="s">
        <v>41</v>
      </c>
      <c r="O93" s="94" t="s">
        <v>122</v>
      </c>
      <c r="P93" s="94" t="s">
        <v>123</v>
      </c>
      <c r="Q93" s="94" t="s">
        <v>124</v>
      </c>
      <c r="R93" s="94" t="s">
        <v>125</v>
      </c>
      <c r="S93" s="94" t="s">
        <v>126</v>
      </c>
      <c r="T93" s="94" t="s">
        <v>127</v>
      </c>
      <c r="U93" s="95" t="s">
        <v>128</v>
      </c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</row>
    <row r="94" spans="1:63" s="2" customFormat="1" ht="22.8" customHeight="1">
      <c r="A94" s="39"/>
      <c r="B94" s="40"/>
      <c r="C94" s="100" t="s">
        <v>129</v>
      </c>
      <c r="D94" s="41"/>
      <c r="E94" s="41"/>
      <c r="F94" s="41"/>
      <c r="G94" s="41"/>
      <c r="H94" s="41"/>
      <c r="I94" s="41"/>
      <c r="J94" s="192">
        <f>BK94</f>
        <v>0</v>
      </c>
      <c r="K94" s="41"/>
      <c r="L94" s="45"/>
      <c r="M94" s="96"/>
      <c r="N94" s="193"/>
      <c r="O94" s="97"/>
      <c r="P94" s="194">
        <f>P95+P207</f>
        <v>0</v>
      </c>
      <c r="Q94" s="97"/>
      <c r="R94" s="194">
        <f>R95+R207</f>
        <v>19.829508</v>
      </c>
      <c r="S94" s="97"/>
      <c r="T94" s="194">
        <f>T95+T207</f>
        <v>7.7405</v>
      </c>
      <c r="U94" s="98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70</v>
      </c>
      <c r="AU94" s="18" t="s">
        <v>110</v>
      </c>
      <c r="BK94" s="195">
        <f>BK95+BK207</f>
        <v>0</v>
      </c>
    </row>
    <row r="95" spans="1:63" s="12" customFormat="1" ht="25.9" customHeight="1">
      <c r="A95" s="12"/>
      <c r="B95" s="196"/>
      <c r="C95" s="197"/>
      <c r="D95" s="198" t="s">
        <v>70</v>
      </c>
      <c r="E95" s="199" t="s">
        <v>203</v>
      </c>
      <c r="F95" s="199" t="s">
        <v>204</v>
      </c>
      <c r="G95" s="197"/>
      <c r="H95" s="197"/>
      <c r="I95" s="200"/>
      <c r="J95" s="201">
        <f>BK95</f>
        <v>0</v>
      </c>
      <c r="K95" s="197"/>
      <c r="L95" s="202"/>
      <c r="M95" s="203"/>
      <c r="N95" s="204"/>
      <c r="O95" s="204"/>
      <c r="P95" s="205">
        <f>P96+P127+P131+P140+P180+P204</f>
        <v>0</v>
      </c>
      <c r="Q95" s="204"/>
      <c r="R95" s="205">
        <f>R96+R127+R131+R140+R180+R204</f>
        <v>19.114843</v>
      </c>
      <c r="S95" s="204"/>
      <c r="T95" s="205">
        <f>T96+T127+T131+T140+T180+T204</f>
        <v>7.26995</v>
      </c>
      <c r="U95" s="206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7" t="s">
        <v>79</v>
      </c>
      <c r="AT95" s="208" t="s">
        <v>70</v>
      </c>
      <c r="AU95" s="208" t="s">
        <v>71</v>
      </c>
      <c r="AY95" s="207" t="s">
        <v>133</v>
      </c>
      <c r="BK95" s="209">
        <f>BK96+BK127+BK131+BK140+BK180+BK204</f>
        <v>0</v>
      </c>
    </row>
    <row r="96" spans="1:63" s="12" customFormat="1" ht="22.8" customHeight="1">
      <c r="A96" s="12"/>
      <c r="B96" s="196"/>
      <c r="C96" s="197"/>
      <c r="D96" s="198" t="s">
        <v>70</v>
      </c>
      <c r="E96" s="210" t="s">
        <v>79</v>
      </c>
      <c r="F96" s="210" t="s">
        <v>1413</v>
      </c>
      <c r="G96" s="197"/>
      <c r="H96" s="197"/>
      <c r="I96" s="200"/>
      <c r="J96" s="211">
        <f>BK96</f>
        <v>0</v>
      </c>
      <c r="K96" s="197"/>
      <c r="L96" s="202"/>
      <c r="M96" s="203"/>
      <c r="N96" s="204"/>
      <c r="O96" s="204"/>
      <c r="P96" s="205">
        <f>SUM(P97:P126)</f>
        <v>0</v>
      </c>
      <c r="Q96" s="204"/>
      <c r="R96" s="205">
        <f>SUM(R97:R126)</f>
        <v>12.6</v>
      </c>
      <c r="S96" s="204"/>
      <c r="T96" s="205">
        <f>SUM(T97:T126)</f>
        <v>0</v>
      </c>
      <c r="U96" s="206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7" t="s">
        <v>79</v>
      </c>
      <c r="AT96" s="208" t="s">
        <v>70</v>
      </c>
      <c r="AU96" s="208" t="s">
        <v>79</v>
      </c>
      <c r="AY96" s="207" t="s">
        <v>133</v>
      </c>
      <c r="BK96" s="209">
        <f>SUM(BK97:BK126)</f>
        <v>0</v>
      </c>
    </row>
    <row r="97" spans="1:65" s="2" customFormat="1" ht="16.5" customHeight="1">
      <c r="A97" s="39"/>
      <c r="B97" s="40"/>
      <c r="C97" s="212" t="s">
        <v>79</v>
      </c>
      <c r="D97" s="212" t="s">
        <v>136</v>
      </c>
      <c r="E97" s="213" t="s">
        <v>1414</v>
      </c>
      <c r="F97" s="214" t="s">
        <v>1415</v>
      </c>
      <c r="G97" s="215" t="s">
        <v>219</v>
      </c>
      <c r="H97" s="216">
        <v>7.2</v>
      </c>
      <c r="I97" s="217"/>
      <c r="J97" s="218">
        <f>ROUND(I97*H97,2)</f>
        <v>0</v>
      </c>
      <c r="K97" s="214" t="s">
        <v>140</v>
      </c>
      <c r="L97" s="45"/>
      <c r="M97" s="219" t="s">
        <v>19</v>
      </c>
      <c r="N97" s="220" t="s">
        <v>42</v>
      </c>
      <c r="O97" s="85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1">
        <f>S97*H97</f>
        <v>0</v>
      </c>
      <c r="U97" s="222" t="s">
        <v>19</v>
      </c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3" t="s">
        <v>156</v>
      </c>
      <c r="AT97" s="223" t="s">
        <v>136</v>
      </c>
      <c r="AU97" s="223" t="s">
        <v>81</v>
      </c>
      <c r="AY97" s="18" t="s">
        <v>133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8" t="s">
        <v>79</v>
      </c>
      <c r="BK97" s="224">
        <f>ROUND(I97*H97,2)</f>
        <v>0</v>
      </c>
      <c r="BL97" s="18" t="s">
        <v>156</v>
      </c>
      <c r="BM97" s="223" t="s">
        <v>1416</v>
      </c>
    </row>
    <row r="98" spans="1:47" s="2" customFormat="1" ht="12">
      <c r="A98" s="39"/>
      <c r="B98" s="40"/>
      <c r="C98" s="41"/>
      <c r="D98" s="225" t="s">
        <v>143</v>
      </c>
      <c r="E98" s="41"/>
      <c r="F98" s="226" t="s">
        <v>1417</v>
      </c>
      <c r="G98" s="41"/>
      <c r="H98" s="41"/>
      <c r="I98" s="227"/>
      <c r="J98" s="41"/>
      <c r="K98" s="41"/>
      <c r="L98" s="45"/>
      <c r="M98" s="228"/>
      <c r="N98" s="229"/>
      <c r="O98" s="85"/>
      <c r="P98" s="85"/>
      <c r="Q98" s="85"/>
      <c r="R98" s="85"/>
      <c r="S98" s="85"/>
      <c r="T98" s="85"/>
      <c r="U98" s="86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143</v>
      </c>
      <c r="AU98" s="18" t="s">
        <v>81</v>
      </c>
    </row>
    <row r="99" spans="1:51" s="13" customFormat="1" ht="12">
      <c r="A99" s="13"/>
      <c r="B99" s="234"/>
      <c r="C99" s="235"/>
      <c r="D99" s="236" t="s">
        <v>211</v>
      </c>
      <c r="E99" s="237" t="s">
        <v>19</v>
      </c>
      <c r="F99" s="238" t="s">
        <v>1418</v>
      </c>
      <c r="G99" s="235"/>
      <c r="H99" s="239">
        <v>7.2</v>
      </c>
      <c r="I99" s="240"/>
      <c r="J99" s="235"/>
      <c r="K99" s="235"/>
      <c r="L99" s="241"/>
      <c r="M99" s="242"/>
      <c r="N99" s="243"/>
      <c r="O99" s="243"/>
      <c r="P99" s="243"/>
      <c r="Q99" s="243"/>
      <c r="R99" s="243"/>
      <c r="S99" s="243"/>
      <c r="T99" s="243"/>
      <c r="U99" s="244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5" t="s">
        <v>211</v>
      </c>
      <c r="AU99" s="245" t="s">
        <v>81</v>
      </c>
      <c r="AV99" s="13" t="s">
        <v>81</v>
      </c>
      <c r="AW99" s="13" t="s">
        <v>33</v>
      </c>
      <c r="AX99" s="13" t="s">
        <v>79</v>
      </c>
      <c r="AY99" s="245" t="s">
        <v>133</v>
      </c>
    </row>
    <row r="100" spans="1:65" s="2" customFormat="1" ht="33" customHeight="1">
      <c r="A100" s="39"/>
      <c r="B100" s="40"/>
      <c r="C100" s="212" t="s">
        <v>81</v>
      </c>
      <c r="D100" s="212" t="s">
        <v>136</v>
      </c>
      <c r="E100" s="213" t="s">
        <v>1419</v>
      </c>
      <c r="F100" s="214" t="s">
        <v>1420</v>
      </c>
      <c r="G100" s="215" t="s">
        <v>219</v>
      </c>
      <c r="H100" s="216">
        <v>7.2</v>
      </c>
      <c r="I100" s="217"/>
      <c r="J100" s="218">
        <f>ROUND(I100*H100,2)</f>
        <v>0</v>
      </c>
      <c r="K100" s="214" t="s">
        <v>140</v>
      </c>
      <c r="L100" s="45"/>
      <c r="M100" s="219" t="s">
        <v>19</v>
      </c>
      <c r="N100" s="220" t="s">
        <v>42</v>
      </c>
      <c r="O100" s="85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1">
        <f>S100*H100</f>
        <v>0</v>
      </c>
      <c r="U100" s="222" t="s">
        <v>19</v>
      </c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3" t="s">
        <v>156</v>
      </c>
      <c r="AT100" s="223" t="s">
        <v>136</v>
      </c>
      <c r="AU100" s="223" t="s">
        <v>81</v>
      </c>
      <c r="AY100" s="18" t="s">
        <v>133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8" t="s">
        <v>79</v>
      </c>
      <c r="BK100" s="224">
        <f>ROUND(I100*H100,2)</f>
        <v>0</v>
      </c>
      <c r="BL100" s="18" t="s">
        <v>156</v>
      </c>
      <c r="BM100" s="223" t="s">
        <v>1421</v>
      </c>
    </row>
    <row r="101" spans="1:47" s="2" customFormat="1" ht="12">
      <c r="A101" s="39"/>
      <c r="B101" s="40"/>
      <c r="C101" s="41"/>
      <c r="D101" s="225" t="s">
        <v>143</v>
      </c>
      <c r="E101" s="41"/>
      <c r="F101" s="226" t="s">
        <v>1422</v>
      </c>
      <c r="G101" s="41"/>
      <c r="H101" s="41"/>
      <c r="I101" s="227"/>
      <c r="J101" s="41"/>
      <c r="K101" s="41"/>
      <c r="L101" s="45"/>
      <c r="M101" s="228"/>
      <c r="N101" s="229"/>
      <c r="O101" s="85"/>
      <c r="P101" s="85"/>
      <c r="Q101" s="85"/>
      <c r="R101" s="85"/>
      <c r="S101" s="85"/>
      <c r="T101" s="85"/>
      <c r="U101" s="86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143</v>
      </c>
      <c r="AU101" s="18" t="s">
        <v>81</v>
      </c>
    </row>
    <row r="102" spans="1:65" s="2" customFormat="1" ht="33" customHeight="1">
      <c r="A102" s="39"/>
      <c r="B102" s="40"/>
      <c r="C102" s="212" t="s">
        <v>149</v>
      </c>
      <c r="D102" s="212" t="s">
        <v>136</v>
      </c>
      <c r="E102" s="213" t="s">
        <v>1423</v>
      </c>
      <c r="F102" s="214" t="s">
        <v>1424</v>
      </c>
      <c r="G102" s="215" t="s">
        <v>219</v>
      </c>
      <c r="H102" s="216">
        <v>14.4</v>
      </c>
      <c r="I102" s="217"/>
      <c r="J102" s="218">
        <f>ROUND(I102*H102,2)</f>
        <v>0</v>
      </c>
      <c r="K102" s="214" t="s">
        <v>140</v>
      </c>
      <c r="L102" s="45"/>
      <c r="M102" s="219" t="s">
        <v>19</v>
      </c>
      <c r="N102" s="220" t="s">
        <v>42</v>
      </c>
      <c r="O102" s="85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1">
        <f>S102*H102</f>
        <v>0</v>
      </c>
      <c r="U102" s="222" t="s">
        <v>19</v>
      </c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3" t="s">
        <v>156</v>
      </c>
      <c r="AT102" s="223" t="s">
        <v>136</v>
      </c>
      <c r="AU102" s="223" t="s">
        <v>81</v>
      </c>
      <c r="AY102" s="18" t="s">
        <v>133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8" t="s">
        <v>79</v>
      </c>
      <c r="BK102" s="224">
        <f>ROUND(I102*H102,2)</f>
        <v>0</v>
      </c>
      <c r="BL102" s="18" t="s">
        <v>156</v>
      </c>
      <c r="BM102" s="223" t="s">
        <v>1425</v>
      </c>
    </row>
    <row r="103" spans="1:47" s="2" customFormat="1" ht="12">
      <c r="A103" s="39"/>
      <c r="B103" s="40"/>
      <c r="C103" s="41"/>
      <c r="D103" s="225" t="s">
        <v>143</v>
      </c>
      <c r="E103" s="41"/>
      <c r="F103" s="226" t="s">
        <v>1426</v>
      </c>
      <c r="G103" s="41"/>
      <c r="H103" s="41"/>
      <c r="I103" s="227"/>
      <c r="J103" s="41"/>
      <c r="K103" s="41"/>
      <c r="L103" s="45"/>
      <c r="M103" s="228"/>
      <c r="N103" s="229"/>
      <c r="O103" s="85"/>
      <c r="P103" s="85"/>
      <c r="Q103" s="85"/>
      <c r="R103" s="85"/>
      <c r="S103" s="85"/>
      <c r="T103" s="85"/>
      <c r="U103" s="86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143</v>
      </c>
      <c r="AU103" s="18" t="s">
        <v>81</v>
      </c>
    </row>
    <row r="104" spans="1:51" s="13" customFormat="1" ht="12">
      <c r="A104" s="13"/>
      <c r="B104" s="234"/>
      <c r="C104" s="235"/>
      <c r="D104" s="236" t="s">
        <v>211</v>
      </c>
      <c r="E104" s="235"/>
      <c r="F104" s="238" t="s">
        <v>1427</v>
      </c>
      <c r="G104" s="235"/>
      <c r="H104" s="239">
        <v>14.4</v>
      </c>
      <c r="I104" s="240"/>
      <c r="J104" s="235"/>
      <c r="K104" s="235"/>
      <c r="L104" s="241"/>
      <c r="M104" s="242"/>
      <c r="N104" s="243"/>
      <c r="O104" s="243"/>
      <c r="P104" s="243"/>
      <c r="Q104" s="243"/>
      <c r="R104" s="243"/>
      <c r="S104" s="243"/>
      <c r="T104" s="243"/>
      <c r="U104" s="244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5" t="s">
        <v>211</v>
      </c>
      <c r="AU104" s="245" t="s">
        <v>81</v>
      </c>
      <c r="AV104" s="13" t="s">
        <v>81</v>
      </c>
      <c r="AW104" s="13" t="s">
        <v>4</v>
      </c>
      <c r="AX104" s="13" t="s">
        <v>79</v>
      </c>
      <c r="AY104" s="245" t="s">
        <v>133</v>
      </c>
    </row>
    <row r="105" spans="1:65" s="2" customFormat="1" ht="37.8" customHeight="1">
      <c r="A105" s="39"/>
      <c r="B105" s="40"/>
      <c r="C105" s="212" t="s">
        <v>156</v>
      </c>
      <c r="D105" s="212" t="s">
        <v>136</v>
      </c>
      <c r="E105" s="213" t="s">
        <v>1428</v>
      </c>
      <c r="F105" s="214" t="s">
        <v>1429</v>
      </c>
      <c r="G105" s="215" t="s">
        <v>219</v>
      </c>
      <c r="H105" s="216">
        <v>7.2</v>
      </c>
      <c r="I105" s="217"/>
      <c r="J105" s="218">
        <f>ROUND(I105*H105,2)</f>
        <v>0</v>
      </c>
      <c r="K105" s="214" t="s">
        <v>140</v>
      </c>
      <c r="L105" s="45"/>
      <c r="M105" s="219" t="s">
        <v>19</v>
      </c>
      <c r="N105" s="220" t="s">
        <v>42</v>
      </c>
      <c r="O105" s="85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1">
        <f>S105*H105</f>
        <v>0</v>
      </c>
      <c r="U105" s="222" t="s">
        <v>19</v>
      </c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3" t="s">
        <v>156</v>
      </c>
      <c r="AT105" s="223" t="s">
        <v>136</v>
      </c>
      <c r="AU105" s="223" t="s">
        <v>81</v>
      </c>
      <c r="AY105" s="18" t="s">
        <v>133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8" t="s">
        <v>79</v>
      </c>
      <c r="BK105" s="224">
        <f>ROUND(I105*H105,2)</f>
        <v>0</v>
      </c>
      <c r="BL105" s="18" t="s">
        <v>156</v>
      </c>
      <c r="BM105" s="223" t="s">
        <v>1430</v>
      </c>
    </row>
    <row r="106" spans="1:47" s="2" customFormat="1" ht="12">
      <c r="A106" s="39"/>
      <c r="B106" s="40"/>
      <c r="C106" s="41"/>
      <c r="D106" s="225" t="s">
        <v>143</v>
      </c>
      <c r="E106" s="41"/>
      <c r="F106" s="226" t="s">
        <v>1431</v>
      </c>
      <c r="G106" s="41"/>
      <c r="H106" s="41"/>
      <c r="I106" s="227"/>
      <c r="J106" s="41"/>
      <c r="K106" s="41"/>
      <c r="L106" s="45"/>
      <c r="M106" s="228"/>
      <c r="N106" s="229"/>
      <c r="O106" s="85"/>
      <c r="P106" s="85"/>
      <c r="Q106" s="85"/>
      <c r="R106" s="85"/>
      <c r="S106" s="85"/>
      <c r="T106" s="85"/>
      <c r="U106" s="86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143</v>
      </c>
      <c r="AU106" s="18" t="s">
        <v>81</v>
      </c>
    </row>
    <row r="107" spans="1:65" s="2" customFormat="1" ht="37.8" customHeight="1">
      <c r="A107" s="39"/>
      <c r="B107" s="40"/>
      <c r="C107" s="212" t="s">
        <v>132</v>
      </c>
      <c r="D107" s="212" t="s">
        <v>136</v>
      </c>
      <c r="E107" s="213" t="s">
        <v>1432</v>
      </c>
      <c r="F107" s="214" t="s">
        <v>1433</v>
      </c>
      <c r="G107" s="215" t="s">
        <v>219</v>
      </c>
      <c r="H107" s="216">
        <v>216</v>
      </c>
      <c r="I107" s="217"/>
      <c r="J107" s="218">
        <f>ROUND(I107*H107,2)</f>
        <v>0</v>
      </c>
      <c r="K107" s="214" t="s">
        <v>140</v>
      </c>
      <c r="L107" s="45"/>
      <c r="M107" s="219" t="s">
        <v>19</v>
      </c>
      <c r="N107" s="220" t="s">
        <v>42</v>
      </c>
      <c r="O107" s="85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1">
        <f>S107*H107</f>
        <v>0</v>
      </c>
      <c r="U107" s="222" t="s">
        <v>19</v>
      </c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3" t="s">
        <v>156</v>
      </c>
      <c r="AT107" s="223" t="s">
        <v>136</v>
      </c>
      <c r="AU107" s="223" t="s">
        <v>81</v>
      </c>
      <c r="AY107" s="18" t="s">
        <v>133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8" t="s">
        <v>79</v>
      </c>
      <c r="BK107" s="224">
        <f>ROUND(I107*H107,2)</f>
        <v>0</v>
      </c>
      <c r="BL107" s="18" t="s">
        <v>156</v>
      </c>
      <c r="BM107" s="223" t="s">
        <v>1434</v>
      </c>
    </row>
    <row r="108" spans="1:47" s="2" customFormat="1" ht="12">
      <c r="A108" s="39"/>
      <c r="B108" s="40"/>
      <c r="C108" s="41"/>
      <c r="D108" s="225" t="s">
        <v>143</v>
      </c>
      <c r="E108" s="41"/>
      <c r="F108" s="226" t="s">
        <v>1435</v>
      </c>
      <c r="G108" s="41"/>
      <c r="H108" s="41"/>
      <c r="I108" s="227"/>
      <c r="J108" s="41"/>
      <c r="K108" s="41"/>
      <c r="L108" s="45"/>
      <c r="M108" s="228"/>
      <c r="N108" s="229"/>
      <c r="O108" s="85"/>
      <c r="P108" s="85"/>
      <c r="Q108" s="85"/>
      <c r="R108" s="85"/>
      <c r="S108" s="85"/>
      <c r="T108" s="85"/>
      <c r="U108" s="86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143</v>
      </c>
      <c r="AU108" s="18" t="s">
        <v>81</v>
      </c>
    </row>
    <row r="109" spans="1:51" s="13" customFormat="1" ht="12">
      <c r="A109" s="13"/>
      <c r="B109" s="234"/>
      <c r="C109" s="235"/>
      <c r="D109" s="236" t="s">
        <v>211</v>
      </c>
      <c r="E109" s="235"/>
      <c r="F109" s="238" t="s">
        <v>1436</v>
      </c>
      <c r="G109" s="235"/>
      <c r="H109" s="239">
        <v>216</v>
      </c>
      <c r="I109" s="240"/>
      <c r="J109" s="235"/>
      <c r="K109" s="235"/>
      <c r="L109" s="241"/>
      <c r="M109" s="242"/>
      <c r="N109" s="243"/>
      <c r="O109" s="243"/>
      <c r="P109" s="243"/>
      <c r="Q109" s="243"/>
      <c r="R109" s="243"/>
      <c r="S109" s="243"/>
      <c r="T109" s="243"/>
      <c r="U109" s="244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5" t="s">
        <v>211</v>
      </c>
      <c r="AU109" s="245" t="s">
        <v>81</v>
      </c>
      <c r="AV109" s="13" t="s">
        <v>81</v>
      </c>
      <c r="AW109" s="13" t="s">
        <v>4</v>
      </c>
      <c r="AX109" s="13" t="s">
        <v>79</v>
      </c>
      <c r="AY109" s="245" t="s">
        <v>133</v>
      </c>
    </row>
    <row r="110" spans="1:65" s="2" customFormat="1" ht="24.15" customHeight="1">
      <c r="A110" s="39"/>
      <c r="B110" s="40"/>
      <c r="C110" s="212" t="s">
        <v>166</v>
      </c>
      <c r="D110" s="212" t="s">
        <v>136</v>
      </c>
      <c r="E110" s="213" t="s">
        <v>1437</v>
      </c>
      <c r="F110" s="214" t="s">
        <v>1438</v>
      </c>
      <c r="G110" s="215" t="s">
        <v>219</v>
      </c>
      <c r="H110" s="216">
        <v>7.2</v>
      </c>
      <c r="I110" s="217"/>
      <c r="J110" s="218">
        <f>ROUND(I110*H110,2)</f>
        <v>0</v>
      </c>
      <c r="K110" s="214" t="s">
        <v>140</v>
      </c>
      <c r="L110" s="45"/>
      <c r="M110" s="219" t="s">
        <v>19</v>
      </c>
      <c r="N110" s="220" t="s">
        <v>42</v>
      </c>
      <c r="O110" s="85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1">
        <f>S110*H110</f>
        <v>0</v>
      </c>
      <c r="U110" s="222" t="s">
        <v>19</v>
      </c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3" t="s">
        <v>156</v>
      </c>
      <c r="AT110" s="223" t="s">
        <v>136</v>
      </c>
      <c r="AU110" s="223" t="s">
        <v>81</v>
      </c>
      <c r="AY110" s="18" t="s">
        <v>133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8" t="s">
        <v>79</v>
      </c>
      <c r="BK110" s="224">
        <f>ROUND(I110*H110,2)</f>
        <v>0</v>
      </c>
      <c r="BL110" s="18" t="s">
        <v>156</v>
      </c>
      <c r="BM110" s="223" t="s">
        <v>1439</v>
      </c>
    </row>
    <row r="111" spans="1:47" s="2" customFormat="1" ht="12">
      <c r="A111" s="39"/>
      <c r="B111" s="40"/>
      <c r="C111" s="41"/>
      <c r="D111" s="225" t="s">
        <v>143</v>
      </c>
      <c r="E111" s="41"/>
      <c r="F111" s="226" t="s">
        <v>1440</v>
      </c>
      <c r="G111" s="41"/>
      <c r="H111" s="41"/>
      <c r="I111" s="227"/>
      <c r="J111" s="41"/>
      <c r="K111" s="41"/>
      <c r="L111" s="45"/>
      <c r="M111" s="228"/>
      <c r="N111" s="229"/>
      <c r="O111" s="85"/>
      <c r="P111" s="85"/>
      <c r="Q111" s="85"/>
      <c r="R111" s="85"/>
      <c r="S111" s="85"/>
      <c r="T111" s="85"/>
      <c r="U111" s="86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143</v>
      </c>
      <c r="AU111" s="18" t="s">
        <v>81</v>
      </c>
    </row>
    <row r="112" spans="1:65" s="2" customFormat="1" ht="24.15" customHeight="1">
      <c r="A112" s="39"/>
      <c r="B112" s="40"/>
      <c r="C112" s="212" t="s">
        <v>173</v>
      </c>
      <c r="D112" s="212" t="s">
        <v>136</v>
      </c>
      <c r="E112" s="213" t="s">
        <v>1441</v>
      </c>
      <c r="F112" s="214" t="s">
        <v>1442</v>
      </c>
      <c r="G112" s="215" t="s">
        <v>276</v>
      </c>
      <c r="H112" s="216">
        <v>14.4</v>
      </c>
      <c r="I112" s="217"/>
      <c r="J112" s="218">
        <f>ROUND(I112*H112,2)</f>
        <v>0</v>
      </c>
      <c r="K112" s="214" t="s">
        <v>140</v>
      </c>
      <c r="L112" s="45"/>
      <c r="M112" s="219" t="s">
        <v>19</v>
      </c>
      <c r="N112" s="220" t="s">
        <v>42</v>
      </c>
      <c r="O112" s="85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1">
        <f>S112*H112</f>
        <v>0</v>
      </c>
      <c r="U112" s="222" t="s">
        <v>19</v>
      </c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3" t="s">
        <v>156</v>
      </c>
      <c r="AT112" s="223" t="s">
        <v>136</v>
      </c>
      <c r="AU112" s="223" t="s">
        <v>81</v>
      </c>
      <c r="AY112" s="18" t="s">
        <v>133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8" t="s">
        <v>79</v>
      </c>
      <c r="BK112" s="224">
        <f>ROUND(I112*H112,2)</f>
        <v>0</v>
      </c>
      <c r="BL112" s="18" t="s">
        <v>156</v>
      </c>
      <c r="BM112" s="223" t="s">
        <v>1443</v>
      </c>
    </row>
    <row r="113" spans="1:47" s="2" customFormat="1" ht="12">
      <c r="A113" s="39"/>
      <c r="B113" s="40"/>
      <c r="C113" s="41"/>
      <c r="D113" s="225" t="s">
        <v>143</v>
      </c>
      <c r="E113" s="41"/>
      <c r="F113" s="226" t="s">
        <v>1444</v>
      </c>
      <c r="G113" s="41"/>
      <c r="H113" s="41"/>
      <c r="I113" s="227"/>
      <c r="J113" s="41"/>
      <c r="K113" s="41"/>
      <c r="L113" s="45"/>
      <c r="M113" s="228"/>
      <c r="N113" s="229"/>
      <c r="O113" s="85"/>
      <c r="P113" s="85"/>
      <c r="Q113" s="85"/>
      <c r="R113" s="85"/>
      <c r="S113" s="85"/>
      <c r="T113" s="85"/>
      <c r="U113" s="86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143</v>
      </c>
      <c r="AU113" s="18" t="s">
        <v>81</v>
      </c>
    </row>
    <row r="114" spans="1:51" s="13" customFormat="1" ht="12">
      <c r="A114" s="13"/>
      <c r="B114" s="234"/>
      <c r="C114" s="235"/>
      <c r="D114" s="236" t="s">
        <v>211</v>
      </c>
      <c r="E114" s="235"/>
      <c r="F114" s="238" t="s">
        <v>1427</v>
      </c>
      <c r="G114" s="235"/>
      <c r="H114" s="239">
        <v>14.4</v>
      </c>
      <c r="I114" s="240"/>
      <c r="J114" s="235"/>
      <c r="K114" s="235"/>
      <c r="L114" s="241"/>
      <c r="M114" s="242"/>
      <c r="N114" s="243"/>
      <c r="O114" s="243"/>
      <c r="P114" s="243"/>
      <c r="Q114" s="243"/>
      <c r="R114" s="243"/>
      <c r="S114" s="243"/>
      <c r="T114" s="243"/>
      <c r="U114" s="244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5" t="s">
        <v>211</v>
      </c>
      <c r="AU114" s="245" t="s">
        <v>81</v>
      </c>
      <c r="AV114" s="13" t="s">
        <v>81</v>
      </c>
      <c r="AW114" s="13" t="s">
        <v>4</v>
      </c>
      <c r="AX114" s="13" t="s">
        <v>79</v>
      </c>
      <c r="AY114" s="245" t="s">
        <v>133</v>
      </c>
    </row>
    <row r="115" spans="1:65" s="2" customFormat="1" ht="24.15" customHeight="1">
      <c r="A115" s="39"/>
      <c r="B115" s="40"/>
      <c r="C115" s="212" t="s">
        <v>178</v>
      </c>
      <c r="D115" s="212" t="s">
        <v>136</v>
      </c>
      <c r="E115" s="213" t="s">
        <v>1445</v>
      </c>
      <c r="F115" s="214" t="s">
        <v>1446</v>
      </c>
      <c r="G115" s="215" t="s">
        <v>219</v>
      </c>
      <c r="H115" s="216">
        <v>7.2</v>
      </c>
      <c r="I115" s="217"/>
      <c r="J115" s="218">
        <f>ROUND(I115*H115,2)</f>
        <v>0</v>
      </c>
      <c r="K115" s="214" t="s">
        <v>140</v>
      </c>
      <c r="L115" s="45"/>
      <c r="M115" s="219" t="s">
        <v>19</v>
      </c>
      <c r="N115" s="220" t="s">
        <v>42</v>
      </c>
      <c r="O115" s="85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1">
        <f>S115*H115</f>
        <v>0</v>
      </c>
      <c r="U115" s="222" t="s">
        <v>19</v>
      </c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3" t="s">
        <v>156</v>
      </c>
      <c r="AT115" s="223" t="s">
        <v>136</v>
      </c>
      <c r="AU115" s="223" t="s">
        <v>81</v>
      </c>
      <c r="AY115" s="18" t="s">
        <v>133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8" t="s">
        <v>79</v>
      </c>
      <c r="BK115" s="224">
        <f>ROUND(I115*H115,2)</f>
        <v>0</v>
      </c>
      <c r="BL115" s="18" t="s">
        <v>156</v>
      </c>
      <c r="BM115" s="223" t="s">
        <v>1447</v>
      </c>
    </row>
    <row r="116" spans="1:47" s="2" customFormat="1" ht="12">
      <c r="A116" s="39"/>
      <c r="B116" s="40"/>
      <c r="C116" s="41"/>
      <c r="D116" s="225" t="s">
        <v>143</v>
      </c>
      <c r="E116" s="41"/>
      <c r="F116" s="226" t="s">
        <v>1448</v>
      </c>
      <c r="G116" s="41"/>
      <c r="H116" s="41"/>
      <c r="I116" s="227"/>
      <c r="J116" s="41"/>
      <c r="K116" s="41"/>
      <c r="L116" s="45"/>
      <c r="M116" s="228"/>
      <c r="N116" s="229"/>
      <c r="O116" s="85"/>
      <c r="P116" s="85"/>
      <c r="Q116" s="85"/>
      <c r="R116" s="85"/>
      <c r="S116" s="85"/>
      <c r="T116" s="85"/>
      <c r="U116" s="86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143</v>
      </c>
      <c r="AU116" s="18" t="s">
        <v>81</v>
      </c>
    </row>
    <row r="117" spans="1:65" s="2" customFormat="1" ht="24.15" customHeight="1">
      <c r="A117" s="39"/>
      <c r="B117" s="40"/>
      <c r="C117" s="212" t="s">
        <v>268</v>
      </c>
      <c r="D117" s="212" t="s">
        <v>136</v>
      </c>
      <c r="E117" s="213" t="s">
        <v>1449</v>
      </c>
      <c r="F117" s="214" t="s">
        <v>1450</v>
      </c>
      <c r="G117" s="215" t="s">
        <v>219</v>
      </c>
      <c r="H117" s="216">
        <v>2.25</v>
      </c>
      <c r="I117" s="217"/>
      <c r="J117" s="218">
        <f>ROUND(I117*H117,2)</f>
        <v>0</v>
      </c>
      <c r="K117" s="214" t="s">
        <v>140</v>
      </c>
      <c r="L117" s="45"/>
      <c r="M117" s="219" t="s">
        <v>19</v>
      </c>
      <c r="N117" s="220" t="s">
        <v>42</v>
      </c>
      <c r="O117" s="85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1">
        <f>S117*H117</f>
        <v>0</v>
      </c>
      <c r="U117" s="222" t="s">
        <v>19</v>
      </c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3" t="s">
        <v>156</v>
      </c>
      <c r="AT117" s="223" t="s">
        <v>136</v>
      </c>
      <c r="AU117" s="223" t="s">
        <v>81</v>
      </c>
      <c r="AY117" s="18" t="s">
        <v>133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8" t="s">
        <v>79</v>
      </c>
      <c r="BK117" s="224">
        <f>ROUND(I117*H117,2)</f>
        <v>0</v>
      </c>
      <c r="BL117" s="18" t="s">
        <v>156</v>
      </c>
      <c r="BM117" s="223" t="s">
        <v>1451</v>
      </c>
    </row>
    <row r="118" spans="1:47" s="2" customFormat="1" ht="12">
      <c r="A118" s="39"/>
      <c r="B118" s="40"/>
      <c r="C118" s="41"/>
      <c r="D118" s="225" t="s">
        <v>143</v>
      </c>
      <c r="E118" s="41"/>
      <c r="F118" s="226" t="s">
        <v>1452</v>
      </c>
      <c r="G118" s="41"/>
      <c r="H118" s="41"/>
      <c r="I118" s="227"/>
      <c r="J118" s="41"/>
      <c r="K118" s="41"/>
      <c r="L118" s="45"/>
      <c r="M118" s="228"/>
      <c r="N118" s="229"/>
      <c r="O118" s="85"/>
      <c r="P118" s="85"/>
      <c r="Q118" s="85"/>
      <c r="R118" s="85"/>
      <c r="S118" s="85"/>
      <c r="T118" s="85"/>
      <c r="U118" s="86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143</v>
      </c>
      <c r="AU118" s="18" t="s">
        <v>81</v>
      </c>
    </row>
    <row r="119" spans="1:51" s="13" customFormat="1" ht="12">
      <c r="A119" s="13"/>
      <c r="B119" s="234"/>
      <c r="C119" s="235"/>
      <c r="D119" s="236" t="s">
        <v>211</v>
      </c>
      <c r="E119" s="237" t="s">
        <v>19</v>
      </c>
      <c r="F119" s="238" t="s">
        <v>1453</v>
      </c>
      <c r="G119" s="235"/>
      <c r="H119" s="239">
        <v>2.25</v>
      </c>
      <c r="I119" s="240"/>
      <c r="J119" s="235"/>
      <c r="K119" s="235"/>
      <c r="L119" s="241"/>
      <c r="M119" s="242"/>
      <c r="N119" s="243"/>
      <c r="O119" s="243"/>
      <c r="P119" s="243"/>
      <c r="Q119" s="243"/>
      <c r="R119" s="243"/>
      <c r="S119" s="243"/>
      <c r="T119" s="243"/>
      <c r="U119" s="244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5" t="s">
        <v>211</v>
      </c>
      <c r="AU119" s="245" t="s">
        <v>81</v>
      </c>
      <c r="AV119" s="13" t="s">
        <v>81</v>
      </c>
      <c r="AW119" s="13" t="s">
        <v>33</v>
      </c>
      <c r="AX119" s="13" t="s">
        <v>79</v>
      </c>
      <c r="AY119" s="245" t="s">
        <v>133</v>
      </c>
    </row>
    <row r="120" spans="1:65" s="2" customFormat="1" ht="16.5" customHeight="1">
      <c r="A120" s="39"/>
      <c r="B120" s="40"/>
      <c r="C120" s="268" t="s">
        <v>273</v>
      </c>
      <c r="D120" s="268" t="s">
        <v>281</v>
      </c>
      <c r="E120" s="269" t="s">
        <v>1454</v>
      </c>
      <c r="F120" s="270" t="s">
        <v>1455</v>
      </c>
      <c r="G120" s="271" t="s">
        <v>276</v>
      </c>
      <c r="H120" s="272">
        <v>4.5</v>
      </c>
      <c r="I120" s="273"/>
      <c r="J120" s="274">
        <f>ROUND(I120*H120,2)</f>
        <v>0</v>
      </c>
      <c r="K120" s="270" t="s">
        <v>140</v>
      </c>
      <c r="L120" s="275"/>
      <c r="M120" s="276" t="s">
        <v>19</v>
      </c>
      <c r="N120" s="277" t="s">
        <v>42</v>
      </c>
      <c r="O120" s="85"/>
      <c r="P120" s="221">
        <f>O120*H120</f>
        <v>0</v>
      </c>
      <c r="Q120" s="221">
        <v>1</v>
      </c>
      <c r="R120" s="221">
        <f>Q120*H120</f>
        <v>4.5</v>
      </c>
      <c r="S120" s="221">
        <v>0</v>
      </c>
      <c r="T120" s="221">
        <f>S120*H120</f>
        <v>0</v>
      </c>
      <c r="U120" s="222" t="s">
        <v>19</v>
      </c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3" t="s">
        <v>178</v>
      </c>
      <c r="AT120" s="223" t="s">
        <v>281</v>
      </c>
      <c r="AU120" s="223" t="s">
        <v>81</v>
      </c>
      <c r="AY120" s="18" t="s">
        <v>133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8" t="s">
        <v>79</v>
      </c>
      <c r="BK120" s="224">
        <f>ROUND(I120*H120,2)</f>
        <v>0</v>
      </c>
      <c r="BL120" s="18" t="s">
        <v>156</v>
      </c>
      <c r="BM120" s="223" t="s">
        <v>1456</v>
      </c>
    </row>
    <row r="121" spans="1:51" s="13" customFormat="1" ht="12">
      <c r="A121" s="13"/>
      <c r="B121" s="234"/>
      <c r="C121" s="235"/>
      <c r="D121" s="236" t="s">
        <v>211</v>
      </c>
      <c r="E121" s="235"/>
      <c r="F121" s="238" t="s">
        <v>1457</v>
      </c>
      <c r="G121" s="235"/>
      <c r="H121" s="239">
        <v>4.5</v>
      </c>
      <c r="I121" s="240"/>
      <c r="J121" s="235"/>
      <c r="K121" s="235"/>
      <c r="L121" s="241"/>
      <c r="M121" s="242"/>
      <c r="N121" s="243"/>
      <c r="O121" s="243"/>
      <c r="P121" s="243"/>
      <c r="Q121" s="243"/>
      <c r="R121" s="243"/>
      <c r="S121" s="243"/>
      <c r="T121" s="243"/>
      <c r="U121" s="244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5" t="s">
        <v>211</v>
      </c>
      <c r="AU121" s="245" t="s">
        <v>81</v>
      </c>
      <c r="AV121" s="13" t="s">
        <v>81</v>
      </c>
      <c r="AW121" s="13" t="s">
        <v>4</v>
      </c>
      <c r="AX121" s="13" t="s">
        <v>79</v>
      </c>
      <c r="AY121" s="245" t="s">
        <v>133</v>
      </c>
    </row>
    <row r="122" spans="1:65" s="2" customFormat="1" ht="37.8" customHeight="1">
      <c r="A122" s="39"/>
      <c r="B122" s="40"/>
      <c r="C122" s="212" t="s">
        <v>280</v>
      </c>
      <c r="D122" s="212" t="s">
        <v>136</v>
      </c>
      <c r="E122" s="213" t="s">
        <v>1458</v>
      </c>
      <c r="F122" s="214" t="s">
        <v>1459</v>
      </c>
      <c r="G122" s="215" t="s">
        <v>219</v>
      </c>
      <c r="H122" s="216">
        <v>4.05</v>
      </c>
      <c r="I122" s="217"/>
      <c r="J122" s="218">
        <f>ROUND(I122*H122,2)</f>
        <v>0</v>
      </c>
      <c r="K122" s="214" t="s">
        <v>140</v>
      </c>
      <c r="L122" s="45"/>
      <c r="M122" s="219" t="s">
        <v>19</v>
      </c>
      <c r="N122" s="220" t="s">
        <v>42</v>
      </c>
      <c r="O122" s="85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1">
        <f>S122*H122</f>
        <v>0</v>
      </c>
      <c r="U122" s="222" t="s">
        <v>19</v>
      </c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3" t="s">
        <v>156</v>
      </c>
      <c r="AT122" s="223" t="s">
        <v>136</v>
      </c>
      <c r="AU122" s="223" t="s">
        <v>81</v>
      </c>
      <c r="AY122" s="18" t="s">
        <v>133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8" t="s">
        <v>79</v>
      </c>
      <c r="BK122" s="224">
        <f>ROUND(I122*H122,2)</f>
        <v>0</v>
      </c>
      <c r="BL122" s="18" t="s">
        <v>156</v>
      </c>
      <c r="BM122" s="223" t="s">
        <v>1460</v>
      </c>
    </row>
    <row r="123" spans="1:47" s="2" customFormat="1" ht="12">
      <c r="A123" s="39"/>
      <c r="B123" s="40"/>
      <c r="C123" s="41"/>
      <c r="D123" s="225" t="s">
        <v>143</v>
      </c>
      <c r="E123" s="41"/>
      <c r="F123" s="226" t="s">
        <v>1461</v>
      </c>
      <c r="G123" s="41"/>
      <c r="H123" s="41"/>
      <c r="I123" s="227"/>
      <c r="J123" s="41"/>
      <c r="K123" s="41"/>
      <c r="L123" s="45"/>
      <c r="M123" s="228"/>
      <c r="N123" s="229"/>
      <c r="O123" s="85"/>
      <c r="P123" s="85"/>
      <c r="Q123" s="85"/>
      <c r="R123" s="85"/>
      <c r="S123" s="85"/>
      <c r="T123" s="85"/>
      <c r="U123" s="86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143</v>
      </c>
      <c r="AU123" s="18" t="s">
        <v>81</v>
      </c>
    </row>
    <row r="124" spans="1:51" s="13" customFormat="1" ht="12">
      <c r="A124" s="13"/>
      <c r="B124" s="234"/>
      <c r="C124" s="235"/>
      <c r="D124" s="236" t="s">
        <v>211</v>
      </c>
      <c r="E124" s="237" t="s">
        <v>19</v>
      </c>
      <c r="F124" s="238" t="s">
        <v>1462</v>
      </c>
      <c r="G124" s="235"/>
      <c r="H124" s="239">
        <v>4.05</v>
      </c>
      <c r="I124" s="240"/>
      <c r="J124" s="235"/>
      <c r="K124" s="235"/>
      <c r="L124" s="241"/>
      <c r="M124" s="242"/>
      <c r="N124" s="243"/>
      <c r="O124" s="243"/>
      <c r="P124" s="243"/>
      <c r="Q124" s="243"/>
      <c r="R124" s="243"/>
      <c r="S124" s="243"/>
      <c r="T124" s="243"/>
      <c r="U124" s="244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5" t="s">
        <v>211</v>
      </c>
      <c r="AU124" s="245" t="s">
        <v>81</v>
      </c>
      <c r="AV124" s="13" t="s">
        <v>81</v>
      </c>
      <c r="AW124" s="13" t="s">
        <v>33</v>
      </c>
      <c r="AX124" s="13" t="s">
        <v>79</v>
      </c>
      <c r="AY124" s="245" t="s">
        <v>133</v>
      </c>
    </row>
    <row r="125" spans="1:65" s="2" customFormat="1" ht="16.5" customHeight="1">
      <c r="A125" s="39"/>
      <c r="B125" s="40"/>
      <c r="C125" s="268" t="s">
        <v>288</v>
      </c>
      <c r="D125" s="268" t="s">
        <v>281</v>
      </c>
      <c r="E125" s="269" t="s">
        <v>1463</v>
      </c>
      <c r="F125" s="270" t="s">
        <v>1464</v>
      </c>
      <c r="G125" s="271" t="s">
        <v>276</v>
      </c>
      <c r="H125" s="272">
        <v>8.1</v>
      </c>
      <c r="I125" s="273"/>
      <c r="J125" s="274">
        <f>ROUND(I125*H125,2)</f>
        <v>0</v>
      </c>
      <c r="K125" s="270" t="s">
        <v>140</v>
      </c>
      <c r="L125" s="275"/>
      <c r="M125" s="276" t="s">
        <v>19</v>
      </c>
      <c r="N125" s="277" t="s">
        <v>42</v>
      </c>
      <c r="O125" s="85"/>
      <c r="P125" s="221">
        <f>O125*H125</f>
        <v>0</v>
      </c>
      <c r="Q125" s="221">
        <v>1</v>
      </c>
      <c r="R125" s="221">
        <f>Q125*H125</f>
        <v>8.1</v>
      </c>
      <c r="S125" s="221">
        <v>0</v>
      </c>
      <c r="T125" s="221">
        <f>S125*H125</f>
        <v>0</v>
      </c>
      <c r="U125" s="222" t="s">
        <v>19</v>
      </c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3" t="s">
        <v>178</v>
      </c>
      <c r="AT125" s="223" t="s">
        <v>281</v>
      </c>
      <c r="AU125" s="223" t="s">
        <v>81</v>
      </c>
      <c r="AY125" s="18" t="s">
        <v>133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8" t="s">
        <v>79</v>
      </c>
      <c r="BK125" s="224">
        <f>ROUND(I125*H125,2)</f>
        <v>0</v>
      </c>
      <c r="BL125" s="18" t="s">
        <v>156</v>
      </c>
      <c r="BM125" s="223" t="s">
        <v>1465</v>
      </c>
    </row>
    <row r="126" spans="1:51" s="13" customFormat="1" ht="12">
      <c r="A126" s="13"/>
      <c r="B126" s="234"/>
      <c r="C126" s="235"/>
      <c r="D126" s="236" t="s">
        <v>211</v>
      </c>
      <c r="E126" s="235"/>
      <c r="F126" s="238" t="s">
        <v>1466</v>
      </c>
      <c r="G126" s="235"/>
      <c r="H126" s="239">
        <v>8.1</v>
      </c>
      <c r="I126" s="240"/>
      <c r="J126" s="235"/>
      <c r="K126" s="235"/>
      <c r="L126" s="241"/>
      <c r="M126" s="242"/>
      <c r="N126" s="243"/>
      <c r="O126" s="243"/>
      <c r="P126" s="243"/>
      <c r="Q126" s="243"/>
      <c r="R126" s="243"/>
      <c r="S126" s="243"/>
      <c r="T126" s="243"/>
      <c r="U126" s="244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5" t="s">
        <v>211</v>
      </c>
      <c r="AU126" s="245" t="s">
        <v>81</v>
      </c>
      <c r="AV126" s="13" t="s">
        <v>81</v>
      </c>
      <c r="AW126" s="13" t="s">
        <v>4</v>
      </c>
      <c r="AX126" s="13" t="s">
        <v>79</v>
      </c>
      <c r="AY126" s="245" t="s">
        <v>133</v>
      </c>
    </row>
    <row r="127" spans="1:63" s="12" customFormat="1" ht="22.8" customHeight="1">
      <c r="A127" s="12"/>
      <c r="B127" s="196"/>
      <c r="C127" s="197"/>
      <c r="D127" s="198" t="s">
        <v>70</v>
      </c>
      <c r="E127" s="210" t="s">
        <v>156</v>
      </c>
      <c r="F127" s="210" t="s">
        <v>267</v>
      </c>
      <c r="G127" s="197"/>
      <c r="H127" s="197"/>
      <c r="I127" s="200"/>
      <c r="J127" s="211">
        <f>BK127</f>
        <v>0</v>
      </c>
      <c r="K127" s="197"/>
      <c r="L127" s="202"/>
      <c r="M127" s="203"/>
      <c r="N127" s="204"/>
      <c r="O127" s="204"/>
      <c r="P127" s="205">
        <f>SUM(P128:P130)</f>
        <v>0</v>
      </c>
      <c r="Q127" s="204"/>
      <c r="R127" s="205">
        <f>SUM(R128:R130)</f>
        <v>0</v>
      </c>
      <c r="S127" s="204"/>
      <c r="T127" s="205">
        <f>SUM(T128:T130)</f>
        <v>0</v>
      </c>
      <c r="U127" s="206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7" t="s">
        <v>79</v>
      </c>
      <c r="AT127" s="208" t="s">
        <v>70</v>
      </c>
      <c r="AU127" s="208" t="s">
        <v>79</v>
      </c>
      <c r="AY127" s="207" t="s">
        <v>133</v>
      </c>
      <c r="BK127" s="209">
        <f>SUM(BK128:BK130)</f>
        <v>0</v>
      </c>
    </row>
    <row r="128" spans="1:65" s="2" customFormat="1" ht="21.75" customHeight="1">
      <c r="A128" s="39"/>
      <c r="B128" s="40"/>
      <c r="C128" s="212" t="s">
        <v>294</v>
      </c>
      <c r="D128" s="212" t="s">
        <v>136</v>
      </c>
      <c r="E128" s="213" t="s">
        <v>1467</v>
      </c>
      <c r="F128" s="214" t="s">
        <v>1468</v>
      </c>
      <c r="G128" s="215" t="s">
        <v>219</v>
      </c>
      <c r="H128" s="216">
        <v>0.9</v>
      </c>
      <c r="I128" s="217"/>
      <c r="J128" s="218">
        <f>ROUND(I128*H128,2)</f>
        <v>0</v>
      </c>
      <c r="K128" s="214" t="s">
        <v>140</v>
      </c>
      <c r="L128" s="45"/>
      <c r="M128" s="219" t="s">
        <v>19</v>
      </c>
      <c r="N128" s="220" t="s">
        <v>42</v>
      </c>
      <c r="O128" s="85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1">
        <f>S128*H128</f>
        <v>0</v>
      </c>
      <c r="U128" s="222" t="s">
        <v>19</v>
      </c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3" t="s">
        <v>156</v>
      </c>
      <c r="AT128" s="223" t="s">
        <v>136</v>
      </c>
      <c r="AU128" s="223" t="s">
        <v>81</v>
      </c>
      <c r="AY128" s="18" t="s">
        <v>133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8" t="s">
        <v>79</v>
      </c>
      <c r="BK128" s="224">
        <f>ROUND(I128*H128,2)</f>
        <v>0</v>
      </c>
      <c r="BL128" s="18" t="s">
        <v>156</v>
      </c>
      <c r="BM128" s="223" t="s">
        <v>1469</v>
      </c>
    </row>
    <row r="129" spans="1:47" s="2" customFormat="1" ht="12">
      <c r="A129" s="39"/>
      <c r="B129" s="40"/>
      <c r="C129" s="41"/>
      <c r="D129" s="225" t="s">
        <v>143</v>
      </c>
      <c r="E129" s="41"/>
      <c r="F129" s="226" t="s">
        <v>1470</v>
      </c>
      <c r="G129" s="41"/>
      <c r="H129" s="41"/>
      <c r="I129" s="227"/>
      <c r="J129" s="41"/>
      <c r="K129" s="41"/>
      <c r="L129" s="45"/>
      <c r="M129" s="228"/>
      <c r="N129" s="229"/>
      <c r="O129" s="85"/>
      <c r="P129" s="85"/>
      <c r="Q129" s="85"/>
      <c r="R129" s="85"/>
      <c r="S129" s="85"/>
      <c r="T129" s="85"/>
      <c r="U129" s="86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143</v>
      </c>
      <c r="AU129" s="18" t="s">
        <v>81</v>
      </c>
    </row>
    <row r="130" spans="1:51" s="13" customFormat="1" ht="12">
      <c r="A130" s="13"/>
      <c r="B130" s="234"/>
      <c r="C130" s="235"/>
      <c r="D130" s="236" t="s">
        <v>211</v>
      </c>
      <c r="E130" s="237" t="s">
        <v>19</v>
      </c>
      <c r="F130" s="238" t="s">
        <v>1471</v>
      </c>
      <c r="G130" s="235"/>
      <c r="H130" s="239">
        <v>0.9</v>
      </c>
      <c r="I130" s="240"/>
      <c r="J130" s="235"/>
      <c r="K130" s="235"/>
      <c r="L130" s="241"/>
      <c r="M130" s="242"/>
      <c r="N130" s="243"/>
      <c r="O130" s="243"/>
      <c r="P130" s="243"/>
      <c r="Q130" s="243"/>
      <c r="R130" s="243"/>
      <c r="S130" s="243"/>
      <c r="T130" s="243"/>
      <c r="U130" s="244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211</v>
      </c>
      <c r="AU130" s="245" t="s">
        <v>81</v>
      </c>
      <c r="AV130" s="13" t="s">
        <v>81</v>
      </c>
      <c r="AW130" s="13" t="s">
        <v>33</v>
      </c>
      <c r="AX130" s="13" t="s">
        <v>79</v>
      </c>
      <c r="AY130" s="245" t="s">
        <v>133</v>
      </c>
    </row>
    <row r="131" spans="1:63" s="12" customFormat="1" ht="22.8" customHeight="1">
      <c r="A131" s="12"/>
      <c r="B131" s="196"/>
      <c r="C131" s="197"/>
      <c r="D131" s="198" t="s">
        <v>70</v>
      </c>
      <c r="E131" s="210" t="s">
        <v>166</v>
      </c>
      <c r="F131" s="210" t="s">
        <v>339</v>
      </c>
      <c r="G131" s="197"/>
      <c r="H131" s="197"/>
      <c r="I131" s="200"/>
      <c r="J131" s="211">
        <f>BK131</f>
        <v>0</v>
      </c>
      <c r="K131" s="197"/>
      <c r="L131" s="202"/>
      <c r="M131" s="203"/>
      <c r="N131" s="204"/>
      <c r="O131" s="204"/>
      <c r="P131" s="205">
        <f>SUM(P132:P139)</f>
        <v>0</v>
      </c>
      <c r="Q131" s="204"/>
      <c r="R131" s="205">
        <f>SUM(R132:R139)</f>
        <v>6.510642999999999</v>
      </c>
      <c r="S131" s="204"/>
      <c r="T131" s="205">
        <f>SUM(T132:T139)</f>
        <v>0</v>
      </c>
      <c r="U131" s="206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7" t="s">
        <v>79</v>
      </c>
      <c r="AT131" s="208" t="s">
        <v>70</v>
      </c>
      <c r="AU131" s="208" t="s">
        <v>79</v>
      </c>
      <c r="AY131" s="207" t="s">
        <v>133</v>
      </c>
      <c r="BK131" s="209">
        <f>SUM(BK132:BK139)</f>
        <v>0</v>
      </c>
    </row>
    <row r="132" spans="1:65" s="2" customFormat="1" ht="16.5" customHeight="1">
      <c r="A132" s="39"/>
      <c r="B132" s="40"/>
      <c r="C132" s="212" t="s">
        <v>300</v>
      </c>
      <c r="D132" s="212" t="s">
        <v>136</v>
      </c>
      <c r="E132" s="213" t="s">
        <v>1472</v>
      </c>
      <c r="F132" s="214" t="s">
        <v>1473</v>
      </c>
      <c r="G132" s="215" t="s">
        <v>227</v>
      </c>
      <c r="H132" s="216">
        <v>9.68</v>
      </c>
      <c r="I132" s="217"/>
      <c r="J132" s="218">
        <f>ROUND(I132*H132,2)</f>
        <v>0</v>
      </c>
      <c r="K132" s="214" t="s">
        <v>140</v>
      </c>
      <c r="L132" s="45"/>
      <c r="M132" s="219" t="s">
        <v>19</v>
      </c>
      <c r="N132" s="220" t="s">
        <v>42</v>
      </c>
      <c r="O132" s="85"/>
      <c r="P132" s="221">
        <f>O132*H132</f>
        <v>0</v>
      </c>
      <c r="Q132" s="221">
        <v>0.04</v>
      </c>
      <c r="R132" s="221">
        <f>Q132*H132</f>
        <v>0.3872</v>
      </c>
      <c r="S132" s="221">
        <v>0</v>
      </c>
      <c r="T132" s="221">
        <f>S132*H132</f>
        <v>0</v>
      </c>
      <c r="U132" s="222" t="s">
        <v>19</v>
      </c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3" t="s">
        <v>156</v>
      </c>
      <c r="AT132" s="223" t="s">
        <v>136</v>
      </c>
      <c r="AU132" s="223" t="s">
        <v>81</v>
      </c>
      <c r="AY132" s="18" t="s">
        <v>133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8" t="s">
        <v>79</v>
      </c>
      <c r="BK132" s="224">
        <f>ROUND(I132*H132,2)</f>
        <v>0</v>
      </c>
      <c r="BL132" s="18" t="s">
        <v>156</v>
      </c>
      <c r="BM132" s="223" t="s">
        <v>1474</v>
      </c>
    </row>
    <row r="133" spans="1:47" s="2" customFormat="1" ht="12">
      <c r="A133" s="39"/>
      <c r="B133" s="40"/>
      <c r="C133" s="41"/>
      <c r="D133" s="225" t="s">
        <v>143</v>
      </c>
      <c r="E133" s="41"/>
      <c r="F133" s="226" t="s">
        <v>1475</v>
      </c>
      <c r="G133" s="41"/>
      <c r="H133" s="41"/>
      <c r="I133" s="227"/>
      <c r="J133" s="41"/>
      <c r="K133" s="41"/>
      <c r="L133" s="45"/>
      <c r="M133" s="228"/>
      <c r="N133" s="229"/>
      <c r="O133" s="85"/>
      <c r="P133" s="85"/>
      <c r="Q133" s="85"/>
      <c r="R133" s="85"/>
      <c r="S133" s="85"/>
      <c r="T133" s="85"/>
      <c r="U133" s="86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143</v>
      </c>
      <c r="AU133" s="18" t="s">
        <v>81</v>
      </c>
    </row>
    <row r="134" spans="1:51" s="13" customFormat="1" ht="12">
      <c r="A134" s="13"/>
      <c r="B134" s="234"/>
      <c r="C134" s="235"/>
      <c r="D134" s="236" t="s">
        <v>211</v>
      </c>
      <c r="E134" s="237" t="s">
        <v>19</v>
      </c>
      <c r="F134" s="238" t="s">
        <v>1476</v>
      </c>
      <c r="G134" s="235"/>
      <c r="H134" s="239">
        <v>9.68</v>
      </c>
      <c r="I134" s="240"/>
      <c r="J134" s="235"/>
      <c r="K134" s="235"/>
      <c r="L134" s="241"/>
      <c r="M134" s="242"/>
      <c r="N134" s="243"/>
      <c r="O134" s="243"/>
      <c r="P134" s="243"/>
      <c r="Q134" s="243"/>
      <c r="R134" s="243"/>
      <c r="S134" s="243"/>
      <c r="T134" s="243"/>
      <c r="U134" s="244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5" t="s">
        <v>211</v>
      </c>
      <c r="AU134" s="245" t="s">
        <v>81</v>
      </c>
      <c r="AV134" s="13" t="s">
        <v>81</v>
      </c>
      <c r="AW134" s="13" t="s">
        <v>33</v>
      </c>
      <c r="AX134" s="13" t="s">
        <v>79</v>
      </c>
      <c r="AY134" s="245" t="s">
        <v>133</v>
      </c>
    </row>
    <row r="135" spans="1:65" s="2" customFormat="1" ht="16.5" customHeight="1">
      <c r="A135" s="39"/>
      <c r="B135" s="40"/>
      <c r="C135" s="212" t="s">
        <v>8</v>
      </c>
      <c r="D135" s="212" t="s">
        <v>136</v>
      </c>
      <c r="E135" s="213" t="s">
        <v>1477</v>
      </c>
      <c r="F135" s="214" t="s">
        <v>1478</v>
      </c>
      <c r="G135" s="215" t="s">
        <v>227</v>
      </c>
      <c r="H135" s="216">
        <v>9.68</v>
      </c>
      <c r="I135" s="217"/>
      <c r="J135" s="218">
        <f>ROUND(I135*H135,2)</f>
        <v>0</v>
      </c>
      <c r="K135" s="214" t="s">
        <v>140</v>
      </c>
      <c r="L135" s="45"/>
      <c r="M135" s="219" t="s">
        <v>19</v>
      </c>
      <c r="N135" s="220" t="s">
        <v>42</v>
      </c>
      <c r="O135" s="85"/>
      <c r="P135" s="221">
        <f>O135*H135</f>
        <v>0</v>
      </c>
      <c r="Q135" s="221">
        <v>0.0382</v>
      </c>
      <c r="R135" s="221">
        <f>Q135*H135</f>
        <v>0.369776</v>
      </c>
      <c r="S135" s="221">
        <v>0</v>
      </c>
      <c r="T135" s="221">
        <f>S135*H135</f>
        <v>0</v>
      </c>
      <c r="U135" s="222" t="s">
        <v>19</v>
      </c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3" t="s">
        <v>156</v>
      </c>
      <c r="AT135" s="223" t="s">
        <v>136</v>
      </c>
      <c r="AU135" s="223" t="s">
        <v>81</v>
      </c>
      <c r="AY135" s="18" t="s">
        <v>133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8" t="s">
        <v>79</v>
      </c>
      <c r="BK135" s="224">
        <f>ROUND(I135*H135,2)</f>
        <v>0</v>
      </c>
      <c r="BL135" s="18" t="s">
        <v>156</v>
      </c>
      <c r="BM135" s="223" t="s">
        <v>1479</v>
      </c>
    </row>
    <row r="136" spans="1:47" s="2" customFormat="1" ht="12">
      <c r="A136" s="39"/>
      <c r="B136" s="40"/>
      <c r="C136" s="41"/>
      <c r="D136" s="225" t="s">
        <v>143</v>
      </c>
      <c r="E136" s="41"/>
      <c r="F136" s="226" t="s">
        <v>1480</v>
      </c>
      <c r="G136" s="41"/>
      <c r="H136" s="41"/>
      <c r="I136" s="227"/>
      <c r="J136" s="41"/>
      <c r="K136" s="41"/>
      <c r="L136" s="45"/>
      <c r="M136" s="228"/>
      <c r="N136" s="229"/>
      <c r="O136" s="85"/>
      <c r="P136" s="85"/>
      <c r="Q136" s="85"/>
      <c r="R136" s="85"/>
      <c r="S136" s="85"/>
      <c r="T136" s="85"/>
      <c r="U136" s="86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143</v>
      </c>
      <c r="AU136" s="18" t="s">
        <v>81</v>
      </c>
    </row>
    <row r="137" spans="1:65" s="2" customFormat="1" ht="24.15" customHeight="1">
      <c r="A137" s="39"/>
      <c r="B137" s="40"/>
      <c r="C137" s="212" t="s">
        <v>310</v>
      </c>
      <c r="D137" s="212" t="s">
        <v>136</v>
      </c>
      <c r="E137" s="213" t="s">
        <v>1481</v>
      </c>
      <c r="F137" s="214" t="s">
        <v>1482</v>
      </c>
      <c r="G137" s="215" t="s">
        <v>219</v>
      </c>
      <c r="H137" s="216">
        <v>2.55</v>
      </c>
      <c r="I137" s="217"/>
      <c r="J137" s="218">
        <f>ROUND(I137*H137,2)</f>
        <v>0</v>
      </c>
      <c r="K137" s="214" t="s">
        <v>140</v>
      </c>
      <c r="L137" s="45"/>
      <c r="M137" s="219" t="s">
        <v>19</v>
      </c>
      <c r="N137" s="220" t="s">
        <v>42</v>
      </c>
      <c r="O137" s="85"/>
      <c r="P137" s="221">
        <f>O137*H137</f>
        <v>0</v>
      </c>
      <c r="Q137" s="221">
        <v>2.25634</v>
      </c>
      <c r="R137" s="221">
        <f>Q137*H137</f>
        <v>5.753666999999999</v>
      </c>
      <c r="S137" s="221">
        <v>0</v>
      </c>
      <c r="T137" s="221">
        <f>S137*H137</f>
        <v>0</v>
      </c>
      <c r="U137" s="222" t="s">
        <v>19</v>
      </c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3" t="s">
        <v>156</v>
      </c>
      <c r="AT137" s="223" t="s">
        <v>136</v>
      </c>
      <c r="AU137" s="223" t="s">
        <v>81</v>
      </c>
      <c r="AY137" s="18" t="s">
        <v>133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8" t="s">
        <v>79</v>
      </c>
      <c r="BK137" s="224">
        <f>ROUND(I137*H137,2)</f>
        <v>0</v>
      </c>
      <c r="BL137" s="18" t="s">
        <v>156</v>
      </c>
      <c r="BM137" s="223" t="s">
        <v>1483</v>
      </c>
    </row>
    <row r="138" spans="1:47" s="2" customFormat="1" ht="12">
      <c r="A138" s="39"/>
      <c r="B138" s="40"/>
      <c r="C138" s="41"/>
      <c r="D138" s="225" t="s">
        <v>143</v>
      </c>
      <c r="E138" s="41"/>
      <c r="F138" s="226" t="s">
        <v>1484</v>
      </c>
      <c r="G138" s="41"/>
      <c r="H138" s="41"/>
      <c r="I138" s="227"/>
      <c r="J138" s="41"/>
      <c r="K138" s="41"/>
      <c r="L138" s="45"/>
      <c r="M138" s="228"/>
      <c r="N138" s="229"/>
      <c r="O138" s="85"/>
      <c r="P138" s="85"/>
      <c r="Q138" s="85"/>
      <c r="R138" s="85"/>
      <c r="S138" s="85"/>
      <c r="T138" s="85"/>
      <c r="U138" s="86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143</v>
      </c>
      <c r="AU138" s="18" t="s">
        <v>81</v>
      </c>
    </row>
    <row r="139" spans="1:51" s="13" customFormat="1" ht="12">
      <c r="A139" s="13"/>
      <c r="B139" s="234"/>
      <c r="C139" s="235"/>
      <c r="D139" s="236" t="s">
        <v>211</v>
      </c>
      <c r="E139" s="237" t="s">
        <v>19</v>
      </c>
      <c r="F139" s="238" t="s">
        <v>1485</v>
      </c>
      <c r="G139" s="235"/>
      <c r="H139" s="239">
        <v>2.55</v>
      </c>
      <c r="I139" s="240"/>
      <c r="J139" s="235"/>
      <c r="K139" s="235"/>
      <c r="L139" s="241"/>
      <c r="M139" s="242"/>
      <c r="N139" s="243"/>
      <c r="O139" s="243"/>
      <c r="P139" s="243"/>
      <c r="Q139" s="243"/>
      <c r="R139" s="243"/>
      <c r="S139" s="243"/>
      <c r="T139" s="243"/>
      <c r="U139" s="244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211</v>
      </c>
      <c r="AU139" s="245" t="s">
        <v>81</v>
      </c>
      <c r="AV139" s="13" t="s">
        <v>81</v>
      </c>
      <c r="AW139" s="13" t="s">
        <v>33</v>
      </c>
      <c r="AX139" s="13" t="s">
        <v>79</v>
      </c>
      <c r="AY139" s="245" t="s">
        <v>133</v>
      </c>
    </row>
    <row r="140" spans="1:63" s="12" customFormat="1" ht="22.8" customHeight="1">
      <c r="A140" s="12"/>
      <c r="B140" s="196"/>
      <c r="C140" s="197"/>
      <c r="D140" s="198" t="s">
        <v>70</v>
      </c>
      <c r="E140" s="210" t="s">
        <v>268</v>
      </c>
      <c r="F140" s="210" t="s">
        <v>522</v>
      </c>
      <c r="G140" s="197"/>
      <c r="H140" s="197"/>
      <c r="I140" s="200"/>
      <c r="J140" s="211">
        <f>BK140</f>
        <v>0</v>
      </c>
      <c r="K140" s="197"/>
      <c r="L140" s="202"/>
      <c r="M140" s="203"/>
      <c r="N140" s="204"/>
      <c r="O140" s="204"/>
      <c r="P140" s="205">
        <f>SUM(P141:P179)</f>
        <v>0</v>
      </c>
      <c r="Q140" s="204"/>
      <c r="R140" s="205">
        <f>SUM(R141:R179)</f>
        <v>0.004200000000000001</v>
      </c>
      <c r="S140" s="204"/>
      <c r="T140" s="205">
        <f>SUM(T141:T179)</f>
        <v>7.26995</v>
      </c>
      <c r="U140" s="206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7" t="s">
        <v>79</v>
      </c>
      <c r="AT140" s="208" t="s">
        <v>70</v>
      </c>
      <c r="AU140" s="208" t="s">
        <v>79</v>
      </c>
      <c r="AY140" s="207" t="s">
        <v>133</v>
      </c>
      <c r="BK140" s="209">
        <f>SUM(BK141:BK179)</f>
        <v>0</v>
      </c>
    </row>
    <row r="141" spans="1:65" s="2" customFormat="1" ht="24.15" customHeight="1">
      <c r="A141" s="39"/>
      <c r="B141" s="40"/>
      <c r="C141" s="212" t="s">
        <v>317</v>
      </c>
      <c r="D141" s="212" t="s">
        <v>136</v>
      </c>
      <c r="E141" s="213" t="s">
        <v>524</v>
      </c>
      <c r="F141" s="214" t="s">
        <v>525</v>
      </c>
      <c r="G141" s="215" t="s">
        <v>227</v>
      </c>
      <c r="H141" s="216">
        <v>20</v>
      </c>
      <c r="I141" s="217"/>
      <c r="J141" s="218">
        <f>ROUND(I141*H141,2)</f>
        <v>0</v>
      </c>
      <c r="K141" s="214" t="s">
        <v>140</v>
      </c>
      <c r="L141" s="45"/>
      <c r="M141" s="219" t="s">
        <v>19</v>
      </c>
      <c r="N141" s="220" t="s">
        <v>42</v>
      </c>
      <c r="O141" s="85"/>
      <c r="P141" s="221">
        <f>O141*H141</f>
        <v>0</v>
      </c>
      <c r="Q141" s="221">
        <v>0.00021</v>
      </c>
      <c r="R141" s="221">
        <f>Q141*H141</f>
        <v>0.004200000000000001</v>
      </c>
      <c r="S141" s="221">
        <v>0</v>
      </c>
      <c r="T141" s="221">
        <f>S141*H141</f>
        <v>0</v>
      </c>
      <c r="U141" s="222" t="s">
        <v>19</v>
      </c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3" t="s">
        <v>156</v>
      </c>
      <c r="AT141" s="223" t="s">
        <v>136</v>
      </c>
      <c r="AU141" s="223" t="s">
        <v>81</v>
      </c>
      <c r="AY141" s="18" t="s">
        <v>133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8" t="s">
        <v>79</v>
      </c>
      <c r="BK141" s="224">
        <f>ROUND(I141*H141,2)</f>
        <v>0</v>
      </c>
      <c r="BL141" s="18" t="s">
        <v>156</v>
      </c>
      <c r="BM141" s="223" t="s">
        <v>1486</v>
      </c>
    </row>
    <row r="142" spans="1:47" s="2" customFormat="1" ht="12">
      <c r="A142" s="39"/>
      <c r="B142" s="40"/>
      <c r="C142" s="41"/>
      <c r="D142" s="225" t="s">
        <v>143</v>
      </c>
      <c r="E142" s="41"/>
      <c r="F142" s="226" t="s">
        <v>527</v>
      </c>
      <c r="G142" s="41"/>
      <c r="H142" s="41"/>
      <c r="I142" s="227"/>
      <c r="J142" s="41"/>
      <c r="K142" s="41"/>
      <c r="L142" s="45"/>
      <c r="M142" s="228"/>
      <c r="N142" s="229"/>
      <c r="O142" s="85"/>
      <c r="P142" s="85"/>
      <c r="Q142" s="85"/>
      <c r="R142" s="85"/>
      <c r="S142" s="85"/>
      <c r="T142" s="85"/>
      <c r="U142" s="86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143</v>
      </c>
      <c r="AU142" s="18" t="s">
        <v>81</v>
      </c>
    </row>
    <row r="143" spans="1:65" s="2" customFormat="1" ht="16.5" customHeight="1">
      <c r="A143" s="39"/>
      <c r="B143" s="40"/>
      <c r="C143" s="212" t="s">
        <v>323</v>
      </c>
      <c r="D143" s="212" t="s">
        <v>136</v>
      </c>
      <c r="E143" s="213" t="s">
        <v>1487</v>
      </c>
      <c r="F143" s="214" t="s">
        <v>1488</v>
      </c>
      <c r="G143" s="215" t="s">
        <v>219</v>
      </c>
      <c r="H143" s="216">
        <v>1.2</v>
      </c>
      <c r="I143" s="217"/>
      <c r="J143" s="218">
        <f>ROUND(I143*H143,2)</f>
        <v>0</v>
      </c>
      <c r="K143" s="214" t="s">
        <v>140</v>
      </c>
      <c r="L143" s="45"/>
      <c r="M143" s="219" t="s">
        <v>19</v>
      </c>
      <c r="N143" s="220" t="s">
        <v>42</v>
      </c>
      <c r="O143" s="85"/>
      <c r="P143" s="221">
        <f>O143*H143</f>
        <v>0</v>
      </c>
      <c r="Q143" s="221">
        <v>0</v>
      </c>
      <c r="R143" s="221">
        <f>Q143*H143</f>
        <v>0</v>
      </c>
      <c r="S143" s="221">
        <v>2.2</v>
      </c>
      <c r="T143" s="221">
        <f>S143*H143</f>
        <v>2.64</v>
      </c>
      <c r="U143" s="222" t="s">
        <v>19</v>
      </c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3" t="s">
        <v>156</v>
      </c>
      <c r="AT143" s="223" t="s">
        <v>136</v>
      </c>
      <c r="AU143" s="223" t="s">
        <v>81</v>
      </c>
      <c r="AY143" s="18" t="s">
        <v>133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8" t="s">
        <v>79</v>
      </c>
      <c r="BK143" s="224">
        <f>ROUND(I143*H143,2)</f>
        <v>0</v>
      </c>
      <c r="BL143" s="18" t="s">
        <v>156</v>
      </c>
      <c r="BM143" s="223" t="s">
        <v>1489</v>
      </c>
    </row>
    <row r="144" spans="1:47" s="2" customFormat="1" ht="12">
      <c r="A144" s="39"/>
      <c r="B144" s="40"/>
      <c r="C144" s="41"/>
      <c r="D144" s="225" t="s">
        <v>143</v>
      </c>
      <c r="E144" s="41"/>
      <c r="F144" s="226" t="s">
        <v>1490</v>
      </c>
      <c r="G144" s="41"/>
      <c r="H144" s="41"/>
      <c r="I144" s="227"/>
      <c r="J144" s="41"/>
      <c r="K144" s="41"/>
      <c r="L144" s="45"/>
      <c r="M144" s="228"/>
      <c r="N144" s="229"/>
      <c r="O144" s="85"/>
      <c r="P144" s="85"/>
      <c r="Q144" s="85"/>
      <c r="R144" s="85"/>
      <c r="S144" s="85"/>
      <c r="T144" s="85"/>
      <c r="U144" s="86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143</v>
      </c>
      <c r="AU144" s="18" t="s">
        <v>81</v>
      </c>
    </row>
    <row r="145" spans="1:51" s="13" customFormat="1" ht="12">
      <c r="A145" s="13"/>
      <c r="B145" s="234"/>
      <c r="C145" s="235"/>
      <c r="D145" s="236" t="s">
        <v>211</v>
      </c>
      <c r="E145" s="237" t="s">
        <v>19</v>
      </c>
      <c r="F145" s="238" t="s">
        <v>1491</v>
      </c>
      <c r="G145" s="235"/>
      <c r="H145" s="239">
        <v>1.2</v>
      </c>
      <c r="I145" s="240"/>
      <c r="J145" s="235"/>
      <c r="K145" s="235"/>
      <c r="L145" s="241"/>
      <c r="M145" s="242"/>
      <c r="N145" s="243"/>
      <c r="O145" s="243"/>
      <c r="P145" s="243"/>
      <c r="Q145" s="243"/>
      <c r="R145" s="243"/>
      <c r="S145" s="243"/>
      <c r="T145" s="243"/>
      <c r="U145" s="244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211</v>
      </c>
      <c r="AU145" s="245" t="s">
        <v>81</v>
      </c>
      <c r="AV145" s="13" t="s">
        <v>81</v>
      </c>
      <c r="AW145" s="13" t="s">
        <v>33</v>
      </c>
      <c r="AX145" s="13" t="s">
        <v>79</v>
      </c>
      <c r="AY145" s="245" t="s">
        <v>133</v>
      </c>
    </row>
    <row r="146" spans="1:65" s="2" customFormat="1" ht="16.5" customHeight="1">
      <c r="A146" s="39"/>
      <c r="B146" s="40"/>
      <c r="C146" s="212" t="s">
        <v>328</v>
      </c>
      <c r="D146" s="212" t="s">
        <v>136</v>
      </c>
      <c r="E146" s="213" t="s">
        <v>1492</v>
      </c>
      <c r="F146" s="214" t="s">
        <v>1493</v>
      </c>
      <c r="G146" s="215" t="s">
        <v>219</v>
      </c>
      <c r="H146" s="216">
        <v>1.35</v>
      </c>
      <c r="I146" s="217"/>
      <c r="J146" s="218">
        <f>ROUND(I146*H146,2)</f>
        <v>0</v>
      </c>
      <c r="K146" s="214" t="s">
        <v>140</v>
      </c>
      <c r="L146" s="45"/>
      <c r="M146" s="219" t="s">
        <v>19</v>
      </c>
      <c r="N146" s="220" t="s">
        <v>42</v>
      </c>
      <c r="O146" s="85"/>
      <c r="P146" s="221">
        <f>O146*H146</f>
        <v>0</v>
      </c>
      <c r="Q146" s="221">
        <v>0</v>
      </c>
      <c r="R146" s="221">
        <f>Q146*H146</f>
        <v>0</v>
      </c>
      <c r="S146" s="221">
        <v>2.2</v>
      </c>
      <c r="T146" s="221">
        <f>S146*H146</f>
        <v>2.9700000000000006</v>
      </c>
      <c r="U146" s="222" t="s">
        <v>19</v>
      </c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3" t="s">
        <v>156</v>
      </c>
      <c r="AT146" s="223" t="s">
        <v>136</v>
      </c>
      <c r="AU146" s="223" t="s">
        <v>81</v>
      </c>
      <c r="AY146" s="18" t="s">
        <v>133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8" t="s">
        <v>79</v>
      </c>
      <c r="BK146" s="224">
        <f>ROUND(I146*H146,2)</f>
        <v>0</v>
      </c>
      <c r="BL146" s="18" t="s">
        <v>156</v>
      </c>
      <c r="BM146" s="223" t="s">
        <v>1494</v>
      </c>
    </row>
    <row r="147" spans="1:47" s="2" customFormat="1" ht="12">
      <c r="A147" s="39"/>
      <c r="B147" s="40"/>
      <c r="C147" s="41"/>
      <c r="D147" s="225" t="s">
        <v>143</v>
      </c>
      <c r="E147" s="41"/>
      <c r="F147" s="226" t="s">
        <v>1495</v>
      </c>
      <c r="G147" s="41"/>
      <c r="H147" s="41"/>
      <c r="I147" s="227"/>
      <c r="J147" s="41"/>
      <c r="K147" s="41"/>
      <c r="L147" s="45"/>
      <c r="M147" s="228"/>
      <c r="N147" s="229"/>
      <c r="O147" s="85"/>
      <c r="P147" s="85"/>
      <c r="Q147" s="85"/>
      <c r="R147" s="85"/>
      <c r="S147" s="85"/>
      <c r="T147" s="85"/>
      <c r="U147" s="86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143</v>
      </c>
      <c r="AU147" s="18" t="s">
        <v>81</v>
      </c>
    </row>
    <row r="148" spans="1:51" s="13" customFormat="1" ht="12">
      <c r="A148" s="13"/>
      <c r="B148" s="234"/>
      <c r="C148" s="235"/>
      <c r="D148" s="236" t="s">
        <v>211</v>
      </c>
      <c r="E148" s="237" t="s">
        <v>19</v>
      </c>
      <c r="F148" s="238" t="s">
        <v>1496</v>
      </c>
      <c r="G148" s="235"/>
      <c r="H148" s="239">
        <v>1.35</v>
      </c>
      <c r="I148" s="240"/>
      <c r="J148" s="235"/>
      <c r="K148" s="235"/>
      <c r="L148" s="241"/>
      <c r="M148" s="242"/>
      <c r="N148" s="243"/>
      <c r="O148" s="243"/>
      <c r="P148" s="243"/>
      <c r="Q148" s="243"/>
      <c r="R148" s="243"/>
      <c r="S148" s="243"/>
      <c r="T148" s="243"/>
      <c r="U148" s="244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5" t="s">
        <v>211</v>
      </c>
      <c r="AU148" s="245" t="s">
        <v>81</v>
      </c>
      <c r="AV148" s="13" t="s">
        <v>81</v>
      </c>
      <c r="AW148" s="13" t="s">
        <v>33</v>
      </c>
      <c r="AX148" s="13" t="s">
        <v>79</v>
      </c>
      <c r="AY148" s="245" t="s">
        <v>133</v>
      </c>
    </row>
    <row r="149" spans="1:65" s="2" customFormat="1" ht="21.75" customHeight="1">
      <c r="A149" s="39"/>
      <c r="B149" s="40"/>
      <c r="C149" s="212" t="s">
        <v>334</v>
      </c>
      <c r="D149" s="212" t="s">
        <v>136</v>
      </c>
      <c r="E149" s="213" t="s">
        <v>1497</v>
      </c>
      <c r="F149" s="214" t="s">
        <v>1498</v>
      </c>
      <c r="G149" s="215" t="s">
        <v>219</v>
      </c>
      <c r="H149" s="216">
        <v>1.2</v>
      </c>
      <c r="I149" s="217"/>
      <c r="J149" s="218">
        <f>ROUND(I149*H149,2)</f>
        <v>0</v>
      </c>
      <c r="K149" s="214" t="s">
        <v>140</v>
      </c>
      <c r="L149" s="45"/>
      <c r="M149" s="219" t="s">
        <v>19</v>
      </c>
      <c r="N149" s="220" t="s">
        <v>42</v>
      </c>
      <c r="O149" s="85"/>
      <c r="P149" s="221">
        <f>O149*H149</f>
        <v>0</v>
      </c>
      <c r="Q149" s="221">
        <v>0</v>
      </c>
      <c r="R149" s="221">
        <f>Q149*H149</f>
        <v>0</v>
      </c>
      <c r="S149" s="221">
        <v>0.044</v>
      </c>
      <c r="T149" s="221">
        <f>S149*H149</f>
        <v>0.05279999999999999</v>
      </c>
      <c r="U149" s="222" t="s">
        <v>19</v>
      </c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3" t="s">
        <v>156</v>
      </c>
      <c r="AT149" s="223" t="s">
        <v>136</v>
      </c>
      <c r="AU149" s="223" t="s">
        <v>81</v>
      </c>
      <c r="AY149" s="18" t="s">
        <v>133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8" t="s">
        <v>79</v>
      </c>
      <c r="BK149" s="224">
        <f>ROUND(I149*H149,2)</f>
        <v>0</v>
      </c>
      <c r="BL149" s="18" t="s">
        <v>156</v>
      </c>
      <c r="BM149" s="223" t="s">
        <v>1499</v>
      </c>
    </row>
    <row r="150" spans="1:47" s="2" customFormat="1" ht="12">
      <c r="A150" s="39"/>
      <c r="B150" s="40"/>
      <c r="C150" s="41"/>
      <c r="D150" s="225" t="s">
        <v>143</v>
      </c>
      <c r="E150" s="41"/>
      <c r="F150" s="226" t="s">
        <v>1500</v>
      </c>
      <c r="G150" s="41"/>
      <c r="H150" s="41"/>
      <c r="I150" s="227"/>
      <c r="J150" s="41"/>
      <c r="K150" s="41"/>
      <c r="L150" s="45"/>
      <c r="M150" s="228"/>
      <c r="N150" s="229"/>
      <c r="O150" s="85"/>
      <c r="P150" s="85"/>
      <c r="Q150" s="85"/>
      <c r="R150" s="85"/>
      <c r="S150" s="85"/>
      <c r="T150" s="85"/>
      <c r="U150" s="86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143</v>
      </c>
      <c r="AU150" s="18" t="s">
        <v>81</v>
      </c>
    </row>
    <row r="151" spans="1:65" s="2" customFormat="1" ht="21.75" customHeight="1">
      <c r="A151" s="39"/>
      <c r="B151" s="40"/>
      <c r="C151" s="212" t="s">
        <v>7</v>
      </c>
      <c r="D151" s="212" t="s">
        <v>136</v>
      </c>
      <c r="E151" s="213" t="s">
        <v>1501</v>
      </c>
      <c r="F151" s="214" t="s">
        <v>1502</v>
      </c>
      <c r="G151" s="215" t="s">
        <v>219</v>
      </c>
      <c r="H151" s="216">
        <v>1.35</v>
      </c>
      <c r="I151" s="217"/>
      <c r="J151" s="218">
        <f>ROUND(I151*H151,2)</f>
        <v>0</v>
      </c>
      <c r="K151" s="214" t="s">
        <v>140</v>
      </c>
      <c r="L151" s="45"/>
      <c r="M151" s="219" t="s">
        <v>19</v>
      </c>
      <c r="N151" s="220" t="s">
        <v>42</v>
      </c>
      <c r="O151" s="85"/>
      <c r="P151" s="221">
        <f>O151*H151</f>
        <v>0</v>
      </c>
      <c r="Q151" s="221">
        <v>0</v>
      </c>
      <c r="R151" s="221">
        <f>Q151*H151</f>
        <v>0</v>
      </c>
      <c r="S151" s="221">
        <v>0.029</v>
      </c>
      <c r="T151" s="221">
        <f>S151*H151</f>
        <v>0.039150000000000004</v>
      </c>
      <c r="U151" s="222" t="s">
        <v>19</v>
      </c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3" t="s">
        <v>156</v>
      </c>
      <c r="AT151" s="223" t="s">
        <v>136</v>
      </c>
      <c r="AU151" s="223" t="s">
        <v>81</v>
      </c>
      <c r="AY151" s="18" t="s">
        <v>133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8" t="s">
        <v>79</v>
      </c>
      <c r="BK151" s="224">
        <f>ROUND(I151*H151,2)</f>
        <v>0</v>
      </c>
      <c r="BL151" s="18" t="s">
        <v>156</v>
      </c>
      <c r="BM151" s="223" t="s">
        <v>1503</v>
      </c>
    </row>
    <row r="152" spans="1:47" s="2" customFormat="1" ht="12">
      <c r="A152" s="39"/>
      <c r="B152" s="40"/>
      <c r="C152" s="41"/>
      <c r="D152" s="225" t="s">
        <v>143</v>
      </c>
      <c r="E152" s="41"/>
      <c r="F152" s="226" t="s">
        <v>1504</v>
      </c>
      <c r="G152" s="41"/>
      <c r="H152" s="41"/>
      <c r="I152" s="227"/>
      <c r="J152" s="41"/>
      <c r="K152" s="41"/>
      <c r="L152" s="45"/>
      <c r="M152" s="228"/>
      <c r="N152" s="229"/>
      <c r="O152" s="85"/>
      <c r="P152" s="85"/>
      <c r="Q152" s="85"/>
      <c r="R152" s="85"/>
      <c r="S152" s="85"/>
      <c r="T152" s="85"/>
      <c r="U152" s="86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143</v>
      </c>
      <c r="AU152" s="18" t="s">
        <v>81</v>
      </c>
    </row>
    <row r="153" spans="1:65" s="2" customFormat="1" ht="33" customHeight="1">
      <c r="A153" s="39"/>
      <c r="B153" s="40"/>
      <c r="C153" s="212" t="s">
        <v>345</v>
      </c>
      <c r="D153" s="212" t="s">
        <v>136</v>
      </c>
      <c r="E153" s="213" t="s">
        <v>1505</v>
      </c>
      <c r="F153" s="214" t="s">
        <v>1506</v>
      </c>
      <c r="G153" s="215" t="s">
        <v>208</v>
      </c>
      <c r="H153" s="216">
        <v>24</v>
      </c>
      <c r="I153" s="217"/>
      <c r="J153" s="218">
        <f>ROUND(I153*H153,2)</f>
        <v>0</v>
      </c>
      <c r="K153" s="214" t="s">
        <v>140</v>
      </c>
      <c r="L153" s="45"/>
      <c r="M153" s="219" t="s">
        <v>19</v>
      </c>
      <c r="N153" s="220" t="s">
        <v>42</v>
      </c>
      <c r="O153" s="85"/>
      <c r="P153" s="221">
        <f>O153*H153</f>
        <v>0</v>
      </c>
      <c r="Q153" s="221">
        <v>0</v>
      </c>
      <c r="R153" s="221">
        <f>Q153*H153</f>
        <v>0</v>
      </c>
      <c r="S153" s="221">
        <v>0.001</v>
      </c>
      <c r="T153" s="221">
        <f>S153*H153</f>
        <v>0.024</v>
      </c>
      <c r="U153" s="222" t="s">
        <v>19</v>
      </c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3" t="s">
        <v>156</v>
      </c>
      <c r="AT153" s="223" t="s">
        <v>136</v>
      </c>
      <c r="AU153" s="223" t="s">
        <v>81</v>
      </c>
      <c r="AY153" s="18" t="s">
        <v>133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8" t="s">
        <v>79</v>
      </c>
      <c r="BK153" s="224">
        <f>ROUND(I153*H153,2)</f>
        <v>0</v>
      </c>
      <c r="BL153" s="18" t="s">
        <v>156</v>
      </c>
      <c r="BM153" s="223" t="s">
        <v>1507</v>
      </c>
    </row>
    <row r="154" spans="1:47" s="2" customFormat="1" ht="12">
      <c r="A154" s="39"/>
      <c r="B154" s="40"/>
      <c r="C154" s="41"/>
      <c r="D154" s="225" t="s">
        <v>143</v>
      </c>
      <c r="E154" s="41"/>
      <c r="F154" s="226" t="s">
        <v>1508</v>
      </c>
      <c r="G154" s="41"/>
      <c r="H154" s="41"/>
      <c r="I154" s="227"/>
      <c r="J154" s="41"/>
      <c r="K154" s="41"/>
      <c r="L154" s="45"/>
      <c r="M154" s="228"/>
      <c r="N154" s="229"/>
      <c r="O154" s="85"/>
      <c r="P154" s="85"/>
      <c r="Q154" s="85"/>
      <c r="R154" s="85"/>
      <c r="S154" s="85"/>
      <c r="T154" s="85"/>
      <c r="U154" s="86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143</v>
      </c>
      <c r="AU154" s="18" t="s">
        <v>81</v>
      </c>
    </row>
    <row r="155" spans="1:51" s="13" customFormat="1" ht="12">
      <c r="A155" s="13"/>
      <c r="B155" s="234"/>
      <c r="C155" s="235"/>
      <c r="D155" s="236" t="s">
        <v>211</v>
      </c>
      <c r="E155" s="237" t="s">
        <v>19</v>
      </c>
      <c r="F155" s="238" t="s">
        <v>1509</v>
      </c>
      <c r="G155" s="235"/>
      <c r="H155" s="239">
        <v>24</v>
      </c>
      <c r="I155" s="240"/>
      <c r="J155" s="235"/>
      <c r="K155" s="235"/>
      <c r="L155" s="241"/>
      <c r="M155" s="242"/>
      <c r="N155" s="243"/>
      <c r="O155" s="243"/>
      <c r="P155" s="243"/>
      <c r="Q155" s="243"/>
      <c r="R155" s="243"/>
      <c r="S155" s="243"/>
      <c r="T155" s="243"/>
      <c r="U155" s="244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211</v>
      </c>
      <c r="AU155" s="245" t="s">
        <v>81</v>
      </c>
      <c r="AV155" s="13" t="s">
        <v>81</v>
      </c>
      <c r="AW155" s="13" t="s">
        <v>33</v>
      </c>
      <c r="AX155" s="13" t="s">
        <v>79</v>
      </c>
      <c r="AY155" s="245" t="s">
        <v>133</v>
      </c>
    </row>
    <row r="156" spans="1:65" s="2" customFormat="1" ht="33" customHeight="1">
      <c r="A156" s="39"/>
      <c r="B156" s="40"/>
      <c r="C156" s="212" t="s">
        <v>350</v>
      </c>
      <c r="D156" s="212" t="s">
        <v>136</v>
      </c>
      <c r="E156" s="213" t="s">
        <v>1510</v>
      </c>
      <c r="F156" s="214" t="s">
        <v>1511</v>
      </c>
      <c r="G156" s="215" t="s">
        <v>208</v>
      </c>
      <c r="H156" s="216">
        <v>1</v>
      </c>
      <c r="I156" s="217"/>
      <c r="J156" s="218">
        <f>ROUND(I156*H156,2)</f>
        <v>0</v>
      </c>
      <c r="K156" s="214" t="s">
        <v>140</v>
      </c>
      <c r="L156" s="45"/>
      <c r="M156" s="219" t="s">
        <v>19</v>
      </c>
      <c r="N156" s="220" t="s">
        <v>42</v>
      </c>
      <c r="O156" s="85"/>
      <c r="P156" s="221">
        <f>O156*H156</f>
        <v>0</v>
      </c>
      <c r="Q156" s="221">
        <v>0</v>
      </c>
      <c r="R156" s="221">
        <f>Q156*H156</f>
        <v>0</v>
      </c>
      <c r="S156" s="221">
        <v>0.002</v>
      </c>
      <c r="T156" s="221">
        <f>S156*H156</f>
        <v>0.002</v>
      </c>
      <c r="U156" s="222" t="s">
        <v>19</v>
      </c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3" t="s">
        <v>156</v>
      </c>
      <c r="AT156" s="223" t="s">
        <v>136</v>
      </c>
      <c r="AU156" s="223" t="s">
        <v>81</v>
      </c>
      <c r="AY156" s="18" t="s">
        <v>133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8" t="s">
        <v>79</v>
      </c>
      <c r="BK156" s="224">
        <f>ROUND(I156*H156,2)</f>
        <v>0</v>
      </c>
      <c r="BL156" s="18" t="s">
        <v>156</v>
      </c>
      <c r="BM156" s="223" t="s">
        <v>1512</v>
      </c>
    </row>
    <row r="157" spans="1:47" s="2" customFormat="1" ht="12">
      <c r="A157" s="39"/>
      <c r="B157" s="40"/>
      <c r="C157" s="41"/>
      <c r="D157" s="225" t="s">
        <v>143</v>
      </c>
      <c r="E157" s="41"/>
      <c r="F157" s="226" t="s">
        <v>1513</v>
      </c>
      <c r="G157" s="41"/>
      <c r="H157" s="41"/>
      <c r="I157" s="227"/>
      <c r="J157" s="41"/>
      <c r="K157" s="41"/>
      <c r="L157" s="45"/>
      <c r="M157" s="228"/>
      <c r="N157" s="229"/>
      <c r="O157" s="85"/>
      <c r="P157" s="85"/>
      <c r="Q157" s="85"/>
      <c r="R157" s="85"/>
      <c r="S157" s="85"/>
      <c r="T157" s="85"/>
      <c r="U157" s="86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143</v>
      </c>
      <c r="AU157" s="18" t="s">
        <v>81</v>
      </c>
    </row>
    <row r="158" spans="1:51" s="13" customFormat="1" ht="12">
      <c r="A158" s="13"/>
      <c r="B158" s="234"/>
      <c r="C158" s="235"/>
      <c r="D158" s="236" t="s">
        <v>211</v>
      </c>
      <c r="E158" s="237" t="s">
        <v>19</v>
      </c>
      <c r="F158" s="238" t="s">
        <v>1514</v>
      </c>
      <c r="G158" s="235"/>
      <c r="H158" s="239">
        <v>1</v>
      </c>
      <c r="I158" s="240"/>
      <c r="J158" s="235"/>
      <c r="K158" s="235"/>
      <c r="L158" s="241"/>
      <c r="M158" s="242"/>
      <c r="N158" s="243"/>
      <c r="O158" s="243"/>
      <c r="P158" s="243"/>
      <c r="Q158" s="243"/>
      <c r="R158" s="243"/>
      <c r="S158" s="243"/>
      <c r="T158" s="243"/>
      <c r="U158" s="244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211</v>
      </c>
      <c r="AU158" s="245" t="s">
        <v>81</v>
      </c>
      <c r="AV158" s="13" t="s">
        <v>81</v>
      </c>
      <c r="AW158" s="13" t="s">
        <v>33</v>
      </c>
      <c r="AX158" s="13" t="s">
        <v>79</v>
      </c>
      <c r="AY158" s="245" t="s">
        <v>133</v>
      </c>
    </row>
    <row r="159" spans="1:65" s="2" customFormat="1" ht="24.15" customHeight="1">
      <c r="A159" s="39"/>
      <c r="B159" s="40"/>
      <c r="C159" s="212" t="s">
        <v>355</v>
      </c>
      <c r="D159" s="212" t="s">
        <v>136</v>
      </c>
      <c r="E159" s="213" t="s">
        <v>1515</v>
      </c>
      <c r="F159" s="214" t="s">
        <v>1516</v>
      </c>
      <c r="G159" s="215" t="s">
        <v>208</v>
      </c>
      <c r="H159" s="216">
        <v>10</v>
      </c>
      <c r="I159" s="217"/>
      <c r="J159" s="218">
        <f>ROUND(I159*H159,2)</f>
        <v>0</v>
      </c>
      <c r="K159" s="214" t="s">
        <v>140</v>
      </c>
      <c r="L159" s="45"/>
      <c r="M159" s="219" t="s">
        <v>19</v>
      </c>
      <c r="N159" s="220" t="s">
        <v>42</v>
      </c>
      <c r="O159" s="85"/>
      <c r="P159" s="221">
        <f>O159*H159</f>
        <v>0</v>
      </c>
      <c r="Q159" s="221">
        <v>0</v>
      </c>
      <c r="R159" s="221">
        <f>Q159*H159</f>
        <v>0</v>
      </c>
      <c r="S159" s="221">
        <v>0.004</v>
      </c>
      <c r="T159" s="221">
        <f>S159*H159</f>
        <v>0.04</v>
      </c>
      <c r="U159" s="222" t="s">
        <v>19</v>
      </c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3" t="s">
        <v>156</v>
      </c>
      <c r="AT159" s="223" t="s">
        <v>136</v>
      </c>
      <c r="AU159" s="223" t="s">
        <v>81</v>
      </c>
      <c r="AY159" s="18" t="s">
        <v>133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8" t="s">
        <v>79</v>
      </c>
      <c r="BK159" s="224">
        <f>ROUND(I159*H159,2)</f>
        <v>0</v>
      </c>
      <c r="BL159" s="18" t="s">
        <v>156</v>
      </c>
      <c r="BM159" s="223" t="s">
        <v>1517</v>
      </c>
    </row>
    <row r="160" spans="1:47" s="2" customFormat="1" ht="12">
      <c r="A160" s="39"/>
      <c r="B160" s="40"/>
      <c r="C160" s="41"/>
      <c r="D160" s="225" t="s">
        <v>143</v>
      </c>
      <c r="E160" s="41"/>
      <c r="F160" s="226" t="s">
        <v>1518</v>
      </c>
      <c r="G160" s="41"/>
      <c r="H160" s="41"/>
      <c r="I160" s="227"/>
      <c r="J160" s="41"/>
      <c r="K160" s="41"/>
      <c r="L160" s="45"/>
      <c r="M160" s="228"/>
      <c r="N160" s="229"/>
      <c r="O160" s="85"/>
      <c r="P160" s="85"/>
      <c r="Q160" s="85"/>
      <c r="R160" s="85"/>
      <c r="S160" s="85"/>
      <c r="T160" s="85"/>
      <c r="U160" s="86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143</v>
      </c>
      <c r="AU160" s="18" t="s">
        <v>81</v>
      </c>
    </row>
    <row r="161" spans="1:51" s="13" customFormat="1" ht="12">
      <c r="A161" s="13"/>
      <c r="B161" s="234"/>
      <c r="C161" s="235"/>
      <c r="D161" s="236" t="s">
        <v>211</v>
      </c>
      <c r="E161" s="237" t="s">
        <v>19</v>
      </c>
      <c r="F161" s="238" t="s">
        <v>1519</v>
      </c>
      <c r="G161" s="235"/>
      <c r="H161" s="239">
        <v>10</v>
      </c>
      <c r="I161" s="240"/>
      <c r="J161" s="235"/>
      <c r="K161" s="235"/>
      <c r="L161" s="241"/>
      <c r="M161" s="242"/>
      <c r="N161" s="243"/>
      <c r="O161" s="243"/>
      <c r="P161" s="243"/>
      <c r="Q161" s="243"/>
      <c r="R161" s="243"/>
      <c r="S161" s="243"/>
      <c r="T161" s="243"/>
      <c r="U161" s="244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211</v>
      </c>
      <c r="AU161" s="245" t="s">
        <v>81</v>
      </c>
      <c r="AV161" s="13" t="s">
        <v>81</v>
      </c>
      <c r="AW161" s="13" t="s">
        <v>33</v>
      </c>
      <c r="AX161" s="13" t="s">
        <v>79</v>
      </c>
      <c r="AY161" s="245" t="s">
        <v>133</v>
      </c>
    </row>
    <row r="162" spans="1:65" s="2" customFormat="1" ht="21.75" customHeight="1">
      <c r="A162" s="39"/>
      <c r="B162" s="40"/>
      <c r="C162" s="212" t="s">
        <v>365</v>
      </c>
      <c r="D162" s="212" t="s">
        <v>136</v>
      </c>
      <c r="E162" s="213" t="s">
        <v>1520</v>
      </c>
      <c r="F162" s="214" t="s">
        <v>1521</v>
      </c>
      <c r="G162" s="215" t="s">
        <v>253</v>
      </c>
      <c r="H162" s="216">
        <v>9</v>
      </c>
      <c r="I162" s="217"/>
      <c r="J162" s="218">
        <f>ROUND(I162*H162,2)</f>
        <v>0</v>
      </c>
      <c r="K162" s="214" t="s">
        <v>140</v>
      </c>
      <c r="L162" s="45"/>
      <c r="M162" s="219" t="s">
        <v>19</v>
      </c>
      <c r="N162" s="220" t="s">
        <v>42</v>
      </c>
      <c r="O162" s="85"/>
      <c r="P162" s="221">
        <f>O162*H162</f>
        <v>0</v>
      </c>
      <c r="Q162" s="221">
        <v>0</v>
      </c>
      <c r="R162" s="221">
        <f>Q162*H162</f>
        <v>0</v>
      </c>
      <c r="S162" s="221">
        <v>0.009</v>
      </c>
      <c r="T162" s="221">
        <f>S162*H162</f>
        <v>0.08099999999999999</v>
      </c>
      <c r="U162" s="222" t="s">
        <v>19</v>
      </c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3" t="s">
        <v>156</v>
      </c>
      <c r="AT162" s="223" t="s">
        <v>136</v>
      </c>
      <c r="AU162" s="223" t="s">
        <v>81</v>
      </c>
      <c r="AY162" s="18" t="s">
        <v>133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8" t="s">
        <v>79</v>
      </c>
      <c r="BK162" s="224">
        <f>ROUND(I162*H162,2)</f>
        <v>0</v>
      </c>
      <c r="BL162" s="18" t="s">
        <v>156</v>
      </c>
      <c r="BM162" s="223" t="s">
        <v>1522</v>
      </c>
    </row>
    <row r="163" spans="1:47" s="2" customFormat="1" ht="12">
      <c r="A163" s="39"/>
      <c r="B163" s="40"/>
      <c r="C163" s="41"/>
      <c r="D163" s="225" t="s">
        <v>143</v>
      </c>
      <c r="E163" s="41"/>
      <c r="F163" s="226" t="s">
        <v>1523</v>
      </c>
      <c r="G163" s="41"/>
      <c r="H163" s="41"/>
      <c r="I163" s="227"/>
      <c r="J163" s="41"/>
      <c r="K163" s="41"/>
      <c r="L163" s="45"/>
      <c r="M163" s="228"/>
      <c r="N163" s="229"/>
      <c r="O163" s="85"/>
      <c r="P163" s="85"/>
      <c r="Q163" s="85"/>
      <c r="R163" s="85"/>
      <c r="S163" s="85"/>
      <c r="T163" s="85"/>
      <c r="U163" s="86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143</v>
      </c>
      <c r="AU163" s="18" t="s">
        <v>81</v>
      </c>
    </row>
    <row r="164" spans="1:51" s="13" customFormat="1" ht="12">
      <c r="A164" s="13"/>
      <c r="B164" s="234"/>
      <c r="C164" s="235"/>
      <c r="D164" s="236" t="s">
        <v>211</v>
      </c>
      <c r="E164" s="237" t="s">
        <v>19</v>
      </c>
      <c r="F164" s="238" t="s">
        <v>1524</v>
      </c>
      <c r="G164" s="235"/>
      <c r="H164" s="239">
        <v>9</v>
      </c>
      <c r="I164" s="240"/>
      <c r="J164" s="235"/>
      <c r="K164" s="235"/>
      <c r="L164" s="241"/>
      <c r="M164" s="242"/>
      <c r="N164" s="243"/>
      <c r="O164" s="243"/>
      <c r="P164" s="243"/>
      <c r="Q164" s="243"/>
      <c r="R164" s="243"/>
      <c r="S164" s="243"/>
      <c r="T164" s="243"/>
      <c r="U164" s="244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5" t="s">
        <v>211</v>
      </c>
      <c r="AU164" s="245" t="s">
        <v>81</v>
      </c>
      <c r="AV164" s="13" t="s">
        <v>81</v>
      </c>
      <c r="AW164" s="13" t="s">
        <v>33</v>
      </c>
      <c r="AX164" s="13" t="s">
        <v>79</v>
      </c>
      <c r="AY164" s="245" t="s">
        <v>133</v>
      </c>
    </row>
    <row r="165" spans="1:65" s="2" customFormat="1" ht="21.75" customHeight="1">
      <c r="A165" s="39"/>
      <c r="B165" s="40"/>
      <c r="C165" s="212" t="s">
        <v>372</v>
      </c>
      <c r="D165" s="212" t="s">
        <v>136</v>
      </c>
      <c r="E165" s="213" t="s">
        <v>1525</v>
      </c>
      <c r="F165" s="214" t="s">
        <v>1526</v>
      </c>
      <c r="G165" s="215" t="s">
        <v>253</v>
      </c>
      <c r="H165" s="216">
        <v>7</v>
      </c>
      <c r="I165" s="217"/>
      <c r="J165" s="218">
        <f>ROUND(I165*H165,2)</f>
        <v>0</v>
      </c>
      <c r="K165" s="214" t="s">
        <v>140</v>
      </c>
      <c r="L165" s="45"/>
      <c r="M165" s="219" t="s">
        <v>19</v>
      </c>
      <c r="N165" s="220" t="s">
        <v>42</v>
      </c>
      <c r="O165" s="85"/>
      <c r="P165" s="221">
        <f>O165*H165</f>
        <v>0</v>
      </c>
      <c r="Q165" s="221">
        <v>0</v>
      </c>
      <c r="R165" s="221">
        <f>Q165*H165</f>
        <v>0</v>
      </c>
      <c r="S165" s="221">
        <v>0.019</v>
      </c>
      <c r="T165" s="221">
        <f>S165*H165</f>
        <v>0.133</v>
      </c>
      <c r="U165" s="222" t="s">
        <v>19</v>
      </c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3" t="s">
        <v>156</v>
      </c>
      <c r="AT165" s="223" t="s">
        <v>136</v>
      </c>
      <c r="AU165" s="223" t="s">
        <v>81</v>
      </c>
      <c r="AY165" s="18" t="s">
        <v>133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8" t="s">
        <v>79</v>
      </c>
      <c r="BK165" s="224">
        <f>ROUND(I165*H165,2)</f>
        <v>0</v>
      </c>
      <c r="BL165" s="18" t="s">
        <v>156</v>
      </c>
      <c r="BM165" s="223" t="s">
        <v>1527</v>
      </c>
    </row>
    <row r="166" spans="1:47" s="2" customFormat="1" ht="12">
      <c r="A166" s="39"/>
      <c r="B166" s="40"/>
      <c r="C166" s="41"/>
      <c r="D166" s="225" t="s">
        <v>143</v>
      </c>
      <c r="E166" s="41"/>
      <c r="F166" s="226" t="s">
        <v>1528</v>
      </c>
      <c r="G166" s="41"/>
      <c r="H166" s="41"/>
      <c r="I166" s="227"/>
      <c r="J166" s="41"/>
      <c r="K166" s="41"/>
      <c r="L166" s="45"/>
      <c r="M166" s="228"/>
      <c r="N166" s="229"/>
      <c r="O166" s="85"/>
      <c r="P166" s="85"/>
      <c r="Q166" s="85"/>
      <c r="R166" s="85"/>
      <c r="S166" s="85"/>
      <c r="T166" s="85"/>
      <c r="U166" s="86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143</v>
      </c>
      <c r="AU166" s="18" t="s">
        <v>81</v>
      </c>
    </row>
    <row r="167" spans="1:51" s="13" customFormat="1" ht="12">
      <c r="A167" s="13"/>
      <c r="B167" s="234"/>
      <c r="C167" s="235"/>
      <c r="D167" s="236" t="s">
        <v>211</v>
      </c>
      <c r="E167" s="237" t="s">
        <v>19</v>
      </c>
      <c r="F167" s="238" t="s">
        <v>1529</v>
      </c>
      <c r="G167" s="235"/>
      <c r="H167" s="239">
        <v>7</v>
      </c>
      <c r="I167" s="240"/>
      <c r="J167" s="235"/>
      <c r="K167" s="235"/>
      <c r="L167" s="241"/>
      <c r="M167" s="242"/>
      <c r="N167" s="243"/>
      <c r="O167" s="243"/>
      <c r="P167" s="243"/>
      <c r="Q167" s="243"/>
      <c r="R167" s="243"/>
      <c r="S167" s="243"/>
      <c r="T167" s="243"/>
      <c r="U167" s="244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5" t="s">
        <v>211</v>
      </c>
      <c r="AU167" s="245" t="s">
        <v>81</v>
      </c>
      <c r="AV167" s="13" t="s">
        <v>81</v>
      </c>
      <c r="AW167" s="13" t="s">
        <v>33</v>
      </c>
      <c r="AX167" s="13" t="s">
        <v>79</v>
      </c>
      <c r="AY167" s="245" t="s">
        <v>133</v>
      </c>
    </row>
    <row r="168" spans="1:65" s="2" customFormat="1" ht="21.75" customHeight="1">
      <c r="A168" s="39"/>
      <c r="B168" s="40"/>
      <c r="C168" s="212" t="s">
        <v>379</v>
      </c>
      <c r="D168" s="212" t="s">
        <v>136</v>
      </c>
      <c r="E168" s="213" t="s">
        <v>1530</v>
      </c>
      <c r="F168" s="214" t="s">
        <v>1531</v>
      </c>
      <c r="G168" s="215" t="s">
        <v>253</v>
      </c>
      <c r="H168" s="216">
        <v>28</v>
      </c>
      <c r="I168" s="217"/>
      <c r="J168" s="218">
        <f>ROUND(I168*H168,2)</f>
        <v>0</v>
      </c>
      <c r="K168" s="214" t="s">
        <v>140</v>
      </c>
      <c r="L168" s="45"/>
      <c r="M168" s="219" t="s">
        <v>19</v>
      </c>
      <c r="N168" s="220" t="s">
        <v>42</v>
      </c>
      <c r="O168" s="85"/>
      <c r="P168" s="221">
        <f>O168*H168</f>
        <v>0</v>
      </c>
      <c r="Q168" s="221">
        <v>0</v>
      </c>
      <c r="R168" s="221">
        <f>Q168*H168</f>
        <v>0</v>
      </c>
      <c r="S168" s="221">
        <v>0.025</v>
      </c>
      <c r="T168" s="221">
        <f>S168*H168</f>
        <v>0.7000000000000001</v>
      </c>
      <c r="U168" s="222" t="s">
        <v>19</v>
      </c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3" t="s">
        <v>156</v>
      </c>
      <c r="AT168" s="223" t="s">
        <v>136</v>
      </c>
      <c r="AU168" s="223" t="s">
        <v>81</v>
      </c>
      <c r="AY168" s="18" t="s">
        <v>133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8" t="s">
        <v>79</v>
      </c>
      <c r="BK168" s="224">
        <f>ROUND(I168*H168,2)</f>
        <v>0</v>
      </c>
      <c r="BL168" s="18" t="s">
        <v>156</v>
      </c>
      <c r="BM168" s="223" t="s">
        <v>1532</v>
      </c>
    </row>
    <row r="169" spans="1:47" s="2" customFormat="1" ht="12">
      <c r="A169" s="39"/>
      <c r="B169" s="40"/>
      <c r="C169" s="41"/>
      <c r="D169" s="225" t="s">
        <v>143</v>
      </c>
      <c r="E169" s="41"/>
      <c r="F169" s="226" t="s">
        <v>1533</v>
      </c>
      <c r="G169" s="41"/>
      <c r="H169" s="41"/>
      <c r="I169" s="227"/>
      <c r="J169" s="41"/>
      <c r="K169" s="41"/>
      <c r="L169" s="45"/>
      <c r="M169" s="228"/>
      <c r="N169" s="229"/>
      <c r="O169" s="85"/>
      <c r="P169" s="85"/>
      <c r="Q169" s="85"/>
      <c r="R169" s="85"/>
      <c r="S169" s="85"/>
      <c r="T169" s="85"/>
      <c r="U169" s="86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143</v>
      </c>
      <c r="AU169" s="18" t="s">
        <v>81</v>
      </c>
    </row>
    <row r="170" spans="1:51" s="13" customFormat="1" ht="12">
      <c r="A170" s="13"/>
      <c r="B170" s="234"/>
      <c r="C170" s="235"/>
      <c r="D170" s="236" t="s">
        <v>211</v>
      </c>
      <c r="E170" s="237" t="s">
        <v>19</v>
      </c>
      <c r="F170" s="238" t="s">
        <v>1534</v>
      </c>
      <c r="G170" s="235"/>
      <c r="H170" s="239">
        <v>28</v>
      </c>
      <c r="I170" s="240"/>
      <c r="J170" s="235"/>
      <c r="K170" s="235"/>
      <c r="L170" s="241"/>
      <c r="M170" s="242"/>
      <c r="N170" s="243"/>
      <c r="O170" s="243"/>
      <c r="P170" s="243"/>
      <c r="Q170" s="243"/>
      <c r="R170" s="243"/>
      <c r="S170" s="243"/>
      <c r="T170" s="243"/>
      <c r="U170" s="244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5" t="s">
        <v>211</v>
      </c>
      <c r="AU170" s="245" t="s">
        <v>81</v>
      </c>
      <c r="AV170" s="13" t="s">
        <v>81</v>
      </c>
      <c r="AW170" s="13" t="s">
        <v>33</v>
      </c>
      <c r="AX170" s="13" t="s">
        <v>79</v>
      </c>
      <c r="AY170" s="245" t="s">
        <v>133</v>
      </c>
    </row>
    <row r="171" spans="1:65" s="2" customFormat="1" ht="24.15" customHeight="1">
      <c r="A171" s="39"/>
      <c r="B171" s="40"/>
      <c r="C171" s="212" t="s">
        <v>386</v>
      </c>
      <c r="D171" s="212" t="s">
        <v>136</v>
      </c>
      <c r="E171" s="213" t="s">
        <v>1535</v>
      </c>
      <c r="F171" s="214" t="s">
        <v>1536</v>
      </c>
      <c r="G171" s="215" t="s">
        <v>253</v>
      </c>
      <c r="H171" s="216">
        <v>6</v>
      </c>
      <c r="I171" s="217"/>
      <c r="J171" s="218">
        <f>ROUND(I171*H171,2)</f>
        <v>0</v>
      </c>
      <c r="K171" s="214" t="s">
        <v>140</v>
      </c>
      <c r="L171" s="45"/>
      <c r="M171" s="219" t="s">
        <v>19</v>
      </c>
      <c r="N171" s="220" t="s">
        <v>42</v>
      </c>
      <c r="O171" s="85"/>
      <c r="P171" s="221">
        <f>O171*H171</f>
        <v>0</v>
      </c>
      <c r="Q171" s="221">
        <v>0</v>
      </c>
      <c r="R171" s="221">
        <f>Q171*H171</f>
        <v>0</v>
      </c>
      <c r="S171" s="221">
        <v>0.018</v>
      </c>
      <c r="T171" s="221">
        <f>S171*H171</f>
        <v>0.10799999999999998</v>
      </c>
      <c r="U171" s="222" t="s">
        <v>19</v>
      </c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3" t="s">
        <v>156</v>
      </c>
      <c r="AT171" s="223" t="s">
        <v>136</v>
      </c>
      <c r="AU171" s="223" t="s">
        <v>81</v>
      </c>
      <c r="AY171" s="18" t="s">
        <v>133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8" t="s">
        <v>79</v>
      </c>
      <c r="BK171" s="224">
        <f>ROUND(I171*H171,2)</f>
        <v>0</v>
      </c>
      <c r="BL171" s="18" t="s">
        <v>156</v>
      </c>
      <c r="BM171" s="223" t="s">
        <v>1537</v>
      </c>
    </row>
    <row r="172" spans="1:47" s="2" customFormat="1" ht="12">
      <c r="A172" s="39"/>
      <c r="B172" s="40"/>
      <c r="C172" s="41"/>
      <c r="D172" s="225" t="s">
        <v>143</v>
      </c>
      <c r="E172" s="41"/>
      <c r="F172" s="226" t="s">
        <v>1538</v>
      </c>
      <c r="G172" s="41"/>
      <c r="H172" s="41"/>
      <c r="I172" s="227"/>
      <c r="J172" s="41"/>
      <c r="K172" s="41"/>
      <c r="L172" s="45"/>
      <c r="M172" s="228"/>
      <c r="N172" s="229"/>
      <c r="O172" s="85"/>
      <c r="P172" s="85"/>
      <c r="Q172" s="85"/>
      <c r="R172" s="85"/>
      <c r="S172" s="85"/>
      <c r="T172" s="85"/>
      <c r="U172" s="86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143</v>
      </c>
      <c r="AU172" s="18" t="s">
        <v>81</v>
      </c>
    </row>
    <row r="173" spans="1:51" s="13" customFormat="1" ht="12">
      <c r="A173" s="13"/>
      <c r="B173" s="234"/>
      <c r="C173" s="235"/>
      <c r="D173" s="236" t="s">
        <v>211</v>
      </c>
      <c r="E173" s="237" t="s">
        <v>19</v>
      </c>
      <c r="F173" s="238" t="s">
        <v>1539</v>
      </c>
      <c r="G173" s="235"/>
      <c r="H173" s="239">
        <v>6</v>
      </c>
      <c r="I173" s="240"/>
      <c r="J173" s="235"/>
      <c r="K173" s="235"/>
      <c r="L173" s="241"/>
      <c r="M173" s="242"/>
      <c r="N173" s="243"/>
      <c r="O173" s="243"/>
      <c r="P173" s="243"/>
      <c r="Q173" s="243"/>
      <c r="R173" s="243"/>
      <c r="S173" s="243"/>
      <c r="T173" s="243"/>
      <c r="U173" s="244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5" t="s">
        <v>211</v>
      </c>
      <c r="AU173" s="245" t="s">
        <v>81</v>
      </c>
      <c r="AV173" s="13" t="s">
        <v>81</v>
      </c>
      <c r="AW173" s="13" t="s">
        <v>33</v>
      </c>
      <c r="AX173" s="13" t="s">
        <v>79</v>
      </c>
      <c r="AY173" s="245" t="s">
        <v>133</v>
      </c>
    </row>
    <row r="174" spans="1:65" s="2" customFormat="1" ht="24.15" customHeight="1">
      <c r="A174" s="39"/>
      <c r="B174" s="40"/>
      <c r="C174" s="212" t="s">
        <v>392</v>
      </c>
      <c r="D174" s="212" t="s">
        <v>136</v>
      </c>
      <c r="E174" s="213" t="s">
        <v>1540</v>
      </c>
      <c r="F174" s="214" t="s">
        <v>1541</v>
      </c>
      <c r="G174" s="215" t="s">
        <v>253</v>
      </c>
      <c r="H174" s="216">
        <v>12</v>
      </c>
      <c r="I174" s="217"/>
      <c r="J174" s="218">
        <f>ROUND(I174*H174,2)</f>
        <v>0</v>
      </c>
      <c r="K174" s="214" t="s">
        <v>140</v>
      </c>
      <c r="L174" s="45"/>
      <c r="M174" s="219" t="s">
        <v>19</v>
      </c>
      <c r="N174" s="220" t="s">
        <v>42</v>
      </c>
      <c r="O174" s="85"/>
      <c r="P174" s="221">
        <f>O174*H174</f>
        <v>0</v>
      </c>
      <c r="Q174" s="221">
        <v>0</v>
      </c>
      <c r="R174" s="221">
        <f>Q174*H174</f>
        <v>0</v>
      </c>
      <c r="S174" s="221">
        <v>0.04</v>
      </c>
      <c r="T174" s="221">
        <f>S174*H174</f>
        <v>0.48</v>
      </c>
      <c r="U174" s="222" t="s">
        <v>19</v>
      </c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3" t="s">
        <v>156</v>
      </c>
      <c r="AT174" s="223" t="s">
        <v>136</v>
      </c>
      <c r="AU174" s="223" t="s">
        <v>81</v>
      </c>
      <c r="AY174" s="18" t="s">
        <v>133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8" t="s">
        <v>79</v>
      </c>
      <c r="BK174" s="224">
        <f>ROUND(I174*H174,2)</f>
        <v>0</v>
      </c>
      <c r="BL174" s="18" t="s">
        <v>156</v>
      </c>
      <c r="BM174" s="223" t="s">
        <v>1542</v>
      </c>
    </row>
    <row r="175" spans="1:47" s="2" customFormat="1" ht="12">
      <c r="A175" s="39"/>
      <c r="B175" s="40"/>
      <c r="C175" s="41"/>
      <c r="D175" s="225" t="s">
        <v>143</v>
      </c>
      <c r="E175" s="41"/>
      <c r="F175" s="226" t="s">
        <v>1543</v>
      </c>
      <c r="G175" s="41"/>
      <c r="H175" s="41"/>
      <c r="I175" s="227"/>
      <c r="J175" s="41"/>
      <c r="K175" s="41"/>
      <c r="L175" s="45"/>
      <c r="M175" s="228"/>
      <c r="N175" s="229"/>
      <c r="O175" s="85"/>
      <c r="P175" s="85"/>
      <c r="Q175" s="85"/>
      <c r="R175" s="85"/>
      <c r="S175" s="85"/>
      <c r="T175" s="85"/>
      <c r="U175" s="86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143</v>
      </c>
      <c r="AU175" s="18" t="s">
        <v>81</v>
      </c>
    </row>
    <row r="176" spans="1:51" s="13" customFormat="1" ht="12">
      <c r="A176" s="13"/>
      <c r="B176" s="234"/>
      <c r="C176" s="235"/>
      <c r="D176" s="236" t="s">
        <v>211</v>
      </c>
      <c r="E176" s="237" t="s">
        <v>19</v>
      </c>
      <c r="F176" s="238" t="s">
        <v>1544</v>
      </c>
      <c r="G176" s="235"/>
      <c r="H176" s="239">
        <v>12</v>
      </c>
      <c r="I176" s="240"/>
      <c r="J176" s="235"/>
      <c r="K176" s="235"/>
      <c r="L176" s="241"/>
      <c r="M176" s="242"/>
      <c r="N176" s="243"/>
      <c r="O176" s="243"/>
      <c r="P176" s="243"/>
      <c r="Q176" s="243"/>
      <c r="R176" s="243"/>
      <c r="S176" s="243"/>
      <c r="T176" s="243"/>
      <c r="U176" s="244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5" t="s">
        <v>211</v>
      </c>
      <c r="AU176" s="245" t="s">
        <v>81</v>
      </c>
      <c r="AV176" s="13" t="s">
        <v>81</v>
      </c>
      <c r="AW176" s="13" t="s">
        <v>33</v>
      </c>
      <c r="AX176" s="13" t="s">
        <v>79</v>
      </c>
      <c r="AY176" s="245" t="s">
        <v>133</v>
      </c>
    </row>
    <row r="177" spans="1:65" s="2" customFormat="1" ht="16.5" customHeight="1">
      <c r="A177" s="39"/>
      <c r="B177" s="40"/>
      <c r="C177" s="212" t="s">
        <v>397</v>
      </c>
      <c r="D177" s="212" t="s">
        <v>136</v>
      </c>
      <c r="E177" s="213" t="s">
        <v>1545</v>
      </c>
      <c r="F177" s="214" t="s">
        <v>1546</v>
      </c>
      <c r="G177" s="215" t="s">
        <v>253</v>
      </c>
      <c r="H177" s="216">
        <v>66</v>
      </c>
      <c r="I177" s="217"/>
      <c r="J177" s="218">
        <f>ROUND(I177*H177,2)</f>
        <v>0</v>
      </c>
      <c r="K177" s="214" t="s">
        <v>140</v>
      </c>
      <c r="L177" s="45"/>
      <c r="M177" s="219" t="s">
        <v>19</v>
      </c>
      <c r="N177" s="220" t="s">
        <v>42</v>
      </c>
      <c r="O177" s="85"/>
      <c r="P177" s="221">
        <f>O177*H177</f>
        <v>0</v>
      </c>
      <c r="Q177" s="221">
        <v>0</v>
      </c>
      <c r="R177" s="221">
        <f>Q177*H177</f>
        <v>0</v>
      </c>
      <c r="S177" s="221">
        <v>0</v>
      </c>
      <c r="T177" s="221">
        <f>S177*H177</f>
        <v>0</v>
      </c>
      <c r="U177" s="222" t="s">
        <v>19</v>
      </c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3" t="s">
        <v>156</v>
      </c>
      <c r="AT177" s="223" t="s">
        <v>136</v>
      </c>
      <c r="AU177" s="223" t="s">
        <v>81</v>
      </c>
      <c r="AY177" s="18" t="s">
        <v>133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8" t="s">
        <v>79</v>
      </c>
      <c r="BK177" s="224">
        <f>ROUND(I177*H177,2)</f>
        <v>0</v>
      </c>
      <c r="BL177" s="18" t="s">
        <v>156</v>
      </c>
      <c r="BM177" s="223" t="s">
        <v>1547</v>
      </c>
    </row>
    <row r="178" spans="1:47" s="2" customFormat="1" ht="12">
      <c r="A178" s="39"/>
      <c r="B178" s="40"/>
      <c r="C178" s="41"/>
      <c r="D178" s="225" t="s">
        <v>143</v>
      </c>
      <c r="E178" s="41"/>
      <c r="F178" s="226" t="s">
        <v>1548</v>
      </c>
      <c r="G178" s="41"/>
      <c r="H178" s="41"/>
      <c r="I178" s="227"/>
      <c r="J178" s="41"/>
      <c r="K178" s="41"/>
      <c r="L178" s="45"/>
      <c r="M178" s="228"/>
      <c r="N178" s="229"/>
      <c r="O178" s="85"/>
      <c r="P178" s="85"/>
      <c r="Q178" s="85"/>
      <c r="R178" s="85"/>
      <c r="S178" s="85"/>
      <c r="T178" s="85"/>
      <c r="U178" s="86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143</v>
      </c>
      <c r="AU178" s="18" t="s">
        <v>81</v>
      </c>
    </row>
    <row r="179" spans="1:51" s="13" customFormat="1" ht="12">
      <c r="A179" s="13"/>
      <c r="B179" s="234"/>
      <c r="C179" s="235"/>
      <c r="D179" s="236" t="s">
        <v>211</v>
      </c>
      <c r="E179" s="237" t="s">
        <v>19</v>
      </c>
      <c r="F179" s="238" t="s">
        <v>1549</v>
      </c>
      <c r="G179" s="235"/>
      <c r="H179" s="239">
        <v>66</v>
      </c>
      <c r="I179" s="240"/>
      <c r="J179" s="235"/>
      <c r="K179" s="235"/>
      <c r="L179" s="241"/>
      <c r="M179" s="242"/>
      <c r="N179" s="243"/>
      <c r="O179" s="243"/>
      <c r="P179" s="243"/>
      <c r="Q179" s="243"/>
      <c r="R179" s="243"/>
      <c r="S179" s="243"/>
      <c r="T179" s="243"/>
      <c r="U179" s="244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5" t="s">
        <v>211</v>
      </c>
      <c r="AU179" s="245" t="s">
        <v>81</v>
      </c>
      <c r="AV179" s="13" t="s">
        <v>81</v>
      </c>
      <c r="AW179" s="13" t="s">
        <v>33</v>
      </c>
      <c r="AX179" s="13" t="s">
        <v>79</v>
      </c>
      <c r="AY179" s="245" t="s">
        <v>133</v>
      </c>
    </row>
    <row r="180" spans="1:63" s="12" customFormat="1" ht="22.8" customHeight="1">
      <c r="A180" s="12"/>
      <c r="B180" s="196"/>
      <c r="C180" s="197"/>
      <c r="D180" s="198" t="s">
        <v>70</v>
      </c>
      <c r="E180" s="210" t="s">
        <v>612</v>
      </c>
      <c r="F180" s="210" t="s">
        <v>613</v>
      </c>
      <c r="G180" s="197"/>
      <c r="H180" s="197"/>
      <c r="I180" s="200"/>
      <c r="J180" s="211">
        <f>BK180</f>
        <v>0</v>
      </c>
      <c r="K180" s="197"/>
      <c r="L180" s="202"/>
      <c r="M180" s="203"/>
      <c r="N180" s="204"/>
      <c r="O180" s="204"/>
      <c r="P180" s="205">
        <f>SUM(P181:P203)</f>
        <v>0</v>
      </c>
      <c r="Q180" s="204"/>
      <c r="R180" s="205">
        <f>SUM(R181:R203)</f>
        <v>0</v>
      </c>
      <c r="S180" s="204"/>
      <c r="T180" s="205">
        <f>SUM(T181:T203)</f>
        <v>0</v>
      </c>
      <c r="U180" s="206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7" t="s">
        <v>79</v>
      </c>
      <c r="AT180" s="208" t="s">
        <v>70</v>
      </c>
      <c r="AU180" s="208" t="s">
        <v>79</v>
      </c>
      <c r="AY180" s="207" t="s">
        <v>133</v>
      </c>
      <c r="BK180" s="209">
        <f>SUM(BK181:BK203)</f>
        <v>0</v>
      </c>
    </row>
    <row r="181" spans="1:65" s="2" customFormat="1" ht="24.15" customHeight="1">
      <c r="A181" s="39"/>
      <c r="B181" s="40"/>
      <c r="C181" s="212" t="s">
        <v>402</v>
      </c>
      <c r="D181" s="212" t="s">
        <v>136</v>
      </c>
      <c r="E181" s="213" t="s">
        <v>615</v>
      </c>
      <c r="F181" s="214" t="s">
        <v>616</v>
      </c>
      <c r="G181" s="215" t="s">
        <v>276</v>
      </c>
      <c r="H181" s="216">
        <v>7.741</v>
      </c>
      <c r="I181" s="217"/>
      <c r="J181" s="218">
        <f>ROUND(I181*H181,2)</f>
        <v>0</v>
      </c>
      <c r="K181" s="214" t="s">
        <v>140</v>
      </c>
      <c r="L181" s="45"/>
      <c r="M181" s="219" t="s">
        <v>19</v>
      </c>
      <c r="N181" s="220" t="s">
        <v>42</v>
      </c>
      <c r="O181" s="85"/>
      <c r="P181" s="221">
        <f>O181*H181</f>
        <v>0</v>
      </c>
      <c r="Q181" s="221">
        <v>0</v>
      </c>
      <c r="R181" s="221">
        <f>Q181*H181</f>
        <v>0</v>
      </c>
      <c r="S181" s="221">
        <v>0</v>
      </c>
      <c r="T181" s="221">
        <f>S181*H181</f>
        <v>0</v>
      </c>
      <c r="U181" s="222" t="s">
        <v>19</v>
      </c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3" t="s">
        <v>156</v>
      </c>
      <c r="AT181" s="223" t="s">
        <v>136</v>
      </c>
      <c r="AU181" s="223" t="s">
        <v>81</v>
      </c>
      <c r="AY181" s="18" t="s">
        <v>133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8" t="s">
        <v>79</v>
      </c>
      <c r="BK181" s="224">
        <f>ROUND(I181*H181,2)</f>
        <v>0</v>
      </c>
      <c r="BL181" s="18" t="s">
        <v>156</v>
      </c>
      <c r="BM181" s="223" t="s">
        <v>1550</v>
      </c>
    </row>
    <row r="182" spans="1:47" s="2" customFormat="1" ht="12">
      <c r="A182" s="39"/>
      <c r="B182" s="40"/>
      <c r="C182" s="41"/>
      <c r="D182" s="225" t="s">
        <v>143</v>
      </c>
      <c r="E182" s="41"/>
      <c r="F182" s="226" t="s">
        <v>618</v>
      </c>
      <c r="G182" s="41"/>
      <c r="H182" s="41"/>
      <c r="I182" s="227"/>
      <c r="J182" s="41"/>
      <c r="K182" s="41"/>
      <c r="L182" s="45"/>
      <c r="M182" s="228"/>
      <c r="N182" s="229"/>
      <c r="O182" s="85"/>
      <c r="P182" s="85"/>
      <c r="Q182" s="85"/>
      <c r="R182" s="85"/>
      <c r="S182" s="85"/>
      <c r="T182" s="85"/>
      <c r="U182" s="86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143</v>
      </c>
      <c r="AU182" s="18" t="s">
        <v>81</v>
      </c>
    </row>
    <row r="183" spans="1:65" s="2" customFormat="1" ht="21.75" customHeight="1">
      <c r="A183" s="39"/>
      <c r="B183" s="40"/>
      <c r="C183" s="212" t="s">
        <v>408</v>
      </c>
      <c r="D183" s="212" t="s">
        <v>136</v>
      </c>
      <c r="E183" s="213" t="s">
        <v>620</v>
      </c>
      <c r="F183" s="214" t="s">
        <v>621</v>
      </c>
      <c r="G183" s="215" t="s">
        <v>276</v>
      </c>
      <c r="H183" s="216">
        <v>7.741</v>
      </c>
      <c r="I183" s="217"/>
      <c r="J183" s="218">
        <f>ROUND(I183*H183,2)</f>
        <v>0</v>
      </c>
      <c r="K183" s="214" t="s">
        <v>140</v>
      </c>
      <c r="L183" s="45"/>
      <c r="M183" s="219" t="s">
        <v>19</v>
      </c>
      <c r="N183" s="220" t="s">
        <v>42</v>
      </c>
      <c r="O183" s="85"/>
      <c r="P183" s="221">
        <f>O183*H183</f>
        <v>0</v>
      </c>
      <c r="Q183" s="221">
        <v>0</v>
      </c>
      <c r="R183" s="221">
        <f>Q183*H183</f>
        <v>0</v>
      </c>
      <c r="S183" s="221">
        <v>0</v>
      </c>
      <c r="T183" s="221">
        <f>S183*H183</f>
        <v>0</v>
      </c>
      <c r="U183" s="222" t="s">
        <v>19</v>
      </c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3" t="s">
        <v>156</v>
      </c>
      <c r="AT183" s="223" t="s">
        <v>136</v>
      </c>
      <c r="AU183" s="223" t="s">
        <v>81</v>
      </c>
      <c r="AY183" s="18" t="s">
        <v>133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8" t="s">
        <v>79</v>
      </c>
      <c r="BK183" s="224">
        <f>ROUND(I183*H183,2)</f>
        <v>0</v>
      </c>
      <c r="BL183" s="18" t="s">
        <v>156</v>
      </c>
      <c r="BM183" s="223" t="s">
        <v>1551</v>
      </c>
    </row>
    <row r="184" spans="1:47" s="2" customFormat="1" ht="12">
      <c r="A184" s="39"/>
      <c r="B184" s="40"/>
      <c r="C184" s="41"/>
      <c r="D184" s="225" t="s">
        <v>143</v>
      </c>
      <c r="E184" s="41"/>
      <c r="F184" s="226" t="s">
        <v>623</v>
      </c>
      <c r="G184" s="41"/>
      <c r="H184" s="41"/>
      <c r="I184" s="227"/>
      <c r="J184" s="41"/>
      <c r="K184" s="41"/>
      <c r="L184" s="45"/>
      <c r="M184" s="228"/>
      <c r="N184" s="229"/>
      <c r="O184" s="85"/>
      <c r="P184" s="85"/>
      <c r="Q184" s="85"/>
      <c r="R184" s="85"/>
      <c r="S184" s="85"/>
      <c r="T184" s="85"/>
      <c r="U184" s="86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143</v>
      </c>
      <c r="AU184" s="18" t="s">
        <v>81</v>
      </c>
    </row>
    <row r="185" spans="1:65" s="2" customFormat="1" ht="24.15" customHeight="1">
      <c r="A185" s="39"/>
      <c r="B185" s="40"/>
      <c r="C185" s="212" t="s">
        <v>413</v>
      </c>
      <c r="D185" s="212" t="s">
        <v>136</v>
      </c>
      <c r="E185" s="213" t="s">
        <v>625</v>
      </c>
      <c r="F185" s="214" t="s">
        <v>626</v>
      </c>
      <c r="G185" s="215" t="s">
        <v>276</v>
      </c>
      <c r="H185" s="216">
        <v>301.899</v>
      </c>
      <c r="I185" s="217"/>
      <c r="J185" s="218">
        <f>ROUND(I185*H185,2)</f>
        <v>0</v>
      </c>
      <c r="K185" s="214" t="s">
        <v>140</v>
      </c>
      <c r="L185" s="45"/>
      <c r="M185" s="219" t="s">
        <v>19</v>
      </c>
      <c r="N185" s="220" t="s">
        <v>42</v>
      </c>
      <c r="O185" s="85"/>
      <c r="P185" s="221">
        <f>O185*H185</f>
        <v>0</v>
      </c>
      <c r="Q185" s="221">
        <v>0</v>
      </c>
      <c r="R185" s="221">
        <f>Q185*H185</f>
        <v>0</v>
      </c>
      <c r="S185" s="221">
        <v>0</v>
      </c>
      <c r="T185" s="221">
        <f>S185*H185</f>
        <v>0</v>
      </c>
      <c r="U185" s="222" t="s">
        <v>19</v>
      </c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3" t="s">
        <v>156</v>
      </c>
      <c r="AT185" s="223" t="s">
        <v>136</v>
      </c>
      <c r="AU185" s="223" t="s">
        <v>81</v>
      </c>
      <c r="AY185" s="18" t="s">
        <v>133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8" t="s">
        <v>79</v>
      </c>
      <c r="BK185" s="224">
        <f>ROUND(I185*H185,2)</f>
        <v>0</v>
      </c>
      <c r="BL185" s="18" t="s">
        <v>156</v>
      </c>
      <c r="BM185" s="223" t="s">
        <v>1552</v>
      </c>
    </row>
    <row r="186" spans="1:47" s="2" customFormat="1" ht="12">
      <c r="A186" s="39"/>
      <c r="B186" s="40"/>
      <c r="C186" s="41"/>
      <c r="D186" s="225" t="s">
        <v>143</v>
      </c>
      <c r="E186" s="41"/>
      <c r="F186" s="226" t="s">
        <v>628</v>
      </c>
      <c r="G186" s="41"/>
      <c r="H186" s="41"/>
      <c r="I186" s="227"/>
      <c r="J186" s="41"/>
      <c r="K186" s="41"/>
      <c r="L186" s="45"/>
      <c r="M186" s="228"/>
      <c r="N186" s="229"/>
      <c r="O186" s="85"/>
      <c r="P186" s="85"/>
      <c r="Q186" s="85"/>
      <c r="R186" s="85"/>
      <c r="S186" s="85"/>
      <c r="T186" s="85"/>
      <c r="U186" s="86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143</v>
      </c>
      <c r="AU186" s="18" t="s">
        <v>81</v>
      </c>
    </row>
    <row r="187" spans="1:51" s="13" customFormat="1" ht="12">
      <c r="A187" s="13"/>
      <c r="B187" s="234"/>
      <c r="C187" s="235"/>
      <c r="D187" s="236" t="s">
        <v>211</v>
      </c>
      <c r="E187" s="235"/>
      <c r="F187" s="238" t="s">
        <v>1553</v>
      </c>
      <c r="G187" s="235"/>
      <c r="H187" s="239">
        <v>301.899</v>
      </c>
      <c r="I187" s="240"/>
      <c r="J187" s="235"/>
      <c r="K187" s="235"/>
      <c r="L187" s="241"/>
      <c r="M187" s="242"/>
      <c r="N187" s="243"/>
      <c r="O187" s="243"/>
      <c r="P187" s="243"/>
      <c r="Q187" s="243"/>
      <c r="R187" s="243"/>
      <c r="S187" s="243"/>
      <c r="T187" s="243"/>
      <c r="U187" s="244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5" t="s">
        <v>211</v>
      </c>
      <c r="AU187" s="245" t="s">
        <v>81</v>
      </c>
      <c r="AV187" s="13" t="s">
        <v>81</v>
      </c>
      <c r="AW187" s="13" t="s">
        <v>4</v>
      </c>
      <c r="AX187" s="13" t="s">
        <v>79</v>
      </c>
      <c r="AY187" s="245" t="s">
        <v>133</v>
      </c>
    </row>
    <row r="188" spans="1:65" s="2" customFormat="1" ht="24.15" customHeight="1">
      <c r="A188" s="39"/>
      <c r="B188" s="40"/>
      <c r="C188" s="212" t="s">
        <v>418</v>
      </c>
      <c r="D188" s="212" t="s">
        <v>136</v>
      </c>
      <c r="E188" s="213" t="s">
        <v>631</v>
      </c>
      <c r="F188" s="214" t="s">
        <v>632</v>
      </c>
      <c r="G188" s="215" t="s">
        <v>276</v>
      </c>
      <c r="H188" s="216">
        <v>0.092</v>
      </c>
      <c r="I188" s="217"/>
      <c r="J188" s="218">
        <f>ROUND(I188*H188,2)</f>
        <v>0</v>
      </c>
      <c r="K188" s="214" t="s">
        <v>140</v>
      </c>
      <c r="L188" s="45"/>
      <c r="M188" s="219" t="s">
        <v>19</v>
      </c>
      <c r="N188" s="220" t="s">
        <v>42</v>
      </c>
      <c r="O188" s="85"/>
      <c r="P188" s="221">
        <f>O188*H188</f>
        <v>0</v>
      </c>
      <c r="Q188" s="221">
        <v>0</v>
      </c>
      <c r="R188" s="221">
        <f>Q188*H188</f>
        <v>0</v>
      </c>
      <c r="S188" s="221">
        <v>0</v>
      </c>
      <c r="T188" s="221">
        <f>S188*H188</f>
        <v>0</v>
      </c>
      <c r="U188" s="222" t="s">
        <v>19</v>
      </c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3" t="s">
        <v>156</v>
      </c>
      <c r="AT188" s="223" t="s">
        <v>136</v>
      </c>
      <c r="AU188" s="223" t="s">
        <v>81</v>
      </c>
      <c r="AY188" s="18" t="s">
        <v>133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8" t="s">
        <v>79</v>
      </c>
      <c r="BK188" s="224">
        <f>ROUND(I188*H188,2)</f>
        <v>0</v>
      </c>
      <c r="BL188" s="18" t="s">
        <v>156</v>
      </c>
      <c r="BM188" s="223" t="s">
        <v>1554</v>
      </c>
    </row>
    <row r="189" spans="1:47" s="2" customFormat="1" ht="12">
      <c r="A189" s="39"/>
      <c r="B189" s="40"/>
      <c r="C189" s="41"/>
      <c r="D189" s="225" t="s">
        <v>143</v>
      </c>
      <c r="E189" s="41"/>
      <c r="F189" s="226" t="s">
        <v>634</v>
      </c>
      <c r="G189" s="41"/>
      <c r="H189" s="41"/>
      <c r="I189" s="227"/>
      <c r="J189" s="41"/>
      <c r="K189" s="41"/>
      <c r="L189" s="45"/>
      <c r="M189" s="228"/>
      <c r="N189" s="229"/>
      <c r="O189" s="85"/>
      <c r="P189" s="85"/>
      <c r="Q189" s="85"/>
      <c r="R189" s="85"/>
      <c r="S189" s="85"/>
      <c r="T189" s="85"/>
      <c r="U189" s="86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143</v>
      </c>
      <c r="AU189" s="18" t="s">
        <v>81</v>
      </c>
    </row>
    <row r="190" spans="1:51" s="13" customFormat="1" ht="12">
      <c r="A190" s="13"/>
      <c r="B190" s="234"/>
      <c r="C190" s="235"/>
      <c r="D190" s="236" t="s">
        <v>211</v>
      </c>
      <c r="E190" s="237" t="s">
        <v>19</v>
      </c>
      <c r="F190" s="238" t="s">
        <v>1555</v>
      </c>
      <c r="G190" s="235"/>
      <c r="H190" s="239">
        <v>0.092</v>
      </c>
      <c r="I190" s="240"/>
      <c r="J190" s="235"/>
      <c r="K190" s="235"/>
      <c r="L190" s="241"/>
      <c r="M190" s="242"/>
      <c r="N190" s="243"/>
      <c r="O190" s="243"/>
      <c r="P190" s="243"/>
      <c r="Q190" s="243"/>
      <c r="R190" s="243"/>
      <c r="S190" s="243"/>
      <c r="T190" s="243"/>
      <c r="U190" s="244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5" t="s">
        <v>211</v>
      </c>
      <c r="AU190" s="245" t="s">
        <v>81</v>
      </c>
      <c r="AV190" s="13" t="s">
        <v>81</v>
      </c>
      <c r="AW190" s="13" t="s">
        <v>33</v>
      </c>
      <c r="AX190" s="13" t="s">
        <v>79</v>
      </c>
      <c r="AY190" s="245" t="s">
        <v>133</v>
      </c>
    </row>
    <row r="191" spans="1:65" s="2" customFormat="1" ht="24.15" customHeight="1">
      <c r="A191" s="39"/>
      <c r="B191" s="40"/>
      <c r="C191" s="212" t="s">
        <v>424</v>
      </c>
      <c r="D191" s="212" t="s">
        <v>136</v>
      </c>
      <c r="E191" s="213" t="s">
        <v>1556</v>
      </c>
      <c r="F191" s="214" t="s">
        <v>1557</v>
      </c>
      <c r="G191" s="215" t="s">
        <v>276</v>
      </c>
      <c r="H191" s="216">
        <v>5.61</v>
      </c>
      <c r="I191" s="217"/>
      <c r="J191" s="218">
        <f>ROUND(I191*H191,2)</f>
        <v>0</v>
      </c>
      <c r="K191" s="214" t="s">
        <v>140</v>
      </c>
      <c r="L191" s="45"/>
      <c r="M191" s="219" t="s">
        <v>19</v>
      </c>
      <c r="N191" s="220" t="s">
        <v>42</v>
      </c>
      <c r="O191" s="85"/>
      <c r="P191" s="221">
        <f>O191*H191</f>
        <v>0</v>
      </c>
      <c r="Q191" s="221">
        <v>0</v>
      </c>
      <c r="R191" s="221">
        <f>Q191*H191</f>
        <v>0</v>
      </c>
      <c r="S191" s="221">
        <v>0</v>
      </c>
      <c r="T191" s="221">
        <f>S191*H191</f>
        <v>0</v>
      </c>
      <c r="U191" s="222" t="s">
        <v>19</v>
      </c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3" t="s">
        <v>156</v>
      </c>
      <c r="AT191" s="223" t="s">
        <v>136</v>
      </c>
      <c r="AU191" s="223" t="s">
        <v>81</v>
      </c>
      <c r="AY191" s="18" t="s">
        <v>133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8" t="s">
        <v>79</v>
      </c>
      <c r="BK191" s="224">
        <f>ROUND(I191*H191,2)</f>
        <v>0</v>
      </c>
      <c r="BL191" s="18" t="s">
        <v>156</v>
      </c>
      <c r="BM191" s="223" t="s">
        <v>1558</v>
      </c>
    </row>
    <row r="192" spans="1:47" s="2" customFormat="1" ht="12">
      <c r="A192" s="39"/>
      <c r="B192" s="40"/>
      <c r="C192" s="41"/>
      <c r="D192" s="225" t="s">
        <v>143</v>
      </c>
      <c r="E192" s="41"/>
      <c r="F192" s="226" t="s">
        <v>1559</v>
      </c>
      <c r="G192" s="41"/>
      <c r="H192" s="41"/>
      <c r="I192" s="227"/>
      <c r="J192" s="41"/>
      <c r="K192" s="41"/>
      <c r="L192" s="45"/>
      <c r="M192" s="228"/>
      <c r="N192" s="229"/>
      <c r="O192" s="85"/>
      <c r="P192" s="85"/>
      <c r="Q192" s="85"/>
      <c r="R192" s="85"/>
      <c r="S192" s="85"/>
      <c r="T192" s="85"/>
      <c r="U192" s="86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143</v>
      </c>
      <c r="AU192" s="18" t="s">
        <v>81</v>
      </c>
    </row>
    <row r="193" spans="1:51" s="13" customFormat="1" ht="12">
      <c r="A193" s="13"/>
      <c r="B193" s="234"/>
      <c r="C193" s="235"/>
      <c r="D193" s="236" t="s">
        <v>211</v>
      </c>
      <c r="E193" s="237" t="s">
        <v>19</v>
      </c>
      <c r="F193" s="238" t="s">
        <v>1560</v>
      </c>
      <c r="G193" s="235"/>
      <c r="H193" s="239">
        <v>5.61</v>
      </c>
      <c r="I193" s="240"/>
      <c r="J193" s="235"/>
      <c r="K193" s="235"/>
      <c r="L193" s="241"/>
      <c r="M193" s="242"/>
      <c r="N193" s="243"/>
      <c r="O193" s="243"/>
      <c r="P193" s="243"/>
      <c r="Q193" s="243"/>
      <c r="R193" s="243"/>
      <c r="S193" s="243"/>
      <c r="T193" s="243"/>
      <c r="U193" s="244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5" t="s">
        <v>211</v>
      </c>
      <c r="AU193" s="245" t="s">
        <v>81</v>
      </c>
      <c r="AV193" s="13" t="s">
        <v>81</v>
      </c>
      <c r="AW193" s="13" t="s">
        <v>33</v>
      </c>
      <c r="AX193" s="13" t="s">
        <v>79</v>
      </c>
      <c r="AY193" s="245" t="s">
        <v>133</v>
      </c>
    </row>
    <row r="194" spans="1:65" s="2" customFormat="1" ht="24.15" customHeight="1">
      <c r="A194" s="39"/>
      <c r="B194" s="40"/>
      <c r="C194" s="212" t="s">
        <v>429</v>
      </c>
      <c r="D194" s="212" t="s">
        <v>136</v>
      </c>
      <c r="E194" s="213" t="s">
        <v>637</v>
      </c>
      <c r="F194" s="214" t="s">
        <v>638</v>
      </c>
      <c r="G194" s="215" t="s">
        <v>276</v>
      </c>
      <c r="H194" s="216">
        <v>1.568</v>
      </c>
      <c r="I194" s="217"/>
      <c r="J194" s="218">
        <f>ROUND(I194*H194,2)</f>
        <v>0</v>
      </c>
      <c r="K194" s="214" t="s">
        <v>140</v>
      </c>
      <c r="L194" s="45"/>
      <c r="M194" s="219" t="s">
        <v>19</v>
      </c>
      <c r="N194" s="220" t="s">
        <v>42</v>
      </c>
      <c r="O194" s="85"/>
      <c r="P194" s="221">
        <f>O194*H194</f>
        <v>0</v>
      </c>
      <c r="Q194" s="221">
        <v>0</v>
      </c>
      <c r="R194" s="221">
        <f>Q194*H194</f>
        <v>0</v>
      </c>
      <c r="S194" s="221">
        <v>0</v>
      </c>
      <c r="T194" s="221">
        <f>S194*H194</f>
        <v>0</v>
      </c>
      <c r="U194" s="222" t="s">
        <v>19</v>
      </c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3" t="s">
        <v>156</v>
      </c>
      <c r="AT194" s="223" t="s">
        <v>136</v>
      </c>
      <c r="AU194" s="223" t="s">
        <v>81</v>
      </c>
      <c r="AY194" s="18" t="s">
        <v>133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8" t="s">
        <v>79</v>
      </c>
      <c r="BK194" s="224">
        <f>ROUND(I194*H194,2)</f>
        <v>0</v>
      </c>
      <c r="BL194" s="18" t="s">
        <v>156</v>
      </c>
      <c r="BM194" s="223" t="s">
        <v>1561</v>
      </c>
    </row>
    <row r="195" spans="1:47" s="2" customFormat="1" ht="12">
      <c r="A195" s="39"/>
      <c r="B195" s="40"/>
      <c r="C195" s="41"/>
      <c r="D195" s="225" t="s">
        <v>143</v>
      </c>
      <c r="E195" s="41"/>
      <c r="F195" s="226" t="s">
        <v>640</v>
      </c>
      <c r="G195" s="41"/>
      <c r="H195" s="41"/>
      <c r="I195" s="227"/>
      <c r="J195" s="41"/>
      <c r="K195" s="41"/>
      <c r="L195" s="45"/>
      <c r="M195" s="228"/>
      <c r="N195" s="229"/>
      <c r="O195" s="85"/>
      <c r="P195" s="85"/>
      <c r="Q195" s="85"/>
      <c r="R195" s="85"/>
      <c r="S195" s="85"/>
      <c r="T195" s="85"/>
      <c r="U195" s="86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143</v>
      </c>
      <c r="AU195" s="18" t="s">
        <v>81</v>
      </c>
    </row>
    <row r="196" spans="1:51" s="13" customFormat="1" ht="12">
      <c r="A196" s="13"/>
      <c r="B196" s="234"/>
      <c r="C196" s="235"/>
      <c r="D196" s="236" t="s">
        <v>211</v>
      </c>
      <c r="E196" s="237" t="s">
        <v>19</v>
      </c>
      <c r="F196" s="238" t="s">
        <v>1562</v>
      </c>
      <c r="G196" s="235"/>
      <c r="H196" s="239">
        <v>1.568</v>
      </c>
      <c r="I196" s="240"/>
      <c r="J196" s="235"/>
      <c r="K196" s="235"/>
      <c r="L196" s="241"/>
      <c r="M196" s="242"/>
      <c r="N196" s="243"/>
      <c r="O196" s="243"/>
      <c r="P196" s="243"/>
      <c r="Q196" s="243"/>
      <c r="R196" s="243"/>
      <c r="S196" s="243"/>
      <c r="T196" s="243"/>
      <c r="U196" s="244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5" t="s">
        <v>211</v>
      </c>
      <c r="AU196" s="245" t="s">
        <v>81</v>
      </c>
      <c r="AV196" s="13" t="s">
        <v>81</v>
      </c>
      <c r="AW196" s="13" t="s">
        <v>33</v>
      </c>
      <c r="AX196" s="13" t="s">
        <v>79</v>
      </c>
      <c r="AY196" s="245" t="s">
        <v>133</v>
      </c>
    </row>
    <row r="197" spans="1:65" s="2" customFormat="1" ht="24.15" customHeight="1">
      <c r="A197" s="39"/>
      <c r="B197" s="40"/>
      <c r="C197" s="212" t="s">
        <v>434</v>
      </c>
      <c r="D197" s="212" t="s">
        <v>136</v>
      </c>
      <c r="E197" s="213" t="s">
        <v>643</v>
      </c>
      <c r="F197" s="214" t="s">
        <v>644</v>
      </c>
      <c r="G197" s="215" t="s">
        <v>276</v>
      </c>
      <c r="H197" s="216">
        <v>0.129</v>
      </c>
      <c r="I197" s="217"/>
      <c r="J197" s="218">
        <f>ROUND(I197*H197,2)</f>
        <v>0</v>
      </c>
      <c r="K197" s="214" t="s">
        <v>140</v>
      </c>
      <c r="L197" s="45"/>
      <c r="M197" s="219" t="s">
        <v>19</v>
      </c>
      <c r="N197" s="220" t="s">
        <v>42</v>
      </c>
      <c r="O197" s="85"/>
      <c r="P197" s="221">
        <f>O197*H197</f>
        <v>0</v>
      </c>
      <c r="Q197" s="221">
        <v>0</v>
      </c>
      <c r="R197" s="221">
        <f>Q197*H197</f>
        <v>0</v>
      </c>
      <c r="S197" s="221">
        <v>0</v>
      </c>
      <c r="T197" s="221">
        <f>S197*H197</f>
        <v>0</v>
      </c>
      <c r="U197" s="222" t="s">
        <v>19</v>
      </c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3" t="s">
        <v>156</v>
      </c>
      <c r="AT197" s="223" t="s">
        <v>136</v>
      </c>
      <c r="AU197" s="223" t="s">
        <v>81</v>
      </c>
      <c r="AY197" s="18" t="s">
        <v>133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8" t="s">
        <v>79</v>
      </c>
      <c r="BK197" s="224">
        <f>ROUND(I197*H197,2)</f>
        <v>0</v>
      </c>
      <c r="BL197" s="18" t="s">
        <v>156</v>
      </c>
      <c r="BM197" s="223" t="s">
        <v>1563</v>
      </c>
    </row>
    <row r="198" spans="1:47" s="2" customFormat="1" ht="12">
      <c r="A198" s="39"/>
      <c r="B198" s="40"/>
      <c r="C198" s="41"/>
      <c r="D198" s="225" t="s">
        <v>143</v>
      </c>
      <c r="E198" s="41"/>
      <c r="F198" s="226" t="s">
        <v>646</v>
      </c>
      <c r="G198" s="41"/>
      <c r="H198" s="41"/>
      <c r="I198" s="227"/>
      <c r="J198" s="41"/>
      <c r="K198" s="41"/>
      <c r="L198" s="45"/>
      <c r="M198" s="228"/>
      <c r="N198" s="229"/>
      <c r="O198" s="85"/>
      <c r="P198" s="85"/>
      <c r="Q198" s="85"/>
      <c r="R198" s="85"/>
      <c r="S198" s="85"/>
      <c r="T198" s="85"/>
      <c r="U198" s="86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143</v>
      </c>
      <c r="AU198" s="18" t="s">
        <v>81</v>
      </c>
    </row>
    <row r="199" spans="1:65" s="2" customFormat="1" ht="24.15" customHeight="1">
      <c r="A199" s="39"/>
      <c r="B199" s="40"/>
      <c r="C199" s="212" t="s">
        <v>439</v>
      </c>
      <c r="D199" s="212" t="s">
        <v>136</v>
      </c>
      <c r="E199" s="213" t="s">
        <v>659</v>
      </c>
      <c r="F199" s="214" t="s">
        <v>660</v>
      </c>
      <c r="G199" s="215" t="s">
        <v>276</v>
      </c>
      <c r="H199" s="216">
        <v>0.306</v>
      </c>
      <c r="I199" s="217"/>
      <c r="J199" s="218">
        <f>ROUND(I199*H199,2)</f>
        <v>0</v>
      </c>
      <c r="K199" s="214" t="s">
        <v>140</v>
      </c>
      <c r="L199" s="45"/>
      <c r="M199" s="219" t="s">
        <v>19</v>
      </c>
      <c r="N199" s="220" t="s">
        <v>42</v>
      </c>
      <c r="O199" s="85"/>
      <c r="P199" s="221">
        <f>O199*H199</f>
        <v>0</v>
      </c>
      <c r="Q199" s="221">
        <v>0</v>
      </c>
      <c r="R199" s="221">
        <f>Q199*H199</f>
        <v>0</v>
      </c>
      <c r="S199" s="221">
        <v>0</v>
      </c>
      <c r="T199" s="221">
        <f>S199*H199</f>
        <v>0</v>
      </c>
      <c r="U199" s="222" t="s">
        <v>19</v>
      </c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3" t="s">
        <v>156</v>
      </c>
      <c r="AT199" s="223" t="s">
        <v>136</v>
      </c>
      <c r="AU199" s="223" t="s">
        <v>81</v>
      </c>
      <c r="AY199" s="18" t="s">
        <v>133</v>
      </c>
      <c r="BE199" s="224">
        <f>IF(N199="základní",J199,0)</f>
        <v>0</v>
      </c>
      <c r="BF199" s="224">
        <f>IF(N199="snížená",J199,0)</f>
        <v>0</v>
      </c>
      <c r="BG199" s="224">
        <f>IF(N199="zákl. přenesená",J199,0)</f>
        <v>0</v>
      </c>
      <c r="BH199" s="224">
        <f>IF(N199="sníž. přenesená",J199,0)</f>
        <v>0</v>
      </c>
      <c r="BI199" s="224">
        <f>IF(N199="nulová",J199,0)</f>
        <v>0</v>
      </c>
      <c r="BJ199" s="18" t="s">
        <v>79</v>
      </c>
      <c r="BK199" s="224">
        <f>ROUND(I199*H199,2)</f>
        <v>0</v>
      </c>
      <c r="BL199" s="18" t="s">
        <v>156</v>
      </c>
      <c r="BM199" s="223" t="s">
        <v>1564</v>
      </c>
    </row>
    <row r="200" spans="1:47" s="2" customFormat="1" ht="12">
      <c r="A200" s="39"/>
      <c r="B200" s="40"/>
      <c r="C200" s="41"/>
      <c r="D200" s="225" t="s">
        <v>143</v>
      </c>
      <c r="E200" s="41"/>
      <c r="F200" s="226" t="s">
        <v>662</v>
      </c>
      <c r="G200" s="41"/>
      <c r="H200" s="41"/>
      <c r="I200" s="227"/>
      <c r="J200" s="41"/>
      <c r="K200" s="41"/>
      <c r="L200" s="45"/>
      <c r="M200" s="228"/>
      <c r="N200" s="229"/>
      <c r="O200" s="85"/>
      <c r="P200" s="85"/>
      <c r="Q200" s="85"/>
      <c r="R200" s="85"/>
      <c r="S200" s="85"/>
      <c r="T200" s="85"/>
      <c r="U200" s="86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143</v>
      </c>
      <c r="AU200" s="18" t="s">
        <v>81</v>
      </c>
    </row>
    <row r="201" spans="1:51" s="13" customFormat="1" ht="12">
      <c r="A201" s="13"/>
      <c r="B201" s="234"/>
      <c r="C201" s="235"/>
      <c r="D201" s="236" t="s">
        <v>211</v>
      </c>
      <c r="E201" s="237" t="s">
        <v>19</v>
      </c>
      <c r="F201" s="238" t="s">
        <v>1565</v>
      </c>
      <c r="G201" s="235"/>
      <c r="H201" s="239">
        <v>0.306</v>
      </c>
      <c r="I201" s="240"/>
      <c r="J201" s="235"/>
      <c r="K201" s="235"/>
      <c r="L201" s="241"/>
      <c r="M201" s="242"/>
      <c r="N201" s="243"/>
      <c r="O201" s="243"/>
      <c r="P201" s="243"/>
      <c r="Q201" s="243"/>
      <c r="R201" s="243"/>
      <c r="S201" s="243"/>
      <c r="T201" s="243"/>
      <c r="U201" s="244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5" t="s">
        <v>211</v>
      </c>
      <c r="AU201" s="245" t="s">
        <v>81</v>
      </c>
      <c r="AV201" s="13" t="s">
        <v>81</v>
      </c>
      <c r="AW201" s="13" t="s">
        <v>33</v>
      </c>
      <c r="AX201" s="13" t="s">
        <v>79</v>
      </c>
      <c r="AY201" s="245" t="s">
        <v>133</v>
      </c>
    </row>
    <row r="202" spans="1:65" s="2" customFormat="1" ht="24.15" customHeight="1">
      <c r="A202" s="39"/>
      <c r="B202" s="40"/>
      <c r="C202" s="212" t="s">
        <v>445</v>
      </c>
      <c r="D202" s="212" t="s">
        <v>136</v>
      </c>
      <c r="E202" s="213" t="s">
        <v>1566</v>
      </c>
      <c r="F202" s="214" t="s">
        <v>1567</v>
      </c>
      <c r="G202" s="215" t="s">
        <v>276</v>
      </c>
      <c r="H202" s="216">
        <v>0.036</v>
      </c>
      <c r="I202" s="217"/>
      <c r="J202" s="218">
        <f>ROUND(I202*H202,2)</f>
        <v>0</v>
      </c>
      <c r="K202" s="214" t="s">
        <v>140</v>
      </c>
      <c r="L202" s="45"/>
      <c r="M202" s="219" t="s">
        <v>19</v>
      </c>
      <c r="N202" s="220" t="s">
        <v>42</v>
      </c>
      <c r="O202" s="85"/>
      <c r="P202" s="221">
        <f>O202*H202</f>
        <v>0</v>
      </c>
      <c r="Q202" s="221">
        <v>0</v>
      </c>
      <c r="R202" s="221">
        <f>Q202*H202</f>
        <v>0</v>
      </c>
      <c r="S202" s="221">
        <v>0</v>
      </c>
      <c r="T202" s="221">
        <f>S202*H202</f>
        <v>0</v>
      </c>
      <c r="U202" s="222" t="s">
        <v>19</v>
      </c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3" t="s">
        <v>156</v>
      </c>
      <c r="AT202" s="223" t="s">
        <v>136</v>
      </c>
      <c r="AU202" s="223" t="s">
        <v>81</v>
      </c>
      <c r="AY202" s="18" t="s">
        <v>133</v>
      </c>
      <c r="BE202" s="224">
        <f>IF(N202="základní",J202,0)</f>
        <v>0</v>
      </c>
      <c r="BF202" s="224">
        <f>IF(N202="snížená",J202,0)</f>
        <v>0</v>
      </c>
      <c r="BG202" s="224">
        <f>IF(N202="zákl. přenesená",J202,0)</f>
        <v>0</v>
      </c>
      <c r="BH202" s="224">
        <f>IF(N202="sníž. přenesená",J202,0)</f>
        <v>0</v>
      </c>
      <c r="BI202" s="224">
        <f>IF(N202="nulová",J202,0)</f>
        <v>0</v>
      </c>
      <c r="BJ202" s="18" t="s">
        <v>79</v>
      </c>
      <c r="BK202" s="224">
        <f>ROUND(I202*H202,2)</f>
        <v>0</v>
      </c>
      <c r="BL202" s="18" t="s">
        <v>156</v>
      </c>
      <c r="BM202" s="223" t="s">
        <v>1568</v>
      </c>
    </row>
    <row r="203" spans="1:47" s="2" customFormat="1" ht="12">
      <c r="A203" s="39"/>
      <c r="B203" s="40"/>
      <c r="C203" s="41"/>
      <c r="D203" s="225" t="s">
        <v>143</v>
      </c>
      <c r="E203" s="41"/>
      <c r="F203" s="226" t="s">
        <v>1569</v>
      </c>
      <c r="G203" s="41"/>
      <c r="H203" s="41"/>
      <c r="I203" s="227"/>
      <c r="J203" s="41"/>
      <c r="K203" s="41"/>
      <c r="L203" s="45"/>
      <c r="M203" s="228"/>
      <c r="N203" s="229"/>
      <c r="O203" s="85"/>
      <c r="P203" s="85"/>
      <c r="Q203" s="85"/>
      <c r="R203" s="85"/>
      <c r="S203" s="85"/>
      <c r="T203" s="85"/>
      <c r="U203" s="86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143</v>
      </c>
      <c r="AU203" s="18" t="s">
        <v>81</v>
      </c>
    </row>
    <row r="204" spans="1:63" s="12" customFormat="1" ht="22.8" customHeight="1">
      <c r="A204" s="12"/>
      <c r="B204" s="196"/>
      <c r="C204" s="197"/>
      <c r="D204" s="198" t="s">
        <v>70</v>
      </c>
      <c r="E204" s="210" t="s">
        <v>663</v>
      </c>
      <c r="F204" s="210" t="s">
        <v>664</v>
      </c>
      <c r="G204" s="197"/>
      <c r="H204" s="197"/>
      <c r="I204" s="200"/>
      <c r="J204" s="211">
        <f>BK204</f>
        <v>0</v>
      </c>
      <c r="K204" s="197"/>
      <c r="L204" s="202"/>
      <c r="M204" s="203"/>
      <c r="N204" s="204"/>
      <c r="O204" s="204"/>
      <c r="P204" s="205">
        <f>SUM(P205:P206)</f>
        <v>0</v>
      </c>
      <c r="Q204" s="204"/>
      <c r="R204" s="205">
        <f>SUM(R205:R206)</f>
        <v>0</v>
      </c>
      <c r="S204" s="204"/>
      <c r="T204" s="205">
        <f>SUM(T205:T206)</f>
        <v>0</v>
      </c>
      <c r="U204" s="206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7" t="s">
        <v>79</v>
      </c>
      <c r="AT204" s="208" t="s">
        <v>70</v>
      </c>
      <c r="AU204" s="208" t="s">
        <v>79</v>
      </c>
      <c r="AY204" s="207" t="s">
        <v>133</v>
      </c>
      <c r="BK204" s="209">
        <f>SUM(BK205:BK206)</f>
        <v>0</v>
      </c>
    </row>
    <row r="205" spans="1:65" s="2" customFormat="1" ht="33" customHeight="1">
      <c r="A205" s="39"/>
      <c r="B205" s="40"/>
      <c r="C205" s="212" t="s">
        <v>450</v>
      </c>
      <c r="D205" s="212" t="s">
        <v>136</v>
      </c>
      <c r="E205" s="213" t="s">
        <v>666</v>
      </c>
      <c r="F205" s="214" t="s">
        <v>667</v>
      </c>
      <c r="G205" s="215" t="s">
        <v>276</v>
      </c>
      <c r="H205" s="216">
        <v>19.115</v>
      </c>
      <c r="I205" s="217"/>
      <c r="J205" s="218">
        <f>ROUND(I205*H205,2)</f>
        <v>0</v>
      </c>
      <c r="K205" s="214" t="s">
        <v>140</v>
      </c>
      <c r="L205" s="45"/>
      <c r="M205" s="219" t="s">
        <v>19</v>
      </c>
      <c r="N205" s="220" t="s">
        <v>42</v>
      </c>
      <c r="O205" s="85"/>
      <c r="P205" s="221">
        <f>O205*H205</f>
        <v>0</v>
      </c>
      <c r="Q205" s="221">
        <v>0</v>
      </c>
      <c r="R205" s="221">
        <f>Q205*H205</f>
        <v>0</v>
      </c>
      <c r="S205" s="221">
        <v>0</v>
      </c>
      <c r="T205" s="221">
        <f>S205*H205</f>
        <v>0</v>
      </c>
      <c r="U205" s="222" t="s">
        <v>19</v>
      </c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3" t="s">
        <v>156</v>
      </c>
      <c r="AT205" s="223" t="s">
        <v>136</v>
      </c>
      <c r="AU205" s="223" t="s">
        <v>81</v>
      </c>
      <c r="AY205" s="18" t="s">
        <v>133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18" t="s">
        <v>79</v>
      </c>
      <c r="BK205" s="224">
        <f>ROUND(I205*H205,2)</f>
        <v>0</v>
      </c>
      <c r="BL205" s="18" t="s">
        <v>156</v>
      </c>
      <c r="BM205" s="223" t="s">
        <v>1570</v>
      </c>
    </row>
    <row r="206" spans="1:47" s="2" customFormat="1" ht="12">
      <c r="A206" s="39"/>
      <c r="B206" s="40"/>
      <c r="C206" s="41"/>
      <c r="D206" s="225" t="s">
        <v>143</v>
      </c>
      <c r="E206" s="41"/>
      <c r="F206" s="226" t="s">
        <v>669</v>
      </c>
      <c r="G206" s="41"/>
      <c r="H206" s="41"/>
      <c r="I206" s="227"/>
      <c r="J206" s="41"/>
      <c r="K206" s="41"/>
      <c r="L206" s="45"/>
      <c r="M206" s="228"/>
      <c r="N206" s="229"/>
      <c r="O206" s="85"/>
      <c r="P206" s="85"/>
      <c r="Q206" s="85"/>
      <c r="R206" s="85"/>
      <c r="S206" s="85"/>
      <c r="T206" s="85"/>
      <c r="U206" s="86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143</v>
      </c>
      <c r="AU206" s="18" t="s">
        <v>81</v>
      </c>
    </row>
    <row r="207" spans="1:63" s="12" customFormat="1" ht="25.9" customHeight="1">
      <c r="A207" s="12"/>
      <c r="B207" s="196"/>
      <c r="C207" s="197"/>
      <c r="D207" s="198" t="s">
        <v>70</v>
      </c>
      <c r="E207" s="199" t="s">
        <v>670</v>
      </c>
      <c r="F207" s="199" t="s">
        <v>671</v>
      </c>
      <c r="G207" s="197"/>
      <c r="H207" s="197"/>
      <c r="I207" s="200"/>
      <c r="J207" s="201">
        <f>BK207</f>
        <v>0</v>
      </c>
      <c r="K207" s="197"/>
      <c r="L207" s="202"/>
      <c r="M207" s="203"/>
      <c r="N207" s="204"/>
      <c r="O207" s="204"/>
      <c r="P207" s="205">
        <f>P208+P219+P267+P316+P323+P376+P387</f>
        <v>0</v>
      </c>
      <c r="Q207" s="204"/>
      <c r="R207" s="205">
        <f>R208+R219+R267+R316+R323+R376+R387</f>
        <v>0.7146650000000001</v>
      </c>
      <c r="S207" s="204"/>
      <c r="T207" s="205">
        <f>T208+T219+T267+T316+T323+T376+T387</f>
        <v>0.47054999999999997</v>
      </c>
      <c r="U207" s="206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7" t="s">
        <v>81</v>
      </c>
      <c r="AT207" s="208" t="s">
        <v>70</v>
      </c>
      <c r="AU207" s="208" t="s">
        <v>71</v>
      </c>
      <c r="AY207" s="207" t="s">
        <v>133</v>
      </c>
      <c r="BK207" s="209">
        <f>BK208+BK219+BK267+BK316+BK323+BK376+BK387</f>
        <v>0</v>
      </c>
    </row>
    <row r="208" spans="1:63" s="12" customFormat="1" ht="22.8" customHeight="1">
      <c r="A208" s="12"/>
      <c r="B208" s="196"/>
      <c r="C208" s="197"/>
      <c r="D208" s="198" t="s">
        <v>70</v>
      </c>
      <c r="E208" s="210" t="s">
        <v>1571</v>
      </c>
      <c r="F208" s="210" t="s">
        <v>1572</v>
      </c>
      <c r="G208" s="197"/>
      <c r="H208" s="197"/>
      <c r="I208" s="200"/>
      <c r="J208" s="211">
        <f>BK208</f>
        <v>0</v>
      </c>
      <c r="K208" s="197"/>
      <c r="L208" s="202"/>
      <c r="M208" s="203"/>
      <c r="N208" s="204"/>
      <c r="O208" s="204"/>
      <c r="P208" s="205">
        <f>SUM(P209:P218)</f>
        <v>0</v>
      </c>
      <c r="Q208" s="204"/>
      <c r="R208" s="205">
        <f>SUM(R209:R218)</f>
        <v>0.05412</v>
      </c>
      <c r="S208" s="204"/>
      <c r="T208" s="205">
        <f>SUM(T209:T218)</f>
        <v>0.036000000000000004</v>
      </c>
      <c r="U208" s="206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07" t="s">
        <v>81</v>
      </c>
      <c r="AT208" s="208" t="s">
        <v>70</v>
      </c>
      <c r="AU208" s="208" t="s">
        <v>79</v>
      </c>
      <c r="AY208" s="207" t="s">
        <v>133</v>
      </c>
      <c r="BK208" s="209">
        <f>SUM(BK209:BK218)</f>
        <v>0</v>
      </c>
    </row>
    <row r="209" spans="1:65" s="2" customFormat="1" ht="16.5" customHeight="1">
      <c r="A209" s="39"/>
      <c r="B209" s="40"/>
      <c r="C209" s="212" t="s">
        <v>455</v>
      </c>
      <c r="D209" s="212" t="s">
        <v>136</v>
      </c>
      <c r="E209" s="213" t="s">
        <v>1573</v>
      </c>
      <c r="F209" s="214" t="s">
        <v>1574</v>
      </c>
      <c r="G209" s="215" t="s">
        <v>227</v>
      </c>
      <c r="H209" s="216">
        <v>9</v>
      </c>
      <c r="I209" s="217"/>
      <c r="J209" s="218">
        <f>ROUND(I209*H209,2)</f>
        <v>0</v>
      </c>
      <c r="K209" s="214" t="s">
        <v>140</v>
      </c>
      <c r="L209" s="45"/>
      <c r="M209" s="219" t="s">
        <v>19</v>
      </c>
      <c r="N209" s="220" t="s">
        <v>42</v>
      </c>
      <c r="O209" s="85"/>
      <c r="P209" s="221">
        <f>O209*H209</f>
        <v>0</v>
      </c>
      <c r="Q209" s="221">
        <v>0</v>
      </c>
      <c r="R209" s="221">
        <f>Q209*H209</f>
        <v>0</v>
      </c>
      <c r="S209" s="221">
        <v>0.004</v>
      </c>
      <c r="T209" s="221">
        <f>S209*H209</f>
        <v>0.036000000000000004</v>
      </c>
      <c r="U209" s="222" t="s">
        <v>19</v>
      </c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3" t="s">
        <v>310</v>
      </c>
      <c r="AT209" s="223" t="s">
        <v>136</v>
      </c>
      <c r="AU209" s="223" t="s">
        <v>81</v>
      </c>
      <c r="AY209" s="18" t="s">
        <v>133</v>
      </c>
      <c r="BE209" s="224">
        <f>IF(N209="základní",J209,0)</f>
        <v>0</v>
      </c>
      <c r="BF209" s="224">
        <f>IF(N209="snížená",J209,0)</f>
        <v>0</v>
      </c>
      <c r="BG209" s="224">
        <f>IF(N209="zákl. přenesená",J209,0)</f>
        <v>0</v>
      </c>
      <c r="BH209" s="224">
        <f>IF(N209="sníž. přenesená",J209,0)</f>
        <v>0</v>
      </c>
      <c r="BI209" s="224">
        <f>IF(N209="nulová",J209,0)</f>
        <v>0</v>
      </c>
      <c r="BJ209" s="18" t="s">
        <v>79</v>
      </c>
      <c r="BK209" s="224">
        <f>ROUND(I209*H209,2)</f>
        <v>0</v>
      </c>
      <c r="BL209" s="18" t="s">
        <v>310</v>
      </c>
      <c r="BM209" s="223" t="s">
        <v>1575</v>
      </c>
    </row>
    <row r="210" spans="1:47" s="2" customFormat="1" ht="12">
      <c r="A210" s="39"/>
      <c r="B210" s="40"/>
      <c r="C210" s="41"/>
      <c r="D210" s="225" t="s">
        <v>143</v>
      </c>
      <c r="E210" s="41"/>
      <c r="F210" s="226" t="s">
        <v>1576</v>
      </c>
      <c r="G210" s="41"/>
      <c r="H210" s="41"/>
      <c r="I210" s="227"/>
      <c r="J210" s="41"/>
      <c r="K210" s="41"/>
      <c r="L210" s="45"/>
      <c r="M210" s="228"/>
      <c r="N210" s="229"/>
      <c r="O210" s="85"/>
      <c r="P210" s="85"/>
      <c r="Q210" s="85"/>
      <c r="R210" s="85"/>
      <c r="S210" s="85"/>
      <c r="T210" s="85"/>
      <c r="U210" s="86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143</v>
      </c>
      <c r="AU210" s="18" t="s">
        <v>81</v>
      </c>
    </row>
    <row r="211" spans="1:51" s="13" customFormat="1" ht="12">
      <c r="A211" s="13"/>
      <c r="B211" s="234"/>
      <c r="C211" s="235"/>
      <c r="D211" s="236" t="s">
        <v>211</v>
      </c>
      <c r="E211" s="237" t="s">
        <v>19</v>
      </c>
      <c r="F211" s="238" t="s">
        <v>1577</v>
      </c>
      <c r="G211" s="235"/>
      <c r="H211" s="239">
        <v>9</v>
      </c>
      <c r="I211" s="240"/>
      <c r="J211" s="235"/>
      <c r="K211" s="235"/>
      <c r="L211" s="241"/>
      <c r="M211" s="242"/>
      <c r="N211" s="243"/>
      <c r="O211" s="243"/>
      <c r="P211" s="243"/>
      <c r="Q211" s="243"/>
      <c r="R211" s="243"/>
      <c r="S211" s="243"/>
      <c r="T211" s="243"/>
      <c r="U211" s="244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5" t="s">
        <v>211</v>
      </c>
      <c r="AU211" s="245" t="s">
        <v>81</v>
      </c>
      <c r="AV211" s="13" t="s">
        <v>81</v>
      </c>
      <c r="AW211" s="13" t="s">
        <v>33</v>
      </c>
      <c r="AX211" s="13" t="s">
        <v>79</v>
      </c>
      <c r="AY211" s="245" t="s">
        <v>133</v>
      </c>
    </row>
    <row r="212" spans="1:65" s="2" customFormat="1" ht="21.75" customHeight="1">
      <c r="A212" s="39"/>
      <c r="B212" s="40"/>
      <c r="C212" s="212" t="s">
        <v>461</v>
      </c>
      <c r="D212" s="212" t="s">
        <v>136</v>
      </c>
      <c r="E212" s="213" t="s">
        <v>1578</v>
      </c>
      <c r="F212" s="214" t="s">
        <v>1579</v>
      </c>
      <c r="G212" s="215" t="s">
        <v>227</v>
      </c>
      <c r="H212" s="216">
        <v>12</v>
      </c>
      <c r="I212" s="217"/>
      <c r="J212" s="218">
        <f>ROUND(I212*H212,2)</f>
        <v>0</v>
      </c>
      <c r="K212" s="214" t="s">
        <v>140</v>
      </c>
      <c r="L212" s="45"/>
      <c r="M212" s="219" t="s">
        <v>19</v>
      </c>
      <c r="N212" s="220" t="s">
        <v>42</v>
      </c>
      <c r="O212" s="85"/>
      <c r="P212" s="221">
        <f>O212*H212</f>
        <v>0</v>
      </c>
      <c r="Q212" s="221">
        <v>0.00451</v>
      </c>
      <c r="R212" s="221">
        <f>Q212*H212</f>
        <v>0.05412</v>
      </c>
      <c r="S212" s="221">
        <v>0</v>
      </c>
      <c r="T212" s="221">
        <f>S212*H212</f>
        <v>0</v>
      </c>
      <c r="U212" s="222" t="s">
        <v>19</v>
      </c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3" t="s">
        <v>310</v>
      </c>
      <c r="AT212" s="223" t="s">
        <v>136</v>
      </c>
      <c r="AU212" s="223" t="s">
        <v>81</v>
      </c>
      <c r="AY212" s="18" t="s">
        <v>133</v>
      </c>
      <c r="BE212" s="224">
        <f>IF(N212="základní",J212,0)</f>
        <v>0</v>
      </c>
      <c r="BF212" s="224">
        <f>IF(N212="snížená",J212,0)</f>
        <v>0</v>
      </c>
      <c r="BG212" s="224">
        <f>IF(N212="zákl. přenesená",J212,0)</f>
        <v>0</v>
      </c>
      <c r="BH212" s="224">
        <f>IF(N212="sníž. přenesená",J212,0)</f>
        <v>0</v>
      </c>
      <c r="BI212" s="224">
        <f>IF(N212="nulová",J212,0)</f>
        <v>0</v>
      </c>
      <c r="BJ212" s="18" t="s">
        <v>79</v>
      </c>
      <c r="BK212" s="224">
        <f>ROUND(I212*H212,2)</f>
        <v>0</v>
      </c>
      <c r="BL212" s="18" t="s">
        <v>310</v>
      </c>
      <c r="BM212" s="223" t="s">
        <v>1580</v>
      </c>
    </row>
    <row r="213" spans="1:47" s="2" customFormat="1" ht="12">
      <c r="A213" s="39"/>
      <c r="B213" s="40"/>
      <c r="C213" s="41"/>
      <c r="D213" s="225" t="s">
        <v>143</v>
      </c>
      <c r="E213" s="41"/>
      <c r="F213" s="226" t="s">
        <v>1581</v>
      </c>
      <c r="G213" s="41"/>
      <c r="H213" s="41"/>
      <c r="I213" s="227"/>
      <c r="J213" s="41"/>
      <c r="K213" s="41"/>
      <c r="L213" s="45"/>
      <c r="M213" s="228"/>
      <c r="N213" s="229"/>
      <c r="O213" s="85"/>
      <c r="P213" s="85"/>
      <c r="Q213" s="85"/>
      <c r="R213" s="85"/>
      <c r="S213" s="85"/>
      <c r="T213" s="85"/>
      <c r="U213" s="86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143</v>
      </c>
      <c r="AU213" s="18" t="s">
        <v>81</v>
      </c>
    </row>
    <row r="214" spans="1:51" s="13" customFormat="1" ht="12">
      <c r="A214" s="13"/>
      <c r="B214" s="234"/>
      <c r="C214" s="235"/>
      <c r="D214" s="236" t="s">
        <v>211</v>
      </c>
      <c r="E214" s="237" t="s">
        <v>19</v>
      </c>
      <c r="F214" s="238" t="s">
        <v>1582</v>
      </c>
      <c r="G214" s="235"/>
      <c r="H214" s="239">
        <v>12</v>
      </c>
      <c r="I214" s="240"/>
      <c r="J214" s="235"/>
      <c r="K214" s="235"/>
      <c r="L214" s="241"/>
      <c r="M214" s="242"/>
      <c r="N214" s="243"/>
      <c r="O214" s="243"/>
      <c r="P214" s="243"/>
      <c r="Q214" s="243"/>
      <c r="R214" s="243"/>
      <c r="S214" s="243"/>
      <c r="T214" s="243"/>
      <c r="U214" s="244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5" t="s">
        <v>211</v>
      </c>
      <c r="AU214" s="245" t="s">
        <v>81</v>
      </c>
      <c r="AV214" s="13" t="s">
        <v>81</v>
      </c>
      <c r="AW214" s="13" t="s">
        <v>33</v>
      </c>
      <c r="AX214" s="13" t="s">
        <v>79</v>
      </c>
      <c r="AY214" s="245" t="s">
        <v>133</v>
      </c>
    </row>
    <row r="215" spans="1:65" s="2" customFormat="1" ht="24.15" customHeight="1">
      <c r="A215" s="39"/>
      <c r="B215" s="40"/>
      <c r="C215" s="212" t="s">
        <v>466</v>
      </c>
      <c r="D215" s="212" t="s">
        <v>136</v>
      </c>
      <c r="E215" s="213" t="s">
        <v>1583</v>
      </c>
      <c r="F215" s="214" t="s">
        <v>1584</v>
      </c>
      <c r="G215" s="215" t="s">
        <v>276</v>
      </c>
      <c r="H215" s="216">
        <v>0.054</v>
      </c>
      <c r="I215" s="217"/>
      <c r="J215" s="218">
        <f>ROUND(I215*H215,2)</f>
        <v>0</v>
      </c>
      <c r="K215" s="214" t="s">
        <v>140</v>
      </c>
      <c r="L215" s="45"/>
      <c r="M215" s="219" t="s">
        <v>19</v>
      </c>
      <c r="N215" s="220" t="s">
        <v>42</v>
      </c>
      <c r="O215" s="85"/>
      <c r="P215" s="221">
        <f>O215*H215</f>
        <v>0</v>
      </c>
      <c r="Q215" s="221">
        <v>0</v>
      </c>
      <c r="R215" s="221">
        <f>Q215*H215</f>
        <v>0</v>
      </c>
      <c r="S215" s="221">
        <v>0</v>
      </c>
      <c r="T215" s="221">
        <f>S215*H215</f>
        <v>0</v>
      </c>
      <c r="U215" s="222" t="s">
        <v>19</v>
      </c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3" t="s">
        <v>310</v>
      </c>
      <c r="AT215" s="223" t="s">
        <v>136</v>
      </c>
      <c r="AU215" s="223" t="s">
        <v>81</v>
      </c>
      <c r="AY215" s="18" t="s">
        <v>133</v>
      </c>
      <c r="BE215" s="224">
        <f>IF(N215="základní",J215,0)</f>
        <v>0</v>
      </c>
      <c r="BF215" s="224">
        <f>IF(N215="snížená",J215,0)</f>
        <v>0</v>
      </c>
      <c r="BG215" s="224">
        <f>IF(N215="zákl. přenesená",J215,0)</f>
        <v>0</v>
      </c>
      <c r="BH215" s="224">
        <f>IF(N215="sníž. přenesená",J215,0)</f>
        <v>0</v>
      </c>
      <c r="BI215" s="224">
        <f>IF(N215="nulová",J215,0)</f>
        <v>0</v>
      </c>
      <c r="BJ215" s="18" t="s">
        <v>79</v>
      </c>
      <c r="BK215" s="224">
        <f>ROUND(I215*H215,2)</f>
        <v>0</v>
      </c>
      <c r="BL215" s="18" t="s">
        <v>310</v>
      </c>
      <c r="BM215" s="223" t="s">
        <v>1585</v>
      </c>
    </row>
    <row r="216" spans="1:47" s="2" customFormat="1" ht="12">
      <c r="A216" s="39"/>
      <c r="B216" s="40"/>
      <c r="C216" s="41"/>
      <c r="D216" s="225" t="s">
        <v>143</v>
      </c>
      <c r="E216" s="41"/>
      <c r="F216" s="226" t="s">
        <v>1586</v>
      </c>
      <c r="G216" s="41"/>
      <c r="H216" s="41"/>
      <c r="I216" s="227"/>
      <c r="J216" s="41"/>
      <c r="K216" s="41"/>
      <c r="L216" s="45"/>
      <c r="M216" s="228"/>
      <c r="N216" s="229"/>
      <c r="O216" s="85"/>
      <c r="P216" s="85"/>
      <c r="Q216" s="85"/>
      <c r="R216" s="85"/>
      <c r="S216" s="85"/>
      <c r="T216" s="85"/>
      <c r="U216" s="86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143</v>
      </c>
      <c r="AU216" s="18" t="s">
        <v>81</v>
      </c>
    </row>
    <row r="217" spans="1:65" s="2" customFormat="1" ht="33" customHeight="1">
      <c r="A217" s="39"/>
      <c r="B217" s="40"/>
      <c r="C217" s="212" t="s">
        <v>472</v>
      </c>
      <c r="D217" s="212" t="s">
        <v>136</v>
      </c>
      <c r="E217" s="213" t="s">
        <v>1587</v>
      </c>
      <c r="F217" s="214" t="s">
        <v>1588</v>
      </c>
      <c r="G217" s="215" t="s">
        <v>276</v>
      </c>
      <c r="H217" s="216">
        <v>0.054</v>
      </c>
      <c r="I217" s="217"/>
      <c r="J217" s="218">
        <f>ROUND(I217*H217,2)</f>
        <v>0</v>
      </c>
      <c r="K217" s="214" t="s">
        <v>140</v>
      </c>
      <c r="L217" s="45"/>
      <c r="M217" s="219" t="s">
        <v>19</v>
      </c>
      <c r="N217" s="220" t="s">
        <v>42</v>
      </c>
      <c r="O217" s="85"/>
      <c r="P217" s="221">
        <f>O217*H217</f>
        <v>0</v>
      </c>
      <c r="Q217" s="221">
        <v>0</v>
      </c>
      <c r="R217" s="221">
        <f>Q217*H217</f>
        <v>0</v>
      </c>
      <c r="S217" s="221">
        <v>0</v>
      </c>
      <c r="T217" s="221">
        <f>S217*H217</f>
        <v>0</v>
      </c>
      <c r="U217" s="222" t="s">
        <v>19</v>
      </c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3" t="s">
        <v>310</v>
      </c>
      <c r="AT217" s="223" t="s">
        <v>136</v>
      </c>
      <c r="AU217" s="223" t="s">
        <v>81</v>
      </c>
      <c r="AY217" s="18" t="s">
        <v>133</v>
      </c>
      <c r="BE217" s="224">
        <f>IF(N217="základní",J217,0)</f>
        <v>0</v>
      </c>
      <c r="BF217" s="224">
        <f>IF(N217="snížená",J217,0)</f>
        <v>0</v>
      </c>
      <c r="BG217" s="224">
        <f>IF(N217="zákl. přenesená",J217,0)</f>
        <v>0</v>
      </c>
      <c r="BH217" s="224">
        <f>IF(N217="sníž. přenesená",J217,0)</f>
        <v>0</v>
      </c>
      <c r="BI217" s="224">
        <f>IF(N217="nulová",J217,0)</f>
        <v>0</v>
      </c>
      <c r="BJ217" s="18" t="s">
        <v>79</v>
      </c>
      <c r="BK217" s="224">
        <f>ROUND(I217*H217,2)</f>
        <v>0</v>
      </c>
      <c r="BL217" s="18" t="s">
        <v>310</v>
      </c>
      <c r="BM217" s="223" t="s">
        <v>1589</v>
      </c>
    </row>
    <row r="218" spans="1:47" s="2" customFormat="1" ht="12">
      <c r="A218" s="39"/>
      <c r="B218" s="40"/>
      <c r="C218" s="41"/>
      <c r="D218" s="225" t="s">
        <v>143</v>
      </c>
      <c r="E218" s="41"/>
      <c r="F218" s="226" t="s">
        <v>1590</v>
      </c>
      <c r="G218" s="41"/>
      <c r="H218" s="41"/>
      <c r="I218" s="227"/>
      <c r="J218" s="41"/>
      <c r="K218" s="41"/>
      <c r="L218" s="45"/>
      <c r="M218" s="228"/>
      <c r="N218" s="229"/>
      <c r="O218" s="85"/>
      <c r="P218" s="85"/>
      <c r="Q218" s="85"/>
      <c r="R218" s="85"/>
      <c r="S218" s="85"/>
      <c r="T218" s="85"/>
      <c r="U218" s="86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143</v>
      </c>
      <c r="AU218" s="18" t="s">
        <v>81</v>
      </c>
    </row>
    <row r="219" spans="1:63" s="12" customFormat="1" ht="22.8" customHeight="1">
      <c r="A219" s="12"/>
      <c r="B219" s="196"/>
      <c r="C219" s="197"/>
      <c r="D219" s="198" t="s">
        <v>70</v>
      </c>
      <c r="E219" s="210" t="s">
        <v>1591</v>
      </c>
      <c r="F219" s="210" t="s">
        <v>1592</v>
      </c>
      <c r="G219" s="197"/>
      <c r="H219" s="197"/>
      <c r="I219" s="200"/>
      <c r="J219" s="211">
        <f>BK219</f>
        <v>0</v>
      </c>
      <c r="K219" s="197"/>
      <c r="L219" s="202"/>
      <c r="M219" s="203"/>
      <c r="N219" s="204"/>
      <c r="O219" s="204"/>
      <c r="P219" s="205">
        <f>SUM(P220:P266)</f>
        <v>0</v>
      </c>
      <c r="Q219" s="204"/>
      <c r="R219" s="205">
        <f>SUM(R220:R266)</f>
        <v>0.088295</v>
      </c>
      <c r="S219" s="204"/>
      <c r="T219" s="205">
        <f>SUM(T220:T266)</f>
        <v>0.23389</v>
      </c>
      <c r="U219" s="206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7" t="s">
        <v>81</v>
      </c>
      <c r="AT219" s="208" t="s">
        <v>70</v>
      </c>
      <c r="AU219" s="208" t="s">
        <v>79</v>
      </c>
      <c r="AY219" s="207" t="s">
        <v>133</v>
      </c>
      <c r="BK219" s="209">
        <f>SUM(BK220:BK266)</f>
        <v>0</v>
      </c>
    </row>
    <row r="220" spans="1:65" s="2" customFormat="1" ht="16.5" customHeight="1">
      <c r="A220" s="39"/>
      <c r="B220" s="40"/>
      <c r="C220" s="212" t="s">
        <v>478</v>
      </c>
      <c r="D220" s="212" t="s">
        <v>136</v>
      </c>
      <c r="E220" s="213" t="s">
        <v>1593</v>
      </c>
      <c r="F220" s="214" t="s">
        <v>1594</v>
      </c>
      <c r="G220" s="215" t="s">
        <v>303</v>
      </c>
      <c r="H220" s="216">
        <v>1</v>
      </c>
      <c r="I220" s="217"/>
      <c r="J220" s="218">
        <f>ROUND(I220*H220,2)</f>
        <v>0</v>
      </c>
      <c r="K220" s="214" t="s">
        <v>19</v>
      </c>
      <c r="L220" s="45"/>
      <c r="M220" s="219" t="s">
        <v>19</v>
      </c>
      <c r="N220" s="220" t="s">
        <v>42</v>
      </c>
      <c r="O220" s="85"/>
      <c r="P220" s="221">
        <f>O220*H220</f>
        <v>0</v>
      </c>
      <c r="Q220" s="221">
        <v>0</v>
      </c>
      <c r="R220" s="221">
        <f>Q220*H220</f>
        <v>0</v>
      </c>
      <c r="S220" s="221">
        <v>0.00982</v>
      </c>
      <c r="T220" s="221">
        <f>S220*H220</f>
        <v>0.00982</v>
      </c>
      <c r="U220" s="222" t="s">
        <v>19</v>
      </c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3" t="s">
        <v>310</v>
      </c>
      <c r="AT220" s="223" t="s">
        <v>136</v>
      </c>
      <c r="AU220" s="223" t="s">
        <v>81</v>
      </c>
      <c r="AY220" s="18" t="s">
        <v>133</v>
      </c>
      <c r="BE220" s="224">
        <f>IF(N220="základní",J220,0)</f>
        <v>0</v>
      </c>
      <c r="BF220" s="224">
        <f>IF(N220="snížená",J220,0)</f>
        <v>0</v>
      </c>
      <c r="BG220" s="224">
        <f>IF(N220="zákl. přenesená",J220,0)</f>
        <v>0</v>
      </c>
      <c r="BH220" s="224">
        <f>IF(N220="sníž. přenesená",J220,0)</f>
        <v>0</v>
      </c>
      <c r="BI220" s="224">
        <f>IF(N220="nulová",J220,0)</f>
        <v>0</v>
      </c>
      <c r="BJ220" s="18" t="s">
        <v>79</v>
      </c>
      <c r="BK220" s="224">
        <f>ROUND(I220*H220,2)</f>
        <v>0</v>
      </c>
      <c r="BL220" s="18" t="s">
        <v>310</v>
      </c>
      <c r="BM220" s="223" t="s">
        <v>1595</v>
      </c>
    </row>
    <row r="221" spans="1:65" s="2" customFormat="1" ht="16.5" customHeight="1">
      <c r="A221" s="39"/>
      <c r="B221" s="40"/>
      <c r="C221" s="212" t="s">
        <v>484</v>
      </c>
      <c r="D221" s="212" t="s">
        <v>136</v>
      </c>
      <c r="E221" s="213" t="s">
        <v>1596</v>
      </c>
      <c r="F221" s="214" t="s">
        <v>1597</v>
      </c>
      <c r="G221" s="215" t="s">
        <v>208</v>
      </c>
      <c r="H221" s="216">
        <v>1</v>
      </c>
      <c r="I221" s="217"/>
      <c r="J221" s="218">
        <f>ROUND(I221*H221,2)</f>
        <v>0</v>
      </c>
      <c r="K221" s="214" t="s">
        <v>19</v>
      </c>
      <c r="L221" s="45"/>
      <c r="M221" s="219" t="s">
        <v>19</v>
      </c>
      <c r="N221" s="220" t="s">
        <v>42</v>
      </c>
      <c r="O221" s="85"/>
      <c r="P221" s="221">
        <f>O221*H221</f>
        <v>0</v>
      </c>
      <c r="Q221" s="221">
        <v>0</v>
      </c>
      <c r="R221" s="221">
        <f>Q221*H221</f>
        <v>0</v>
      </c>
      <c r="S221" s="221">
        <v>0.00982</v>
      </c>
      <c r="T221" s="221">
        <f>S221*H221</f>
        <v>0.00982</v>
      </c>
      <c r="U221" s="222" t="s">
        <v>19</v>
      </c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23" t="s">
        <v>310</v>
      </c>
      <c r="AT221" s="223" t="s">
        <v>136</v>
      </c>
      <c r="AU221" s="223" t="s">
        <v>81</v>
      </c>
      <c r="AY221" s="18" t="s">
        <v>133</v>
      </c>
      <c r="BE221" s="224">
        <f>IF(N221="základní",J221,0)</f>
        <v>0</v>
      </c>
      <c r="BF221" s="224">
        <f>IF(N221="snížená",J221,0)</f>
        <v>0</v>
      </c>
      <c r="BG221" s="224">
        <f>IF(N221="zákl. přenesená",J221,0)</f>
        <v>0</v>
      </c>
      <c r="BH221" s="224">
        <f>IF(N221="sníž. přenesená",J221,0)</f>
        <v>0</v>
      </c>
      <c r="BI221" s="224">
        <f>IF(N221="nulová",J221,0)</f>
        <v>0</v>
      </c>
      <c r="BJ221" s="18" t="s">
        <v>79</v>
      </c>
      <c r="BK221" s="224">
        <f>ROUND(I221*H221,2)</f>
        <v>0</v>
      </c>
      <c r="BL221" s="18" t="s">
        <v>310</v>
      </c>
      <c r="BM221" s="223" t="s">
        <v>1598</v>
      </c>
    </row>
    <row r="222" spans="1:65" s="2" customFormat="1" ht="16.5" customHeight="1">
      <c r="A222" s="39"/>
      <c r="B222" s="40"/>
      <c r="C222" s="212" t="s">
        <v>490</v>
      </c>
      <c r="D222" s="212" t="s">
        <v>136</v>
      </c>
      <c r="E222" s="213" t="s">
        <v>1599</v>
      </c>
      <c r="F222" s="214" t="s">
        <v>1600</v>
      </c>
      <c r="G222" s="215" t="s">
        <v>253</v>
      </c>
      <c r="H222" s="216">
        <v>16</v>
      </c>
      <c r="I222" s="217"/>
      <c r="J222" s="218">
        <f>ROUND(I222*H222,2)</f>
        <v>0</v>
      </c>
      <c r="K222" s="214" t="s">
        <v>140</v>
      </c>
      <c r="L222" s="45"/>
      <c r="M222" s="219" t="s">
        <v>19</v>
      </c>
      <c r="N222" s="220" t="s">
        <v>42</v>
      </c>
      <c r="O222" s="85"/>
      <c r="P222" s="221">
        <f>O222*H222</f>
        <v>0</v>
      </c>
      <c r="Q222" s="221">
        <v>0.00142</v>
      </c>
      <c r="R222" s="221">
        <f>Q222*H222</f>
        <v>0.02272</v>
      </c>
      <c r="S222" s="221">
        <v>0</v>
      </c>
      <c r="T222" s="221">
        <f>S222*H222</f>
        <v>0</v>
      </c>
      <c r="U222" s="222" t="s">
        <v>19</v>
      </c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3" t="s">
        <v>310</v>
      </c>
      <c r="AT222" s="223" t="s">
        <v>136</v>
      </c>
      <c r="AU222" s="223" t="s">
        <v>81</v>
      </c>
      <c r="AY222" s="18" t="s">
        <v>133</v>
      </c>
      <c r="BE222" s="224">
        <f>IF(N222="základní",J222,0)</f>
        <v>0</v>
      </c>
      <c r="BF222" s="224">
        <f>IF(N222="snížená",J222,0)</f>
        <v>0</v>
      </c>
      <c r="BG222" s="224">
        <f>IF(N222="zákl. přenesená",J222,0)</f>
        <v>0</v>
      </c>
      <c r="BH222" s="224">
        <f>IF(N222="sníž. přenesená",J222,0)</f>
        <v>0</v>
      </c>
      <c r="BI222" s="224">
        <f>IF(N222="nulová",J222,0)</f>
        <v>0</v>
      </c>
      <c r="BJ222" s="18" t="s">
        <v>79</v>
      </c>
      <c r="BK222" s="224">
        <f>ROUND(I222*H222,2)</f>
        <v>0</v>
      </c>
      <c r="BL222" s="18" t="s">
        <v>310</v>
      </c>
      <c r="BM222" s="223" t="s">
        <v>1601</v>
      </c>
    </row>
    <row r="223" spans="1:47" s="2" customFormat="1" ht="12">
      <c r="A223" s="39"/>
      <c r="B223" s="40"/>
      <c r="C223" s="41"/>
      <c r="D223" s="225" t="s">
        <v>143</v>
      </c>
      <c r="E223" s="41"/>
      <c r="F223" s="226" t="s">
        <v>1602</v>
      </c>
      <c r="G223" s="41"/>
      <c r="H223" s="41"/>
      <c r="I223" s="227"/>
      <c r="J223" s="41"/>
      <c r="K223" s="41"/>
      <c r="L223" s="45"/>
      <c r="M223" s="228"/>
      <c r="N223" s="229"/>
      <c r="O223" s="85"/>
      <c r="P223" s="85"/>
      <c r="Q223" s="85"/>
      <c r="R223" s="85"/>
      <c r="S223" s="85"/>
      <c r="T223" s="85"/>
      <c r="U223" s="86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143</v>
      </c>
      <c r="AU223" s="18" t="s">
        <v>81</v>
      </c>
    </row>
    <row r="224" spans="1:51" s="13" customFormat="1" ht="12">
      <c r="A224" s="13"/>
      <c r="B224" s="234"/>
      <c r="C224" s="235"/>
      <c r="D224" s="236" t="s">
        <v>211</v>
      </c>
      <c r="E224" s="237" t="s">
        <v>19</v>
      </c>
      <c r="F224" s="238" t="s">
        <v>1603</v>
      </c>
      <c r="G224" s="235"/>
      <c r="H224" s="239">
        <v>16</v>
      </c>
      <c r="I224" s="240"/>
      <c r="J224" s="235"/>
      <c r="K224" s="235"/>
      <c r="L224" s="241"/>
      <c r="M224" s="242"/>
      <c r="N224" s="243"/>
      <c r="O224" s="243"/>
      <c r="P224" s="243"/>
      <c r="Q224" s="243"/>
      <c r="R224" s="243"/>
      <c r="S224" s="243"/>
      <c r="T224" s="243"/>
      <c r="U224" s="244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5" t="s">
        <v>211</v>
      </c>
      <c r="AU224" s="245" t="s">
        <v>81</v>
      </c>
      <c r="AV224" s="13" t="s">
        <v>81</v>
      </c>
      <c r="AW224" s="13" t="s">
        <v>33</v>
      </c>
      <c r="AX224" s="13" t="s">
        <v>79</v>
      </c>
      <c r="AY224" s="245" t="s">
        <v>133</v>
      </c>
    </row>
    <row r="225" spans="1:65" s="2" customFormat="1" ht="16.5" customHeight="1">
      <c r="A225" s="39"/>
      <c r="B225" s="40"/>
      <c r="C225" s="212" t="s">
        <v>495</v>
      </c>
      <c r="D225" s="212" t="s">
        <v>136</v>
      </c>
      <c r="E225" s="213" t="s">
        <v>1604</v>
      </c>
      <c r="F225" s="214" t="s">
        <v>1605</v>
      </c>
      <c r="G225" s="215" t="s">
        <v>253</v>
      </c>
      <c r="H225" s="216">
        <v>7.5</v>
      </c>
      <c r="I225" s="217"/>
      <c r="J225" s="218">
        <f>ROUND(I225*H225,2)</f>
        <v>0</v>
      </c>
      <c r="K225" s="214" t="s">
        <v>140</v>
      </c>
      <c r="L225" s="45"/>
      <c r="M225" s="219" t="s">
        <v>19</v>
      </c>
      <c r="N225" s="220" t="s">
        <v>42</v>
      </c>
      <c r="O225" s="85"/>
      <c r="P225" s="221">
        <f>O225*H225</f>
        <v>0</v>
      </c>
      <c r="Q225" s="221">
        <v>0.00059</v>
      </c>
      <c r="R225" s="221">
        <f>Q225*H225</f>
        <v>0.004425</v>
      </c>
      <c r="S225" s="221">
        <v>0</v>
      </c>
      <c r="T225" s="221">
        <f>S225*H225</f>
        <v>0</v>
      </c>
      <c r="U225" s="222" t="s">
        <v>19</v>
      </c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23" t="s">
        <v>310</v>
      </c>
      <c r="AT225" s="223" t="s">
        <v>136</v>
      </c>
      <c r="AU225" s="223" t="s">
        <v>81</v>
      </c>
      <c r="AY225" s="18" t="s">
        <v>133</v>
      </c>
      <c r="BE225" s="224">
        <f>IF(N225="základní",J225,0)</f>
        <v>0</v>
      </c>
      <c r="BF225" s="224">
        <f>IF(N225="snížená",J225,0)</f>
        <v>0</v>
      </c>
      <c r="BG225" s="224">
        <f>IF(N225="zákl. přenesená",J225,0)</f>
        <v>0</v>
      </c>
      <c r="BH225" s="224">
        <f>IF(N225="sníž. přenesená",J225,0)</f>
        <v>0</v>
      </c>
      <c r="BI225" s="224">
        <f>IF(N225="nulová",J225,0)</f>
        <v>0</v>
      </c>
      <c r="BJ225" s="18" t="s">
        <v>79</v>
      </c>
      <c r="BK225" s="224">
        <f>ROUND(I225*H225,2)</f>
        <v>0</v>
      </c>
      <c r="BL225" s="18" t="s">
        <v>310</v>
      </c>
      <c r="BM225" s="223" t="s">
        <v>1606</v>
      </c>
    </row>
    <row r="226" spans="1:47" s="2" customFormat="1" ht="12">
      <c r="A226" s="39"/>
      <c r="B226" s="40"/>
      <c r="C226" s="41"/>
      <c r="D226" s="225" t="s">
        <v>143</v>
      </c>
      <c r="E226" s="41"/>
      <c r="F226" s="226" t="s">
        <v>1607</v>
      </c>
      <c r="G226" s="41"/>
      <c r="H226" s="41"/>
      <c r="I226" s="227"/>
      <c r="J226" s="41"/>
      <c r="K226" s="41"/>
      <c r="L226" s="45"/>
      <c r="M226" s="228"/>
      <c r="N226" s="229"/>
      <c r="O226" s="85"/>
      <c r="P226" s="85"/>
      <c r="Q226" s="85"/>
      <c r="R226" s="85"/>
      <c r="S226" s="85"/>
      <c r="T226" s="85"/>
      <c r="U226" s="86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143</v>
      </c>
      <c r="AU226" s="18" t="s">
        <v>81</v>
      </c>
    </row>
    <row r="227" spans="1:65" s="2" customFormat="1" ht="16.5" customHeight="1">
      <c r="A227" s="39"/>
      <c r="B227" s="40"/>
      <c r="C227" s="268" t="s">
        <v>500</v>
      </c>
      <c r="D227" s="268" t="s">
        <v>281</v>
      </c>
      <c r="E227" s="269" t="s">
        <v>1608</v>
      </c>
      <c r="F227" s="270" t="s">
        <v>1609</v>
      </c>
      <c r="G227" s="271" t="s">
        <v>208</v>
      </c>
      <c r="H227" s="272">
        <v>1</v>
      </c>
      <c r="I227" s="273"/>
      <c r="J227" s="274">
        <f>ROUND(I227*H227,2)</f>
        <v>0</v>
      </c>
      <c r="K227" s="270" t="s">
        <v>140</v>
      </c>
      <c r="L227" s="275"/>
      <c r="M227" s="276" t="s">
        <v>19</v>
      </c>
      <c r="N227" s="277" t="s">
        <v>42</v>
      </c>
      <c r="O227" s="85"/>
      <c r="P227" s="221">
        <f>O227*H227</f>
        <v>0</v>
      </c>
      <c r="Q227" s="221">
        <v>0.00014</v>
      </c>
      <c r="R227" s="221">
        <f>Q227*H227</f>
        <v>0.00014</v>
      </c>
      <c r="S227" s="221">
        <v>0</v>
      </c>
      <c r="T227" s="221">
        <f>S227*H227</f>
        <v>0</v>
      </c>
      <c r="U227" s="222" t="s">
        <v>19</v>
      </c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23" t="s">
        <v>408</v>
      </c>
      <c r="AT227" s="223" t="s">
        <v>281</v>
      </c>
      <c r="AU227" s="223" t="s">
        <v>81</v>
      </c>
      <c r="AY227" s="18" t="s">
        <v>133</v>
      </c>
      <c r="BE227" s="224">
        <f>IF(N227="základní",J227,0)</f>
        <v>0</v>
      </c>
      <c r="BF227" s="224">
        <f>IF(N227="snížená",J227,0)</f>
        <v>0</v>
      </c>
      <c r="BG227" s="224">
        <f>IF(N227="zákl. přenesená",J227,0)</f>
        <v>0</v>
      </c>
      <c r="BH227" s="224">
        <f>IF(N227="sníž. přenesená",J227,0)</f>
        <v>0</v>
      </c>
      <c r="BI227" s="224">
        <f>IF(N227="nulová",J227,0)</f>
        <v>0</v>
      </c>
      <c r="BJ227" s="18" t="s">
        <v>79</v>
      </c>
      <c r="BK227" s="224">
        <f>ROUND(I227*H227,2)</f>
        <v>0</v>
      </c>
      <c r="BL227" s="18" t="s">
        <v>310</v>
      </c>
      <c r="BM227" s="223" t="s">
        <v>1610</v>
      </c>
    </row>
    <row r="228" spans="1:65" s="2" customFormat="1" ht="16.5" customHeight="1">
      <c r="A228" s="39"/>
      <c r="B228" s="40"/>
      <c r="C228" s="212" t="s">
        <v>504</v>
      </c>
      <c r="D228" s="212" t="s">
        <v>136</v>
      </c>
      <c r="E228" s="213" t="s">
        <v>1611</v>
      </c>
      <c r="F228" s="214" t="s">
        <v>1612</v>
      </c>
      <c r="G228" s="215" t="s">
        <v>253</v>
      </c>
      <c r="H228" s="216">
        <v>12</v>
      </c>
      <c r="I228" s="217"/>
      <c r="J228" s="218">
        <f>ROUND(I228*H228,2)</f>
        <v>0</v>
      </c>
      <c r="K228" s="214" t="s">
        <v>140</v>
      </c>
      <c r="L228" s="45"/>
      <c r="M228" s="219" t="s">
        <v>19</v>
      </c>
      <c r="N228" s="220" t="s">
        <v>42</v>
      </c>
      <c r="O228" s="85"/>
      <c r="P228" s="221">
        <f>O228*H228</f>
        <v>0</v>
      </c>
      <c r="Q228" s="221">
        <v>0.00201</v>
      </c>
      <c r="R228" s="221">
        <f>Q228*H228</f>
        <v>0.024120000000000003</v>
      </c>
      <c r="S228" s="221">
        <v>0</v>
      </c>
      <c r="T228" s="221">
        <f>S228*H228</f>
        <v>0</v>
      </c>
      <c r="U228" s="222" t="s">
        <v>19</v>
      </c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3" t="s">
        <v>310</v>
      </c>
      <c r="AT228" s="223" t="s">
        <v>136</v>
      </c>
      <c r="AU228" s="223" t="s">
        <v>81</v>
      </c>
      <c r="AY228" s="18" t="s">
        <v>133</v>
      </c>
      <c r="BE228" s="224">
        <f>IF(N228="základní",J228,0)</f>
        <v>0</v>
      </c>
      <c r="BF228" s="224">
        <f>IF(N228="snížená",J228,0)</f>
        <v>0</v>
      </c>
      <c r="BG228" s="224">
        <f>IF(N228="zákl. přenesená",J228,0)</f>
        <v>0</v>
      </c>
      <c r="BH228" s="224">
        <f>IF(N228="sníž. přenesená",J228,0)</f>
        <v>0</v>
      </c>
      <c r="BI228" s="224">
        <f>IF(N228="nulová",J228,0)</f>
        <v>0</v>
      </c>
      <c r="BJ228" s="18" t="s">
        <v>79</v>
      </c>
      <c r="BK228" s="224">
        <f>ROUND(I228*H228,2)</f>
        <v>0</v>
      </c>
      <c r="BL228" s="18" t="s">
        <v>310</v>
      </c>
      <c r="BM228" s="223" t="s">
        <v>1613</v>
      </c>
    </row>
    <row r="229" spans="1:47" s="2" customFormat="1" ht="12">
      <c r="A229" s="39"/>
      <c r="B229" s="40"/>
      <c r="C229" s="41"/>
      <c r="D229" s="225" t="s">
        <v>143</v>
      </c>
      <c r="E229" s="41"/>
      <c r="F229" s="226" t="s">
        <v>1614</v>
      </c>
      <c r="G229" s="41"/>
      <c r="H229" s="41"/>
      <c r="I229" s="227"/>
      <c r="J229" s="41"/>
      <c r="K229" s="41"/>
      <c r="L229" s="45"/>
      <c r="M229" s="228"/>
      <c r="N229" s="229"/>
      <c r="O229" s="85"/>
      <c r="P229" s="85"/>
      <c r="Q229" s="85"/>
      <c r="R229" s="85"/>
      <c r="S229" s="85"/>
      <c r="T229" s="85"/>
      <c r="U229" s="86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143</v>
      </c>
      <c r="AU229" s="18" t="s">
        <v>81</v>
      </c>
    </row>
    <row r="230" spans="1:51" s="13" customFormat="1" ht="12">
      <c r="A230" s="13"/>
      <c r="B230" s="234"/>
      <c r="C230" s="235"/>
      <c r="D230" s="236" t="s">
        <v>211</v>
      </c>
      <c r="E230" s="237" t="s">
        <v>19</v>
      </c>
      <c r="F230" s="238" t="s">
        <v>1615</v>
      </c>
      <c r="G230" s="235"/>
      <c r="H230" s="239">
        <v>12</v>
      </c>
      <c r="I230" s="240"/>
      <c r="J230" s="235"/>
      <c r="K230" s="235"/>
      <c r="L230" s="241"/>
      <c r="M230" s="242"/>
      <c r="N230" s="243"/>
      <c r="O230" s="243"/>
      <c r="P230" s="243"/>
      <c r="Q230" s="243"/>
      <c r="R230" s="243"/>
      <c r="S230" s="243"/>
      <c r="T230" s="243"/>
      <c r="U230" s="244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5" t="s">
        <v>211</v>
      </c>
      <c r="AU230" s="245" t="s">
        <v>81</v>
      </c>
      <c r="AV230" s="13" t="s">
        <v>81</v>
      </c>
      <c r="AW230" s="13" t="s">
        <v>33</v>
      </c>
      <c r="AX230" s="13" t="s">
        <v>79</v>
      </c>
      <c r="AY230" s="245" t="s">
        <v>133</v>
      </c>
    </row>
    <row r="231" spans="1:65" s="2" customFormat="1" ht="16.5" customHeight="1">
      <c r="A231" s="39"/>
      <c r="B231" s="40"/>
      <c r="C231" s="268" t="s">
        <v>508</v>
      </c>
      <c r="D231" s="268" t="s">
        <v>281</v>
      </c>
      <c r="E231" s="269" t="s">
        <v>1616</v>
      </c>
      <c r="F231" s="270" t="s">
        <v>1617</v>
      </c>
      <c r="G231" s="271" t="s">
        <v>208</v>
      </c>
      <c r="H231" s="272">
        <v>2</v>
      </c>
      <c r="I231" s="273"/>
      <c r="J231" s="274">
        <f>ROUND(I231*H231,2)</f>
        <v>0</v>
      </c>
      <c r="K231" s="270" t="s">
        <v>140</v>
      </c>
      <c r="L231" s="275"/>
      <c r="M231" s="276" t="s">
        <v>19</v>
      </c>
      <c r="N231" s="277" t="s">
        <v>42</v>
      </c>
      <c r="O231" s="85"/>
      <c r="P231" s="221">
        <f>O231*H231</f>
        <v>0</v>
      </c>
      <c r="Q231" s="221">
        <v>0.00033</v>
      </c>
      <c r="R231" s="221">
        <f>Q231*H231</f>
        <v>0.00066</v>
      </c>
      <c r="S231" s="221">
        <v>0</v>
      </c>
      <c r="T231" s="221">
        <f>S231*H231</f>
        <v>0</v>
      </c>
      <c r="U231" s="222" t="s">
        <v>19</v>
      </c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23" t="s">
        <v>408</v>
      </c>
      <c r="AT231" s="223" t="s">
        <v>281</v>
      </c>
      <c r="AU231" s="223" t="s">
        <v>81</v>
      </c>
      <c r="AY231" s="18" t="s">
        <v>133</v>
      </c>
      <c r="BE231" s="224">
        <f>IF(N231="základní",J231,0)</f>
        <v>0</v>
      </c>
      <c r="BF231" s="224">
        <f>IF(N231="snížená",J231,0)</f>
        <v>0</v>
      </c>
      <c r="BG231" s="224">
        <f>IF(N231="zákl. přenesená",J231,0)</f>
        <v>0</v>
      </c>
      <c r="BH231" s="224">
        <f>IF(N231="sníž. přenesená",J231,0)</f>
        <v>0</v>
      </c>
      <c r="BI231" s="224">
        <f>IF(N231="nulová",J231,0)</f>
        <v>0</v>
      </c>
      <c r="BJ231" s="18" t="s">
        <v>79</v>
      </c>
      <c r="BK231" s="224">
        <f>ROUND(I231*H231,2)</f>
        <v>0</v>
      </c>
      <c r="BL231" s="18" t="s">
        <v>310</v>
      </c>
      <c r="BM231" s="223" t="s">
        <v>1618</v>
      </c>
    </row>
    <row r="232" spans="1:65" s="2" customFormat="1" ht="16.5" customHeight="1">
      <c r="A232" s="39"/>
      <c r="B232" s="40"/>
      <c r="C232" s="212" t="s">
        <v>512</v>
      </c>
      <c r="D232" s="212" t="s">
        <v>136</v>
      </c>
      <c r="E232" s="213" t="s">
        <v>1619</v>
      </c>
      <c r="F232" s="214" t="s">
        <v>1620</v>
      </c>
      <c r="G232" s="215" t="s">
        <v>253</v>
      </c>
      <c r="H232" s="216">
        <v>6</v>
      </c>
      <c r="I232" s="217"/>
      <c r="J232" s="218">
        <f>ROUND(I232*H232,2)</f>
        <v>0</v>
      </c>
      <c r="K232" s="214" t="s">
        <v>140</v>
      </c>
      <c r="L232" s="45"/>
      <c r="M232" s="219" t="s">
        <v>19</v>
      </c>
      <c r="N232" s="220" t="s">
        <v>42</v>
      </c>
      <c r="O232" s="85"/>
      <c r="P232" s="221">
        <f>O232*H232</f>
        <v>0</v>
      </c>
      <c r="Q232" s="221">
        <v>0.00041</v>
      </c>
      <c r="R232" s="221">
        <f>Q232*H232</f>
        <v>0.00246</v>
      </c>
      <c r="S232" s="221">
        <v>0</v>
      </c>
      <c r="T232" s="221">
        <f>S232*H232</f>
        <v>0</v>
      </c>
      <c r="U232" s="222" t="s">
        <v>19</v>
      </c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3" t="s">
        <v>310</v>
      </c>
      <c r="AT232" s="223" t="s">
        <v>136</v>
      </c>
      <c r="AU232" s="223" t="s">
        <v>81</v>
      </c>
      <c r="AY232" s="18" t="s">
        <v>133</v>
      </c>
      <c r="BE232" s="224">
        <f>IF(N232="základní",J232,0)</f>
        <v>0</v>
      </c>
      <c r="BF232" s="224">
        <f>IF(N232="snížená",J232,0)</f>
        <v>0</v>
      </c>
      <c r="BG232" s="224">
        <f>IF(N232="zákl. přenesená",J232,0)</f>
        <v>0</v>
      </c>
      <c r="BH232" s="224">
        <f>IF(N232="sníž. přenesená",J232,0)</f>
        <v>0</v>
      </c>
      <c r="BI232" s="224">
        <f>IF(N232="nulová",J232,0)</f>
        <v>0</v>
      </c>
      <c r="BJ232" s="18" t="s">
        <v>79</v>
      </c>
      <c r="BK232" s="224">
        <f>ROUND(I232*H232,2)</f>
        <v>0</v>
      </c>
      <c r="BL232" s="18" t="s">
        <v>310</v>
      </c>
      <c r="BM232" s="223" t="s">
        <v>1621</v>
      </c>
    </row>
    <row r="233" spans="1:47" s="2" customFormat="1" ht="12">
      <c r="A233" s="39"/>
      <c r="B233" s="40"/>
      <c r="C233" s="41"/>
      <c r="D233" s="225" t="s">
        <v>143</v>
      </c>
      <c r="E233" s="41"/>
      <c r="F233" s="226" t="s">
        <v>1622</v>
      </c>
      <c r="G233" s="41"/>
      <c r="H233" s="41"/>
      <c r="I233" s="227"/>
      <c r="J233" s="41"/>
      <c r="K233" s="41"/>
      <c r="L233" s="45"/>
      <c r="M233" s="228"/>
      <c r="N233" s="229"/>
      <c r="O233" s="85"/>
      <c r="P233" s="85"/>
      <c r="Q233" s="85"/>
      <c r="R233" s="85"/>
      <c r="S233" s="85"/>
      <c r="T233" s="85"/>
      <c r="U233" s="86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143</v>
      </c>
      <c r="AU233" s="18" t="s">
        <v>81</v>
      </c>
    </row>
    <row r="234" spans="1:51" s="13" customFormat="1" ht="12">
      <c r="A234" s="13"/>
      <c r="B234" s="234"/>
      <c r="C234" s="235"/>
      <c r="D234" s="236" t="s">
        <v>211</v>
      </c>
      <c r="E234" s="237" t="s">
        <v>19</v>
      </c>
      <c r="F234" s="238" t="s">
        <v>1623</v>
      </c>
      <c r="G234" s="235"/>
      <c r="H234" s="239">
        <v>6</v>
      </c>
      <c r="I234" s="240"/>
      <c r="J234" s="235"/>
      <c r="K234" s="235"/>
      <c r="L234" s="241"/>
      <c r="M234" s="242"/>
      <c r="N234" s="243"/>
      <c r="O234" s="243"/>
      <c r="P234" s="243"/>
      <c r="Q234" s="243"/>
      <c r="R234" s="243"/>
      <c r="S234" s="243"/>
      <c r="T234" s="243"/>
      <c r="U234" s="244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5" t="s">
        <v>211</v>
      </c>
      <c r="AU234" s="245" t="s">
        <v>81</v>
      </c>
      <c r="AV234" s="13" t="s">
        <v>81</v>
      </c>
      <c r="AW234" s="13" t="s">
        <v>33</v>
      </c>
      <c r="AX234" s="13" t="s">
        <v>79</v>
      </c>
      <c r="AY234" s="245" t="s">
        <v>133</v>
      </c>
    </row>
    <row r="235" spans="1:65" s="2" customFormat="1" ht="16.5" customHeight="1">
      <c r="A235" s="39"/>
      <c r="B235" s="40"/>
      <c r="C235" s="212" t="s">
        <v>517</v>
      </c>
      <c r="D235" s="212" t="s">
        <v>136</v>
      </c>
      <c r="E235" s="213" t="s">
        <v>1624</v>
      </c>
      <c r="F235" s="214" t="s">
        <v>1625</v>
      </c>
      <c r="G235" s="215" t="s">
        <v>253</v>
      </c>
      <c r="H235" s="216">
        <v>9.5</v>
      </c>
      <c r="I235" s="217"/>
      <c r="J235" s="218">
        <f>ROUND(I235*H235,2)</f>
        <v>0</v>
      </c>
      <c r="K235" s="214" t="s">
        <v>140</v>
      </c>
      <c r="L235" s="45"/>
      <c r="M235" s="219" t="s">
        <v>19</v>
      </c>
      <c r="N235" s="220" t="s">
        <v>42</v>
      </c>
      <c r="O235" s="85"/>
      <c r="P235" s="221">
        <f>O235*H235</f>
        <v>0</v>
      </c>
      <c r="Q235" s="221">
        <v>0.00048</v>
      </c>
      <c r="R235" s="221">
        <f>Q235*H235</f>
        <v>0.00456</v>
      </c>
      <c r="S235" s="221">
        <v>0</v>
      </c>
      <c r="T235" s="221">
        <f>S235*H235</f>
        <v>0</v>
      </c>
      <c r="U235" s="222" t="s">
        <v>19</v>
      </c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3" t="s">
        <v>310</v>
      </c>
      <c r="AT235" s="223" t="s">
        <v>136</v>
      </c>
      <c r="AU235" s="223" t="s">
        <v>81</v>
      </c>
      <c r="AY235" s="18" t="s">
        <v>133</v>
      </c>
      <c r="BE235" s="224">
        <f>IF(N235="základní",J235,0)</f>
        <v>0</v>
      </c>
      <c r="BF235" s="224">
        <f>IF(N235="snížená",J235,0)</f>
        <v>0</v>
      </c>
      <c r="BG235" s="224">
        <f>IF(N235="zákl. přenesená",J235,0)</f>
        <v>0</v>
      </c>
      <c r="BH235" s="224">
        <f>IF(N235="sníž. přenesená",J235,0)</f>
        <v>0</v>
      </c>
      <c r="BI235" s="224">
        <f>IF(N235="nulová",J235,0)</f>
        <v>0</v>
      </c>
      <c r="BJ235" s="18" t="s">
        <v>79</v>
      </c>
      <c r="BK235" s="224">
        <f>ROUND(I235*H235,2)</f>
        <v>0</v>
      </c>
      <c r="BL235" s="18" t="s">
        <v>310</v>
      </c>
      <c r="BM235" s="223" t="s">
        <v>1626</v>
      </c>
    </row>
    <row r="236" spans="1:47" s="2" customFormat="1" ht="12">
      <c r="A236" s="39"/>
      <c r="B236" s="40"/>
      <c r="C236" s="41"/>
      <c r="D236" s="225" t="s">
        <v>143</v>
      </c>
      <c r="E236" s="41"/>
      <c r="F236" s="226" t="s">
        <v>1627</v>
      </c>
      <c r="G236" s="41"/>
      <c r="H236" s="41"/>
      <c r="I236" s="227"/>
      <c r="J236" s="41"/>
      <c r="K236" s="41"/>
      <c r="L236" s="45"/>
      <c r="M236" s="228"/>
      <c r="N236" s="229"/>
      <c r="O236" s="85"/>
      <c r="P236" s="85"/>
      <c r="Q236" s="85"/>
      <c r="R236" s="85"/>
      <c r="S236" s="85"/>
      <c r="T236" s="85"/>
      <c r="U236" s="86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143</v>
      </c>
      <c r="AU236" s="18" t="s">
        <v>81</v>
      </c>
    </row>
    <row r="237" spans="1:51" s="13" customFormat="1" ht="12">
      <c r="A237" s="13"/>
      <c r="B237" s="234"/>
      <c r="C237" s="235"/>
      <c r="D237" s="236" t="s">
        <v>211</v>
      </c>
      <c r="E237" s="237" t="s">
        <v>19</v>
      </c>
      <c r="F237" s="238" t="s">
        <v>1628</v>
      </c>
      <c r="G237" s="235"/>
      <c r="H237" s="239">
        <v>9.5</v>
      </c>
      <c r="I237" s="240"/>
      <c r="J237" s="235"/>
      <c r="K237" s="235"/>
      <c r="L237" s="241"/>
      <c r="M237" s="242"/>
      <c r="N237" s="243"/>
      <c r="O237" s="243"/>
      <c r="P237" s="243"/>
      <c r="Q237" s="243"/>
      <c r="R237" s="243"/>
      <c r="S237" s="243"/>
      <c r="T237" s="243"/>
      <c r="U237" s="244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5" t="s">
        <v>211</v>
      </c>
      <c r="AU237" s="245" t="s">
        <v>81</v>
      </c>
      <c r="AV237" s="13" t="s">
        <v>81</v>
      </c>
      <c r="AW237" s="13" t="s">
        <v>33</v>
      </c>
      <c r="AX237" s="13" t="s">
        <v>79</v>
      </c>
      <c r="AY237" s="245" t="s">
        <v>133</v>
      </c>
    </row>
    <row r="238" spans="1:65" s="2" customFormat="1" ht="16.5" customHeight="1">
      <c r="A238" s="39"/>
      <c r="B238" s="40"/>
      <c r="C238" s="212" t="s">
        <v>523</v>
      </c>
      <c r="D238" s="212" t="s">
        <v>136</v>
      </c>
      <c r="E238" s="213" t="s">
        <v>1629</v>
      </c>
      <c r="F238" s="214" t="s">
        <v>1630</v>
      </c>
      <c r="G238" s="215" t="s">
        <v>253</v>
      </c>
      <c r="H238" s="216">
        <v>1</v>
      </c>
      <c r="I238" s="217"/>
      <c r="J238" s="218">
        <f>ROUND(I238*H238,2)</f>
        <v>0</v>
      </c>
      <c r="K238" s="214" t="s">
        <v>140</v>
      </c>
      <c r="L238" s="45"/>
      <c r="M238" s="219" t="s">
        <v>19</v>
      </c>
      <c r="N238" s="220" t="s">
        <v>42</v>
      </c>
      <c r="O238" s="85"/>
      <c r="P238" s="221">
        <f>O238*H238</f>
        <v>0</v>
      </c>
      <c r="Q238" s="221">
        <v>0.00071</v>
      </c>
      <c r="R238" s="221">
        <f>Q238*H238</f>
        <v>0.00071</v>
      </c>
      <c r="S238" s="221">
        <v>0</v>
      </c>
      <c r="T238" s="221">
        <f>S238*H238</f>
        <v>0</v>
      </c>
      <c r="U238" s="222" t="s">
        <v>19</v>
      </c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23" t="s">
        <v>310</v>
      </c>
      <c r="AT238" s="223" t="s">
        <v>136</v>
      </c>
      <c r="AU238" s="223" t="s">
        <v>81</v>
      </c>
      <c r="AY238" s="18" t="s">
        <v>133</v>
      </c>
      <c r="BE238" s="224">
        <f>IF(N238="základní",J238,0)</f>
        <v>0</v>
      </c>
      <c r="BF238" s="224">
        <f>IF(N238="snížená",J238,0)</f>
        <v>0</v>
      </c>
      <c r="BG238" s="224">
        <f>IF(N238="zákl. přenesená",J238,0)</f>
        <v>0</v>
      </c>
      <c r="BH238" s="224">
        <f>IF(N238="sníž. přenesená",J238,0)</f>
        <v>0</v>
      </c>
      <c r="BI238" s="224">
        <f>IF(N238="nulová",J238,0)</f>
        <v>0</v>
      </c>
      <c r="BJ238" s="18" t="s">
        <v>79</v>
      </c>
      <c r="BK238" s="224">
        <f>ROUND(I238*H238,2)</f>
        <v>0</v>
      </c>
      <c r="BL238" s="18" t="s">
        <v>310</v>
      </c>
      <c r="BM238" s="223" t="s">
        <v>1631</v>
      </c>
    </row>
    <row r="239" spans="1:47" s="2" customFormat="1" ht="12">
      <c r="A239" s="39"/>
      <c r="B239" s="40"/>
      <c r="C239" s="41"/>
      <c r="D239" s="225" t="s">
        <v>143</v>
      </c>
      <c r="E239" s="41"/>
      <c r="F239" s="226" t="s">
        <v>1632</v>
      </c>
      <c r="G239" s="41"/>
      <c r="H239" s="41"/>
      <c r="I239" s="227"/>
      <c r="J239" s="41"/>
      <c r="K239" s="41"/>
      <c r="L239" s="45"/>
      <c r="M239" s="228"/>
      <c r="N239" s="229"/>
      <c r="O239" s="85"/>
      <c r="P239" s="85"/>
      <c r="Q239" s="85"/>
      <c r="R239" s="85"/>
      <c r="S239" s="85"/>
      <c r="T239" s="85"/>
      <c r="U239" s="86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143</v>
      </c>
      <c r="AU239" s="18" t="s">
        <v>81</v>
      </c>
    </row>
    <row r="240" spans="1:51" s="13" customFormat="1" ht="12">
      <c r="A240" s="13"/>
      <c r="B240" s="234"/>
      <c r="C240" s="235"/>
      <c r="D240" s="236" t="s">
        <v>211</v>
      </c>
      <c r="E240" s="237" t="s">
        <v>19</v>
      </c>
      <c r="F240" s="238" t="s">
        <v>1633</v>
      </c>
      <c r="G240" s="235"/>
      <c r="H240" s="239">
        <v>1</v>
      </c>
      <c r="I240" s="240"/>
      <c r="J240" s="235"/>
      <c r="K240" s="235"/>
      <c r="L240" s="241"/>
      <c r="M240" s="242"/>
      <c r="N240" s="243"/>
      <c r="O240" s="243"/>
      <c r="P240" s="243"/>
      <c r="Q240" s="243"/>
      <c r="R240" s="243"/>
      <c r="S240" s="243"/>
      <c r="T240" s="243"/>
      <c r="U240" s="244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5" t="s">
        <v>211</v>
      </c>
      <c r="AU240" s="245" t="s">
        <v>81</v>
      </c>
      <c r="AV240" s="13" t="s">
        <v>81</v>
      </c>
      <c r="AW240" s="13" t="s">
        <v>33</v>
      </c>
      <c r="AX240" s="13" t="s">
        <v>79</v>
      </c>
      <c r="AY240" s="245" t="s">
        <v>133</v>
      </c>
    </row>
    <row r="241" spans="1:65" s="2" customFormat="1" ht="16.5" customHeight="1">
      <c r="A241" s="39"/>
      <c r="B241" s="40"/>
      <c r="C241" s="212" t="s">
        <v>529</v>
      </c>
      <c r="D241" s="212" t="s">
        <v>136</v>
      </c>
      <c r="E241" s="213" t="s">
        <v>1634</v>
      </c>
      <c r="F241" s="214" t="s">
        <v>1635</v>
      </c>
      <c r="G241" s="215" t="s">
        <v>253</v>
      </c>
      <c r="H241" s="216">
        <v>3</v>
      </c>
      <c r="I241" s="217"/>
      <c r="J241" s="218">
        <f>ROUND(I241*H241,2)</f>
        <v>0</v>
      </c>
      <c r="K241" s="214" t="s">
        <v>140</v>
      </c>
      <c r="L241" s="45"/>
      <c r="M241" s="219" t="s">
        <v>19</v>
      </c>
      <c r="N241" s="220" t="s">
        <v>42</v>
      </c>
      <c r="O241" s="85"/>
      <c r="P241" s="221">
        <f>O241*H241</f>
        <v>0</v>
      </c>
      <c r="Q241" s="221">
        <v>0.00224</v>
      </c>
      <c r="R241" s="221">
        <f>Q241*H241</f>
        <v>0.006719999999999999</v>
      </c>
      <c r="S241" s="221">
        <v>0</v>
      </c>
      <c r="T241" s="221">
        <f>S241*H241</f>
        <v>0</v>
      </c>
      <c r="U241" s="222" t="s">
        <v>19</v>
      </c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23" t="s">
        <v>310</v>
      </c>
      <c r="AT241" s="223" t="s">
        <v>136</v>
      </c>
      <c r="AU241" s="223" t="s">
        <v>81</v>
      </c>
      <c r="AY241" s="18" t="s">
        <v>133</v>
      </c>
      <c r="BE241" s="224">
        <f>IF(N241="základní",J241,0)</f>
        <v>0</v>
      </c>
      <c r="BF241" s="224">
        <f>IF(N241="snížená",J241,0)</f>
        <v>0</v>
      </c>
      <c r="BG241" s="224">
        <f>IF(N241="zákl. přenesená",J241,0)</f>
        <v>0</v>
      </c>
      <c r="BH241" s="224">
        <f>IF(N241="sníž. přenesená",J241,0)</f>
        <v>0</v>
      </c>
      <c r="BI241" s="224">
        <f>IF(N241="nulová",J241,0)</f>
        <v>0</v>
      </c>
      <c r="BJ241" s="18" t="s">
        <v>79</v>
      </c>
      <c r="BK241" s="224">
        <f>ROUND(I241*H241,2)</f>
        <v>0</v>
      </c>
      <c r="BL241" s="18" t="s">
        <v>310</v>
      </c>
      <c r="BM241" s="223" t="s">
        <v>1636</v>
      </c>
    </row>
    <row r="242" spans="1:47" s="2" customFormat="1" ht="12">
      <c r="A242" s="39"/>
      <c r="B242" s="40"/>
      <c r="C242" s="41"/>
      <c r="D242" s="225" t="s">
        <v>143</v>
      </c>
      <c r="E242" s="41"/>
      <c r="F242" s="226" t="s">
        <v>1637</v>
      </c>
      <c r="G242" s="41"/>
      <c r="H242" s="41"/>
      <c r="I242" s="227"/>
      <c r="J242" s="41"/>
      <c r="K242" s="41"/>
      <c r="L242" s="45"/>
      <c r="M242" s="228"/>
      <c r="N242" s="229"/>
      <c r="O242" s="85"/>
      <c r="P242" s="85"/>
      <c r="Q242" s="85"/>
      <c r="R242" s="85"/>
      <c r="S242" s="85"/>
      <c r="T242" s="85"/>
      <c r="U242" s="86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143</v>
      </c>
      <c r="AU242" s="18" t="s">
        <v>81</v>
      </c>
    </row>
    <row r="243" spans="1:51" s="13" customFormat="1" ht="12">
      <c r="A243" s="13"/>
      <c r="B243" s="234"/>
      <c r="C243" s="235"/>
      <c r="D243" s="236" t="s">
        <v>211</v>
      </c>
      <c r="E243" s="237" t="s">
        <v>19</v>
      </c>
      <c r="F243" s="238" t="s">
        <v>1638</v>
      </c>
      <c r="G243" s="235"/>
      <c r="H243" s="239">
        <v>3</v>
      </c>
      <c r="I243" s="240"/>
      <c r="J243" s="235"/>
      <c r="K243" s="235"/>
      <c r="L243" s="241"/>
      <c r="M243" s="242"/>
      <c r="N243" s="243"/>
      <c r="O243" s="243"/>
      <c r="P243" s="243"/>
      <c r="Q243" s="243"/>
      <c r="R243" s="243"/>
      <c r="S243" s="243"/>
      <c r="T243" s="243"/>
      <c r="U243" s="244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5" t="s">
        <v>211</v>
      </c>
      <c r="AU243" s="245" t="s">
        <v>81</v>
      </c>
      <c r="AV243" s="13" t="s">
        <v>81</v>
      </c>
      <c r="AW243" s="13" t="s">
        <v>33</v>
      </c>
      <c r="AX243" s="13" t="s">
        <v>79</v>
      </c>
      <c r="AY243" s="245" t="s">
        <v>133</v>
      </c>
    </row>
    <row r="244" spans="1:65" s="2" customFormat="1" ht="16.5" customHeight="1">
      <c r="A244" s="39"/>
      <c r="B244" s="40"/>
      <c r="C244" s="212" t="s">
        <v>536</v>
      </c>
      <c r="D244" s="212" t="s">
        <v>136</v>
      </c>
      <c r="E244" s="213" t="s">
        <v>1639</v>
      </c>
      <c r="F244" s="214" t="s">
        <v>1640</v>
      </c>
      <c r="G244" s="215" t="s">
        <v>208</v>
      </c>
      <c r="H244" s="216">
        <v>6</v>
      </c>
      <c r="I244" s="217"/>
      <c r="J244" s="218">
        <f>ROUND(I244*H244,2)</f>
        <v>0</v>
      </c>
      <c r="K244" s="214" t="s">
        <v>140</v>
      </c>
      <c r="L244" s="45"/>
      <c r="M244" s="219" t="s">
        <v>19</v>
      </c>
      <c r="N244" s="220" t="s">
        <v>42</v>
      </c>
      <c r="O244" s="85"/>
      <c r="P244" s="221">
        <f>O244*H244</f>
        <v>0</v>
      </c>
      <c r="Q244" s="221">
        <v>0</v>
      </c>
      <c r="R244" s="221">
        <f>Q244*H244</f>
        <v>0</v>
      </c>
      <c r="S244" s="221">
        <v>0</v>
      </c>
      <c r="T244" s="221">
        <f>S244*H244</f>
        <v>0</v>
      </c>
      <c r="U244" s="222" t="s">
        <v>19</v>
      </c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3" t="s">
        <v>310</v>
      </c>
      <c r="AT244" s="223" t="s">
        <v>136</v>
      </c>
      <c r="AU244" s="223" t="s">
        <v>81</v>
      </c>
      <c r="AY244" s="18" t="s">
        <v>133</v>
      </c>
      <c r="BE244" s="224">
        <f>IF(N244="základní",J244,0)</f>
        <v>0</v>
      </c>
      <c r="BF244" s="224">
        <f>IF(N244="snížená",J244,0)</f>
        <v>0</v>
      </c>
      <c r="BG244" s="224">
        <f>IF(N244="zákl. přenesená",J244,0)</f>
        <v>0</v>
      </c>
      <c r="BH244" s="224">
        <f>IF(N244="sníž. přenesená",J244,0)</f>
        <v>0</v>
      </c>
      <c r="BI244" s="224">
        <f>IF(N244="nulová",J244,0)</f>
        <v>0</v>
      </c>
      <c r="BJ244" s="18" t="s">
        <v>79</v>
      </c>
      <c r="BK244" s="224">
        <f>ROUND(I244*H244,2)</f>
        <v>0</v>
      </c>
      <c r="BL244" s="18" t="s">
        <v>310</v>
      </c>
      <c r="BM244" s="223" t="s">
        <v>1641</v>
      </c>
    </row>
    <row r="245" spans="1:47" s="2" customFormat="1" ht="12">
      <c r="A245" s="39"/>
      <c r="B245" s="40"/>
      <c r="C245" s="41"/>
      <c r="D245" s="225" t="s">
        <v>143</v>
      </c>
      <c r="E245" s="41"/>
      <c r="F245" s="226" t="s">
        <v>1642</v>
      </c>
      <c r="G245" s="41"/>
      <c r="H245" s="41"/>
      <c r="I245" s="227"/>
      <c r="J245" s="41"/>
      <c r="K245" s="41"/>
      <c r="L245" s="45"/>
      <c r="M245" s="228"/>
      <c r="N245" s="229"/>
      <c r="O245" s="85"/>
      <c r="P245" s="85"/>
      <c r="Q245" s="85"/>
      <c r="R245" s="85"/>
      <c r="S245" s="85"/>
      <c r="T245" s="85"/>
      <c r="U245" s="86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143</v>
      </c>
      <c r="AU245" s="18" t="s">
        <v>81</v>
      </c>
    </row>
    <row r="246" spans="1:65" s="2" customFormat="1" ht="16.5" customHeight="1">
      <c r="A246" s="39"/>
      <c r="B246" s="40"/>
      <c r="C246" s="212" t="s">
        <v>541</v>
      </c>
      <c r="D246" s="212" t="s">
        <v>136</v>
      </c>
      <c r="E246" s="213" t="s">
        <v>1643</v>
      </c>
      <c r="F246" s="214" t="s">
        <v>1644</v>
      </c>
      <c r="G246" s="215" t="s">
        <v>208</v>
      </c>
      <c r="H246" s="216">
        <v>4</v>
      </c>
      <c r="I246" s="217"/>
      <c r="J246" s="218">
        <f>ROUND(I246*H246,2)</f>
        <v>0</v>
      </c>
      <c r="K246" s="214" t="s">
        <v>140</v>
      </c>
      <c r="L246" s="45"/>
      <c r="M246" s="219" t="s">
        <v>19</v>
      </c>
      <c r="N246" s="220" t="s">
        <v>42</v>
      </c>
      <c r="O246" s="85"/>
      <c r="P246" s="221">
        <f>O246*H246</f>
        <v>0</v>
      </c>
      <c r="Q246" s="221">
        <v>0</v>
      </c>
      <c r="R246" s="221">
        <f>Q246*H246</f>
        <v>0</v>
      </c>
      <c r="S246" s="221">
        <v>0</v>
      </c>
      <c r="T246" s="221">
        <f>S246*H246</f>
        <v>0</v>
      </c>
      <c r="U246" s="222" t="s">
        <v>19</v>
      </c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23" t="s">
        <v>310</v>
      </c>
      <c r="AT246" s="223" t="s">
        <v>136</v>
      </c>
      <c r="AU246" s="223" t="s">
        <v>81</v>
      </c>
      <c r="AY246" s="18" t="s">
        <v>133</v>
      </c>
      <c r="BE246" s="224">
        <f>IF(N246="základní",J246,0)</f>
        <v>0</v>
      </c>
      <c r="BF246" s="224">
        <f>IF(N246="snížená",J246,0)</f>
        <v>0</v>
      </c>
      <c r="BG246" s="224">
        <f>IF(N246="zákl. přenesená",J246,0)</f>
        <v>0</v>
      </c>
      <c r="BH246" s="224">
        <f>IF(N246="sníž. přenesená",J246,0)</f>
        <v>0</v>
      </c>
      <c r="BI246" s="224">
        <f>IF(N246="nulová",J246,0)</f>
        <v>0</v>
      </c>
      <c r="BJ246" s="18" t="s">
        <v>79</v>
      </c>
      <c r="BK246" s="224">
        <f>ROUND(I246*H246,2)</f>
        <v>0</v>
      </c>
      <c r="BL246" s="18" t="s">
        <v>310</v>
      </c>
      <c r="BM246" s="223" t="s">
        <v>1645</v>
      </c>
    </row>
    <row r="247" spans="1:47" s="2" customFormat="1" ht="12">
      <c r="A247" s="39"/>
      <c r="B247" s="40"/>
      <c r="C247" s="41"/>
      <c r="D247" s="225" t="s">
        <v>143</v>
      </c>
      <c r="E247" s="41"/>
      <c r="F247" s="226" t="s">
        <v>1646</v>
      </c>
      <c r="G247" s="41"/>
      <c r="H247" s="41"/>
      <c r="I247" s="227"/>
      <c r="J247" s="41"/>
      <c r="K247" s="41"/>
      <c r="L247" s="45"/>
      <c r="M247" s="228"/>
      <c r="N247" s="229"/>
      <c r="O247" s="85"/>
      <c r="P247" s="85"/>
      <c r="Q247" s="85"/>
      <c r="R247" s="85"/>
      <c r="S247" s="85"/>
      <c r="T247" s="85"/>
      <c r="U247" s="86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143</v>
      </c>
      <c r="AU247" s="18" t="s">
        <v>81</v>
      </c>
    </row>
    <row r="248" spans="1:65" s="2" customFormat="1" ht="16.5" customHeight="1">
      <c r="A248" s="39"/>
      <c r="B248" s="40"/>
      <c r="C248" s="212" t="s">
        <v>545</v>
      </c>
      <c r="D248" s="212" t="s">
        <v>136</v>
      </c>
      <c r="E248" s="213" t="s">
        <v>1647</v>
      </c>
      <c r="F248" s="214" t="s">
        <v>1648</v>
      </c>
      <c r="G248" s="215" t="s">
        <v>208</v>
      </c>
      <c r="H248" s="216">
        <v>2</v>
      </c>
      <c r="I248" s="217"/>
      <c r="J248" s="218">
        <f>ROUND(I248*H248,2)</f>
        <v>0</v>
      </c>
      <c r="K248" s="214" t="s">
        <v>140</v>
      </c>
      <c r="L248" s="45"/>
      <c r="M248" s="219" t="s">
        <v>19</v>
      </c>
      <c r="N248" s="220" t="s">
        <v>42</v>
      </c>
      <c r="O248" s="85"/>
      <c r="P248" s="221">
        <f>O248*H248</f>
        <v>0</v>
      </c>
      <c r="Q248" s="221">
        <v>0</v>
      </c>
      <c r="R248" s="221">
        <f>Q248*H248</f>
        <v>0</v>
      </c>
      <c r="S248" s="221">
        <v>0</v>
      </c>
      <c r="T248" s="221">
        <f>S248*H248</f>
        <v>0</v>
      </c>
      <c r="U248" s="222" t="s">
        <v>19</v>
      </c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3" t="s">
        <v>310</v>
      </c>
      <c r="AT248" s="223" t="s">
        <v>136</v>
      </c>
      <c r="AU248" s="223" t="s">
        <v>81</v>
      </c>
      <c r="AY248" s="18" t="s">
        <v>133</v>
      </c>
      <c r="BE248" s="224">
        <f>IF(N248="základní",J248,0)</f>
        <v>0</v>
      </c>
      <c r="BF248" s="224">
        <f>IF(N248="snížená",J248,0)</f>
        <v>0</v>
      </c>
      <c r="BG248" s="224">
        <f>IF(N248="zákl. přenesená",J248,0)</f>
        <v>0</v>
      </c>
      <c r="BH248" s="224">
        <f>IF(N248="sníž. přenesená",J248,0)</f>
        <v>0</v>
      </c>
      <c r="BI248" s="224">
        <f>IF(N248="nulová",J248,0)</f>
        <v>0</v>
      </c>
      <c r="BJ248" s="18" t="s">
        <v>79</v>
      </c>
      <c r="BK248" s="224">
        <f>ROUND(I248*H248,2)</f>
        <v>0</v>
      </c>
      <c r="BL248" s="18" t="s">
        <v>310</v>
      </c>
      <c r="BM248" s="223" t="s">
        <v>1649</v>
      </c>
    </row>
    <row r="249" spans="1:47" s="2" customFormat="1" ht="12">
      <c r="A249" s="39"/>
      <c r="B249" s="40"/>
      <c r="C249" s="41"/>
      <c r="D249" s="225" t="s">
        <v>143</v>
      </c>
      <c r="E249" s="41"/>
      <c r="F249" s="226" t="s">
        <v>1650</v>
      </c>
      <c r="G249" s="41"/>
      <c r="H249" s="41"/>
      <c r="I249" s="227"/>
      <c r="J249" s="41"/>
      <c r="K249" s="41"/>
      <c r="L249" s="45"/>
      <c r="M249" s="228"/>
      <c r="N249" s="229"/>
      <c r="O249" s="85"/>
      <c r="P249" s="85"/>
      <c r="Q249" s="85"/>
      <c r="R249" s="85"/>
      <c r="S249" s="85"/>
      <c r="T249" s="85"/>
      <c r="U249" s="86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143</v>
      </c>
      <c r="AU249" s="18" t="s">
        <v>81</v>
      </c>
    </row>
    <row r="250" spans="1:65" s="2" customFormat="1" ht="16.5" customHeight="1">
      <c r="A250" s="39"/>
      <c r="B250" s="40"/>
      <c r="C250" s="212" t="s">
        <v>549</v>
      </c>
      <c r="D250" s="212" t="s">
        <v>136</v>
      </c>
      <c r="E250" s="213" t="s">
        <v>1651</v>
      </c>
      <c r="F250" s="214" t="s">
        <v>1652</v>
      </c>
      <c r="G250" s="215" t="s">
        <v>208</v>
      </c>
      <c r="H250" s="216">
        <v>3</v>
      </c>
      <c r="I250" s="217"/>
      <c r="J250" s="218">
        <f>ROUND(I250*H250,2)</f>
        <v>0</v>
      </c>
      <c r="K250" s="214" t="s">
        <v>140</v>
      </c>
      <c r="L250" s="45"/>
      <c r="M250" s="219" t="s">
        <v>19</v>
      </c>
      <c r="N250" s="220" t="s">
        <v>42</v>
      </c>
      <c r="O250" s="85"/>
      <c r="P250" s="221">
        <f>O250*H250</f>
        <v>0</v>
      </c>
      <c r="Q250" s="221">
        <v>0</v>
      </c>
      <c r="R250" s="221">
        <f>Q250*H250</f>
        <v>0</v>
      </c>
      <c r="S250" s="221">
        <v>0</v>
      </c>
      <c r="T250" s="221">
        <f>S250*H250</f>
        <v>0</v>
      </c>
      <c r="U250" s="222" t="s">
        <v>19</v>
      </c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23" t="s">
        <v>310</v>
      </c>
      <c r="AT250" s="223" t="s">
        <v>136</v>
      </c>
      <c r="AU250" s="223" t="s">
        <v>81</v>
      </c>
      <c r="AY250" s="18" t="s">
        <v>133</v>
      </c>
      <c r="BE250" s="224">
        <f>IF(N250="základní",J250,0)</f>
        <v>0</v>
      </c>
      <c r="BF250" s="224">
        <f>IF(N250="snížená",J250,0)</f>
        <v>0</v>
      </c>
      <c r="BG250" s="224">
        <f>IF(N250="zákl. přenesená",J250,0)</f>
        <v>0</v>
      </c>
      <c r="BH250" s="224">
        <f>IF(N250="sníž. přenesená",J250,0)</f>
        <v>0</v>
      </c>
      <c r="BI250" s="224">
        <f>IF(N250="nulová",J250,0)</f>
        <v>0</v>
      </c>
      <c r="BJ250" s="18" t="s">
        <v>79</v>
      </c>
      <c r="BK250" s="224">
        <f>ROUND(I250*H250,2)</f>
        <v>0</v>
      </c>
      <c r="BL250" s="18" t="s">
        <v>310</v>
      </c>
      <c r="BM250" s="223" t="s">
        <v>1653</v>
      </c>
    </row>
    <row r="251" spans="1:47" s="2" customFormat="1" ht="12">
      <c r="A251" s="39"/>
      <c r="B251" s="40"/>
      <c r="C251" s="41"/>
      <c r="D251" s="225" t="s">
        <v>143</v>
      </c>
      <c r="E251" s="41"/>
      <c r="F251" s="226" t="s">
        <v>1654</v>
      </c>
      <c r="G251" s="41"/>
      <c r="H251" s="41"/>
      <c r="I251" s="227"/>
      <c r="J251" s="41"/>
      <c r="K251" s="41"/>
      <c r="L251" s="45"/>
      <c r="M251" s="228"/>
      <c r="N251" s="229"/>
      <c r="O251" s="85"/>
      <c r="P251" s="85"/>
      <c r="Q251" s="85"/>
      <c r="R251" s="85"/>
      <c r="S251" s="85"/>
      <c r="T251" s="85"/>
      <c r="U251" s="86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143</v>
      </c>
      <c r="AU251" s="18" t="s">
        <v>81</v>
      </c>
    </row>
    <row r="252" spans="1:65" s="2" customFormat="1" ht="16.5" customHeight="1">
      <c r="A252" s="39"/>
      <c r="B252" s="40"/>
      <c r="C252" s="212" t="s">
        <v>555</v>
      </c>
      <c r="D252" s="212" t="s">
        <v>136</v>
      </c>
      <c r="E252" s="213" t="s">
        <v>1655</v>
      </c>
      <c r="F252" s="214" t="s">
        <v>1656</v>
      </c>
      <c r="G252" s="215" t="s">
        <v>208</v>
      </c>
      <c r="H252" s="216">
        <v>5</v>
      </c>
      <c r="I252" s="217"/>
      <c r="J252" s="218">
        <f>ROUND(I252*H252,2)</f>
        <v>0</v>
      </c>
      <c r="K252" s="214" t="s">
        <v>140</v>
      </c>
      <c r="L252" s="45"/>
      <c r="M252" s="219" t="s">
        <v>19</v>
      </c>
      <c r="N252" s="220" t="s">
        <v>42</v>
      </c>
      <c r="O252" s="85"/>
      <c r="P252" s="221">
        <f>O252*H252</f>
        <v>0</v>
      </c>
      <c r="Q252" s="221">
        <v>0</v>
      </c>
      <c r="R252" s="221">
        <f>Q252*H252</f>
        <v>0</v>
      </c>
      <c r="S252" s="221">
        <v>0.04285</v>
      </c>
      <c r="T252" s="221">
        <f>S252*H252</f>
        <v>0.21425</v>
      </c>
      <c r="U252" s="222" t="s">
        <v>19</v>
      </c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23" t="s">
        <v>310</v>
      </c>
      <c r="AT252" s="223" t="s">
        <v>136</v>
      </c>
      <c r="AU252" s="223" t="s">
        <v>81</v>
      </c>
      <c r="AY252" s="18" t="s">
        <v>133</v>
      </c>
      <c r="BE252" s="224">
        <f>IF(N252="základní",J252,0)</f>
        <v>0</v>
      </c>
      <c r="BF252" s="224">
        <f>IF(N252="snížená",J252,0)</f>
        <v>0</v>
      </c>
      <c r="BG252" s="224">
        <f>IF(N252="zákl. přenesená",J252,0)</f>
        <v>0</v>
      </c>
      <c r="BH252" s="224">
        <f>IF(N252="sníž. přenesená",J252,0)</f>
        <v>0</v>
      </c>
      <c r="BI252" s="224">
        <f>IF(N252="nulová",J252,0)</f>
        <v>0</v>
      </c>
      <c r="BJ252" s="18" t="s">
        <v>79</v>
      </c>
      <c r="BK252" s="224">
        <f>ROUND(I252*H252,2)</f>
        <v>0</v>
      </c>
      <c r="BL252" s="18" t="s">
        <v>310</v>
      </c>
      <c r="BM252" s="223" t="s">
        <v>1657</v>
      </c>
    </row>
    <row r="253" spans="1:47" s="2" customFormat="1" ht="12">
      <c r="A253" s="39"/>
      <c r="B253" s="40"/>
      <c r="C253" s="41"/>
      <c r="D253" s="225" t="s">
        <v>143</v>
      </c>
      <c r="E253" s="41"/>
      <c r="F253" s="226" t="s">
        <v>1658</v>
      </c>
      <c r="G253" s="41"/>
      <c r="H253" s="41"/>
      <c r="I253" s="227"/>
      <c r="J253" s="41"/>
      <c r="K253" s="41"/>
      <c r="L253" s="45"/>
      <c r="M253" s="228"/>
      <c r="N253" s="229"/>
      <c r="O253" s="85"/>
      <c r="P253" s="85"/>
      <c r="Q253" s="85"/>
      <c r="R253" s="85"/>
      <c r="S253" s="85"/>
      <c r="T253" s="85"/>
      <c r="U253" s="86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143</v>
      </c>
      <c r="AU253" s="18" t="s">
        <v>81</v>
      </c>
    </row>
    <row r="254" spans="1:65" s="2" customFormat="1" ht="16.5" customHeight="1">
      <c r="A254" s="39"/>
      <c r="B254" s="40"/>
      <c r="C254" s="212" t="s">
        <v>563</v>
      </c>
      <c r="D254" s="212" t="s">
        <v>136</v>
      </c>
      <c r="E254" s="213" t="s">
        <v>1659</v>
      </c>
      <c r="F254" s="214" t="s">
        <v>1660</v>
      </c>
      <c r="G254" s="215" t="s">
        <v>208</v>
      </c>
      <c r="H254" s="216">
        <v>4</v>
      </c>
      <c r="I254" s="217"/>
      <c r="J254" s="218">
        <f>ROUND(I254*H254,2)</f>
        <v>0</v>
      </c>
      <c r="K254" s="214" t="s">
        <v>140</v>
      </c>
      <c r="L254" s="45"/>
      <c r="M254" s="219" t="s">
        <v>19</v>
      </c>
      <c r="N254" s="220" t="s">
        <v>42</v>
      </c>
      <c r="O254" s="85"/>
      <c r="P254" s="221">
        <f>O254*H254</f>
        <v>0</v>
      </c>
      <c r="Q254" s="221">
        <v>0.00535</v>
      </c>
      <c r="R254" s="221">
        <f>Q254*H254</f>
        <v>0.0214</v>
      </c>
      <c r="S254" s="221">
        <v>0</v>
      </c>
      <c r="T254" s="221">
        <f>S254*H254</f>
        <v>0</v>
      </c>
      <c r="U254" s="222" t="s">
        <v>19</v>
      </c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23" t="s">
        <v>310</v>
      </c>
      <c r="AT254" s="223" t="s">
        <v>136</v>
      </c>
      <c r="AU254" s="223" t="s">
        <v>81</v>
      </c>
      <c r="AY254" s="18" t="s">
        <v>133</v>
      </c>
      <c r="BE254" s="224">
        <f>IF(N254="základní",J254,0)</f>
        <v>0</v>
      </c>
      <c r="BF254" s="224">
        <f>IF(N254="snížená",J254,0)</f>
        <v>0</v>
      </c>
      <c r="BG254" s="224">
        <f>IF(N254="zákl. přenesená",J254,0)</f>
        <v>0</v>
      </c>
      <c r="BH254" s="224">
        <f>IF(N254="sníž. přenesená",J254,0)</f>
        <v>0</v>
      </c>
      <c r="BI254" s="224">
        <f>IF(N254="nulová",J254,0)</f>
        <v>0</v>
      </c>
      <c r="BJ254" s="18" t="s">
        <v>79</v>
      </c>
      <c r="BK254" s="224">
        <f>ROUND(I254*H254,2)</f>
        <v>0</v>
      </c>
      <c r="BL254" s="18" t="s">
        <v>310</v>
      </c>
      <c r="BM254" s="223" t="s">
        <v>1661</v>
      </c>
    </row>
    <row r="255" spans="1:47" s="2" customFormat="1" ht="12">
      <c r="A255" s="39"/>
      <c r="B255" s="40"/>
      <c r="C255" s="41"/>
      <c r="D255" s="225" t="s">
        <v>143</v>
      </c>
      <c r="E255" s="41"/>
      <c r="F255" s="226" t="s">
        <v>1662</v>
      </c>
      <c r="G255" s="41"/>
      <c r="H255" s="41"/>
      <c r="I255" s="227"/>
      <c r="J255" s="41"/>
      <c r="K255" s="41"/>
      <c r="L255" s="45"/>
      <c r="M255" s="228"/>
      <c r="N255" s="229"/>
      <c r="O255" s="85"/>
      <c r="P255" s="85"/>
      <c r="Q255" s="85"/>
      <c r="R255" s="85"/>
      <c r="S255" s="85"/>
      <c r="T255" s="85"/>
      <c r="U255" s="86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143</v>
      </c>
      <c r="AU255" s="18" t="s">
        <v>81</v>
      </c>
    </row>
    <row r="256" spans="1:65" s="2" customFormat="1" ht="16.5" customHeight="1">
      <c r="A256" s="39"/>
      <c r="B256" s="40"/>
      <c r="C256" s="212" t="s">
        <v>569</v>
      </c>
      <c r="D256" s="212" t="s">
        <v>136</v>
      </c>
      <c r="E256" s="213" t="s">
        <v>1663</v>
      </c>
      <c r="F256" s="214" t="s">
        <v>1664</v>
      </c>
      <c r="G256" s="215" t="s">
        <v>208</v>
      </c>
      <c r="H256" s="216">
        <v>1</v>
      </c>
      <c r="I256" s="217"/>
      <c r="J256" s="218">
        <f>ROUND(I256*H256,2)</f>
        <v>0</v>
      </c>
      <c r="K256" s="214" t="s">
        <v>140</v>
      </c>
      <c r="L256" s="45"/>
      <c r="M256" s="219" t="s">
        <v>19</v>
      </c>
      <c r="N256" s="220" t="s">
        <v>42</v>
      </c>
      <c r="O256" s="85"/>
      <c r="P256" s="221">
        <f>O256*H256</f>
        <v>0</v>
      </c>
      <c r="Q256" s="221">
        <v>8E-05</v>
      </c>
      <c r="R256" s="221">
        <f>Q256*H256</f>
        <v>8E-05</v>
      </c>
      <c r="S256" s="221">
        <v>0</v>
      </c>
      <c r="T256" s="221">
        <f>S256*H256</f>
        <v>0</v>
      </c>
      <c r="U256" s="222" t="s">
        <v>19</v>
      </c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23" t="s">
        <v>310</v>
      </c>
      <c r="AT256" s="223" t="s">
        <v>136</v>
      </c>
      <c r="AU256" s="223" t="s">
        <v>81</v>
      </c>
      <c r="AY256" s="18" t="s">
        <v>133</v>
      </c>
      <c r="BE256" s="224">
        <f>IF(N256="základní",J256,0)</f>
        <v>0</v>
      </c>
      <c r="BF256" s="224">
        <f>IF(N256="snížená",J256,0)</f>
        <v>0</v>
      </c>
      <c r="BG256" s="224">
        <f>IF(N256="zákl. přenesená",J256,0)</f>
        <v>0</v>
      </c>
      <c r="BH256" s="224">
        <f>IF(N256="sníž. přenesená",J256,0)</f>
        <v>0</v>
      </c>
      <c r="BI256" s="224">
        <f>IF(N256="nulová",J256,0)</f>
        <v>0</v>
      </c>
      <c r="BJ256" s="18" t="s">
        <v>79</v>
      </c>
      <c r="BK256" s="224">
        <f>ROUND(I256*H256,2)</f>
        <v>0</v>
      </c>
      <c r="BL256" s="18" t="s">
        <v>310</v>
      </c>
      <c r="BM256" s="223" t="s">
        <v>1665</v>
      </c>
    </row>
    <row r="257" spans="1:47" s="2" customFormat="1" ht="12">
      <c r="A257" s="39"/>
      <c r="B257" s="40"/>
      <c r="C257" s="41"/>
      <c r="D257" s="225" t="s">
        <v>143</v>
      </c>
      <c r="E257" s="41"/>
      <c r="F257" s="226" t="s">
        <v>1666</v>
      </c>
      <c r="G257" s="41"/>
      <c r="H257" s="41"/>
      <c r="I257" s="227"/>
      <c r="J257" s="41"/>
      <c r="K257" s="41"/>
      <c r="L257" s="45"/>
      <c r="M257" s="228"/>
      <c r="N257" s="229"/>
      <c r="O257" s="85"/>
      <c r="P257" s="85"/>
      <c r="Q257" s="85"/>
      <c r="R257" s="85"/>
      <c r="S257" s="85"/>
      <c r="T257" s="85"/>
      <c r="U257" s="86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143</v>
      </c>
      <c r="AU257" s="18" t="s">
        <v>81</v>
      </c>
    </row>
    <row r="258" spans="1:65" s="2" customFormat="1" ht="16.5" customHeight="1">
      <c r="A258" s="39"/>
      <c r="B258" s="40"/>
      <c r="C258" s="212" t="s">
        <v>575</v>
      </c>
      <c r="D258" s="212" t="s">
        <v>136</v>
      </c>
      <c r="E258" s="213" t="s">
        <v>1667</v>
      </c>
      <c r="F258" s="214" t="s">
        <v>1668</v>
      </c>
      <c r="G258" s="215" t="s">
        <v>208</v>
      </c>
      <c r="H258" s="216">
        <v>2</v>
      </c>
      <c r="I258" s="217"/>
      <c r="J258" s="218">
        <f>ROUND(I258*H258,2)</f>
        <v>0</v>
      </c>
      <c r="K258" s="214" t="s">
        <v>140</v>
      </c>
      <c r="L258" s="45"/>
      <c r="M258" s="219" t="s">
        <v>19</v>
      </c>
      <c r="N258" s="220" t="s">
        <v>42</v>
      </c>
      <c r="O258" s="85"/>
      <c r="P258" s="221">
        <f>O258*H258</f>
        <v>0</v>
      </c>
      <c r="Q258" s="221">
        <v>0.00015</v>
      </c>
      <c r="R258" s="221">
        <f>Q258*H258</f>
        <v>0.0003</v>
      </c>
      <c r="S258" s="221">
        <v>0</v>
      </c>
      <c r="T258" s="221">
        <f>S258*H258</f>
        <v>0</v>
      </c>
      <c r="U258" s="222" t="s">
        <v>19</v>
      </c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23" t="s">
        <v>310</v>
      </c>
      <c r="AT258" s="223" t="s">
        <v>136</v>
      </c>
      <c r="AU258" s="223" t="s">
        <v>81</v>
      </c>
      <c r="AY258" s="18" t="s">
        <v>133</v>
      </c>
      <c r="BE258" s="224">
        <f>IF(N258="základní",J258,0)</f>
        <v>0</v>
      </c>
      <c r="BF258" s="224">
        <f>IF(N258="snížená",J258,0)</f>
        <v>0</v>
      </c>
      <c r="BG258" s="224">
        <f>IF(N258="zákl. přenesená",J258,0)</f>
        <v>0</v>
      </c>
      <c r="BH258" s="224">
        <f>IF(N258="sníž. přenesená",J258,0)</f>
        <v>0</v>
      </c>
      <c r="BI258" s="224">
        <f>IF(N258="nulová",J258,0)</f>
        <v>0</v>
      </c>
      <c r="BJ258" s="18" t="s">
        <v>79</v>
      </c>
      <c r="BK258" s="224">
        <f>ROUND(I258*H258,2)</f>
        <v>0</v>
      </c>
      <c r="BL258" s="18" t="s">
        <v>310</v>
      </c>
      <c r="BM258" s="223" t="s">
        <v>1669</v>
      </c>
    </row>
    <row r="259" spans="1:47" s="2" customFormat="1" ht="12">
      <c r="A259" s="39"/>
      <c r="B259" s="40"/>
      <c r="C259" s="41"/>
      <c r="D259" s="225" t="s">
        <v>143</v>
      </c>
      <c r="E259" s="41"/>
      <c r="F259" s="226" t="s">
        <v>1670</v>
      </c>
      <c r="G259" s="41"/>
      <c r="H259" s="41"/>
      <c r="I259" s="227"/>
      <c r="J259" s="41"/>
      <c r="K259" s="41"/>
      <c r="L259" s="45"/>
      <c r="M259" s="228"/>
      <c r="N259" s="229"/>
      <c r="O259" s="85"/>
      <c r="P259" s="85"/>
      <c r="Q259" s="85"/>
      <c r="R259" s="85"/>
      <c r="S259" s="85"/>
      <c r="T259" s="85"/>
      <c r="U259" s="86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143</v>
      </c>
      <c r="AU259" s="18" t="s">
        <v>81</v>
      </c>
    </row>
    <row r="260" spans="1:65" s="2" customFormat="1" ht="16.5" customHeight="1">
      <c r="A260" s="39"/>
      <c r="B260" s="40"/>
      <c r="C260" s="212" t="s">
        <v>581</v>
      </c>
      <c r="D260" s="212" t="s">
        <v>136</v>
      </c>
      <c r="E260" s="213" t="s">
        <v>1671</v>
      </c>
      <c r="F260" s="214" t="s">
        <v>1672</v>
      </c>
      <c r="G260" s="215" t="s">
        <v>253</v>
      </c>
      <c r="H260" s="216">
        <v>55</v>
      </c>
      <c r="I260" s="217"/>
      <c r="J260" s="218">
        <f>ROUND(I260*H260,2)</f>
        <v>0</v>
      </c>
      <c r="K260" s="214" t="s">
        <v>140</v>
      </c>
      <c r="L260" s="45"/>
      <c r="M260" s="219" t="s">
        <v>19</v>
      </c>
      <c r="N260" s="220" t="s">
        <v>42</v>
      </c>
      <c r="O260" s="85"/>
      <c r="P260" s="221">
        <f>O260*H260</f>
        <v>0</v>
      </c>
      <c r="Q260" s="221">
        <v>0</v>
      </c>
      <c r="R260" s="221">
        <f>Q260*H260</f>
        <v>0</v>
      </c>
      <c r="S260" s="221">
        <v>0</v>
      </c>
      <c r="T260" s="221">
        <f>S260*H260</f>
        <v>0</v>
      </c>
      <c r="U260" s="222" t="s">
        <v>19</v>
      </c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23" t="s">
        <v>310</v>
      </c>
      <c r="AT260" s="223" t="s">
        <v>136</v>
      </c>
      <c r="AU260" s="223" t="s">
        <v>81</v>
      </c>
      <c r="AY260" s="18" t="s">
        <v>133</v>
      </c>
      <c r="BE260" s="224">
        <f>IF(N260="základní",J260,0)</f>
        <v>0</v>
      </c>
      <c r="BF260" s="224">
        <f>IF(N260="snížená",J260,0)</f>
        <v>0</v>
      </c>
      <c r="BG260" s="224">
        <f>IF(N260="zákl. přenesená",J260,0)</f>
        <v>0</v>
      </c>
      <c r="BH260" s="224">
        <f>IF(N260="sníž. přenesená",J260,0)</f>
        <v>0</v>
      </c>
      <c r="BI260" s="224">
        <f>IF(N260="nulová",J260,0)</f>
        <v>0</v>
      </c>
      <c r="BJ260" s="18" t="s">
        <v>79</v>
      </c>
      <c r="BK260" s="224">
        <f>ROUND(I260*H260,2)</f>
        <v>0</v>
      </c>
      <c r="BL260" s="18" t="s">
        <v>310</v>
      </c>
      <c r="BM260" s="223" t="s">
        <v>1673</v>
      </c>
    </row>
    <row r="261" spans="1:47" s="2" customFormat="1" ht="12">
      <c r="A261" s="39"/>
      <c r="B261" s="40"/>
      <c r="C261" s="41"/>
      <c r="D261" s="225" t="s">
        <v>143</v>
      </c>
      <c r="E261" s="41"/>
      <c r="F261" s="226" t="s">
        <v>1674</v>
      </c>
      <c r="G261" s="41"/>
      <c r="H261" s="41"/>
      <c r="I261" s="227"/>
      <c r="J261" s="41"/>
      <c r="K261" s="41"/>
      <c r="L261" s="45"/>
      <c r="M261" s="228"/>
      <c r="N261" s="229"/>
      <c r="O261" s="85"/>
      <c r="P261" s="85"/>
      <c r="Q261" s="85"/>
      <c r="R261" s="85"/>
      <c r="S261" s="85"/>
      <c r="T261" s="85"/>
      <c r="U261" s="86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143</v>
      </c>
      <c r="AU261" s="18" t="s">
        <v>81</v>
      </c>
    </row>
    <row r="262" spans="1:51" s="13" customFormat="1" ht="12">
      <c r="A262" s="13"/>
      <c r="B262" s="234"/>
      <c r="C262" s="235"/>
      <c r="D262" s="236" t="s">
        <v>211</v>
      </c>
      <c r="E262" s="237" t="s">
        <v>19</v>
      </c>
      <c r="F262" s="238" t="s">
        <v>1675</v>
      </c>
      <c r="G262" s="235"/>
      <c r="H262" s="239">
        <v>55</v>
      </c>
      <c r="I262" s="240"/>
      <c r="J262" s="235"/>
      <c r="K262" s="235"/>
      <c r="L262" s="241"/>
      <c r="M262" s="242"/>
      <c r="N262" s="243"/>
      <c r="O262" s="243"/>
      <c r="P262" s="243"/>
      <c r="Q262" s="243"/>
      <c r="R262" s="243"/>
      <c r="S262" s="243"/>
      <c r="T262" s="243"/>
      <c r="U262" s="244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5" t="s">
        <v>211</v>
      </c>
      <c r="AU262" s="245" t="s">
        <v>81</v>
      </c>
      <c r="AV262" s="13" t="s">
        <v>81</v>
      </c>
      <c r="AW262" s="13" t="s">
        <v>33</v>
      </c>
      <c r="AX262" s="13" t="s">
        <v>79</v>
      </c>
      <c r="AY262" s="245" t="s">
        <v>133</v>
      </c>
    </row>
    <row r="263" spans="1:65" s="2" customFormat="1" ht="24.15" customHeight="1">
      <c r="A263" s="39"/>
      <c r="B263" s="40"/>
      <c r="C263" s="212" t="s">
        <v>587</v>
      </c>
      <c r="D263" s="212" t="s">
        <v>136</v>
      </c>
      <c r="E263" s="213" t="s">
        <v>1676</v>
      </c>
      <c r="F263" s="214" t="s">
        <v>1677</v>
      </c>
      <c r="G263" s="215" t="s">
        <v>276</v>
      </c>
      <c r="H263" s="216">
        <v>0.088</v>
      </c>
      <c r="I263" s="217"/>
      <c r="J263" s="218">
        <f>ROUND(I263*H263,2)</f>
        <v>0</v>
      </c>
      <c r="K263" s="214" t="s">
        <v>140</v>
      </c>
      <c r="L263" s="45"/>
      <c r="M263" s="219" t="s">
        <v>19</v>
      </c>
      <c r="N263" s="220" t="s">
        <v>42</v>
      </c>
      <c r="O263" s="85"/>
      <c r="P263" s="221">
        <f>O263*H263</f>
        <v>0</v>
      </c>
      <c r="Q263" s="221">
        <v>0</v>
      </c>
      <c r="R263" s="221">
        <f>Q263*H263</f>
        <v>0</v>
      </c>
      <c r="S263" s="221">
        <v>0</v>
      </c>
      <c r="T263" s="221">
        <f>S263*H263</f>
        <v>0</v>
      </c>
      <c r="U263" s="222" t="s">
        <v>19</v>
      </c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23" t="s">
        <v>310</v>
      </c>
      <c r="AT263" s="223" t="s">
        <v>136</v>
      </c>
      <c r="AU263" s="223" t="s">
        <v>81</v>
      </c>
      <c r="AY263" s="18" t="s">
        <v>133</v>
      </c>
      <c r="BE263" s="224">
        <f>IF(N263="základní",J263,0)</f>
        <v>0</v>
      </c>
      <c r="BF263" s="224">
        <f>IF(N263="snížená",J263,0)</f>
        <v>0</v>
      </c>
      <c r="BG263" s="224">
        <f>IF(N263="zákl. přenesená",J263,0)</f>
        <v>0</v>
      </c>
      <c r="BH263" s="224">
        <f>IF(N263="sníž. přenesená",J263,0)</f>
        <v>0</v>
      </c>
      <c r="BI263" s="224">
        <f>IF(N263="nulová",J263,0)</f>
        <v>0</v>
      </c>
      <c r="BJ263" s="18" t="s">
        <v>79</v>
      </c>
      <c r="BK263" s="224">
        <f>ROUND(I263*H263,2)</f>
        <v>0</v>
      </c>
      <c r="BL263" s="18" t="s">
        <v>310</v>
      </c>
      <c r="BM263" s="223" t="s">
        <v>1678</v>
      </c>
    </row>
    <row r="264" spans="1:47" s="2" customFormat="1" ht="12">
      <c r="A264" s="39"/>
      <c r="B264" s="40"/>
      <c r="C264" s="41"/>
      <c r="D264" s="225" t="s">
        <v>143</v>
      </c>
      <c r="E264" s="41"/>
      <c r="F264" s="226" t="s">
        <v>1679</v>
      </c>
      <c r="G264" s="41"/>
      <c r="H264" s="41"/>
      <c r="I264" s="227"/>
      <c r="J264" s="41"/>
      <c r="K264" s="41"/>
      <c r="L264" s="45"/>
      <c r="M264" s="228"/>
      <c r="N264" s="229"/>
      <c r="O264" s="85"/>
      <c r="P264" s="85"/>
      <c r="Q264" s="85"/>
      <c r="R264" s="85"/>
      <c r="S264" s="85"/>
      <c r="T264" s="85"/>
      <c r="U264" s="86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143</v>
      </c>
      <c r="AU264" s="18" t="s">
        <v>81</v>
      </c>
    </row>
    <row r="265" spans="1:65" s="2" customFormat="1" ht="24.15" customHeight="1">
      <c r="A265" s="39"/>
      <c r="B265" s="40"/>
      <c r="C265" s="212" t="s">
        <v>593</v>
      </c>
      <c r="D265" s="212" t="s">
        <v>136</v>
      </c>
      <c r="E265" s="213" t="s">
        <v>1680</v>
      </c>
      <c r="F265" s="214" t="s">
        <v>1681</v>
      </c>
      <c r="G265" s="215" t="s">
        <v>276</v>
      </c>
      <c r="H265" s="216">
        <v>0.088</v>
      </c>
      <c r="I265" s="217"/>
      <c r="J265" s="218">
        <f>ROUND(I265*H265,2)</f>
        <v>0</v>
      </c>
      <c r="K265" s="214" t="s">
        <v>140</v>
      </c>
      <c r="L265" s="45"/>
      <c r="M265" s="219" t="s">
        <v>19</v>
      </c>
      <c r="N265" s="220" t="s">
        <v>42</v>
      </c>
      <c r="O265" s="85"/>
      <c r="P265" s="221">
        <f>O265*H265</f>
        <v>0</v>
      </c>
      <c r="Q265" s="221">
        <v>0</v>
      </c>
      <c r="R265" s="221">
        <f>Q265*H265</f>
        <v>0</v>
      </c>
      <c r="S265" s="221">
        <v>0</v>
      </c>
      <c r="T265" s="221">
        <f>S265*H265</f>
        <v>0</v>
      </c>
      <c r="U265" s="222" t="s">
        <v>19</v>
      </c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23" t="s">
        <v>310</v>
      </c>
      <c r="AT265" s="223" t="s">
        <v>136</v>
      </c>
      <c r="AU265" s="223" t="s">
        <v>81</v>
      </c>
      <c r="AY265" s="18" t="s">
        <v>133</v>
      </c>
      <c r="BE265" s="224">
        <f>IF(N265="základní",J265,0)</f>
        <v>0</v>
      </c>
      <c r="BF265" s="224">
        <f>IF(N265="snížená",J265,0)</f>
        <v>0</v>
      </c>
      <c r="BG265" s="224">
        <f>IF(N265="zákl. přenesená",J265,0)</f>
        <v>0</v>
      </c>
      <c r="BH265" s="224">
        <f>IF(N265="sníž. přenesená",J265,0)</f>
        <v>0</v>
      </c>
      <c r="BI265" s="224">
        <f>IF(N265="nulová",J265,0)</f>
        <v>0</v>
      </c>
      <c r="BJ265" s="18" t="s">
        <v>79</v>
      </c>
      <c r="BK265" s="224">
        <f>ROUND(I265*H265,2)</f>
        <v>0</v>
      </c>
      <c r="BL265" s="18" t="s">
        <v>310</v>
      </c>
      <c r="BM265" s="223" t="s">
        <v>1682</v>
      </c>
    </row>
    <row r="266" spans="1:47" s="2" customFormat="1" ht="12">
      <c r="A266" s="39"/>
      <c r="B266" s="40"/>
      <c r="C266" s="41"/>
      <c r="D266" s="225" t="s">
        <v>143</v>
      </c>
      <c r="E266" s="41"/>
      <c r="F266" s="226" t="s">
        <v>1683</v>
      </c>
      <c r="G266" s="41"/>
      <c r="H266" s="41"/>
      <c r="I266" s="227"/>
      <c r="J266" s="41"/>
      <c r="K266" s="41"/>
      <c r="L266" s="45"/>
      <c r="M266" s="228"/>
      <c r="N266" s="229"/>
      <c r="O266" s="85"/>
      <c r="P266" s="85"/>
      <c r="Q266" s="85"/>
      <c r="R266" s="85"/>
      <c r="S266" s="85"/>
      <c r="T266" s="85"/>
      <c r="U266" s="86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143</v>
      </c>
      <c r="AU266" s="18" t="s">
        <v>81</v>
      </c>
    </row>
    <row r="267" spans="1:63" s="12" customFormat="1" ht="22.8" customHeight="1">
      <c r="A267" s="12"/>
      <c r="B267" s="196"/>
      <c r="C267" s="197"/>
      <c r="D267" s="198" t="s">
        <v>70</v>
      </c>
      <c r="E267" s="210" t="s">
        <v>1684</v>
      </c>
      <c r="F267" s="210" t="s">
        <v>1685</v>
      </c>
      <c r="G267" s="197"/>
      <c r="H267" s="197"/>
      <c r="I267" s="200"/>
      <c r="J267" s="211">
        <f>BK267</f>
        <v>0</v>
      </c>
      <c r="K267" s="197"/>
      <c r="L267" s="202"/>
      <c r="M267" s="203"/>
      <c r="N267" s="204"/>
      <c r="O267" s="204"/>
      <c r="P267" s="205">
        <f>SUM(P268:P315)</f>
        <v>0</v>
      </c>
      <c r="Q267" s="204"/>
      <c r="R267" s="205">
        <f>SUM(R268:R315)</f>
        <v>0.14997</v>
      </c>
      <c r="S267" s="204"/>
      <c r="T267" s="205">
        <f>SUM(T268:T315)</f>
        <v>0.07184</v>
      </c>
      <c r="U267" s="206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07" t="s">
        <v>81</v>
      </c>
      <c r="AT267" s="208" t="s">
        <v>70</v>
      </c>
      <c r="AU267" s="208" t="s">
        <v>79</v>
      </c>
      <c r="AY267" s="207" t="s">
        <v>133</v>
      </c>
      <c r="BK267" s="209">
        <f>SUM(BK268:BK315)</f>
        <v>0</v>
      </c>
    </row>
    <row r="268" spans="1:65" s="2" customFormat="1" ht="16.5" customHeight="1">
      <c r="A268" s="39"/>
      <c r="B268" s="40"/>
      <c r="C268" s="212" t="s">
        <v>599</v>
      </c>
      <c r="D268" s="212" t="s">
        <v>136</v>
      </c>
      <c r="E268" s="213" t="s">
        <v>1686</v>
      </c>
      <c r="F268" s="214" t="s">
        <v>1687</v>
      </c>
      <c r="G268" s="215" t="s">
        <v>303</v>
      </c>
      <c r="H268" s="216">
        <v>1</v>
      </c>
      <c r="I268" s="217"/>
      <c r="J268" s="218">
        <f>ROUND(I268*H268,2)</f>
        <v>0</v>
      </c>
      <c r="K268" s="214" t="s">
        <v>19</v>
      </c>
      <c r="L268" s="45"/>
      <c r="M268" s="219" t="s">
        <v>19</v>
      </c>
      <c r="N268" s="220" t="s">
        <v>42</v>
      </c>
      <c r="O268" s="85"/>
      <c r="P268" s="221">
        <f>O268*H268</f>
        <v>0</v>
      </c>
      <c r="Q268" s="221">
        <v>0</v>
      </c>
      <c r="R268" s="221">
        <f>Q268*H268</f>
        <v>0</v>
      </c>
      <c r="S268" s="221">
        <v>0.03592</v>
      </c>
      <c r="T268" s="221">
        <f>S268*H268</f>
        <v>0.03592</v>
      </c>
      <c r="U268" s="222" t="s">
        <v>19</v>
      </c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23" t="s">
        <v>310</v>
      </c>
      <c r="AT268" s="223" t="s">
        <v>136</v>
      </c>
      <c r="AU268" s="223" t="s">
        <v>81</v>
      </c>
      <c r="AY268" s="18" t="s">
        <v>133</v>
      </c>
      <c r="BE268" s="224">
        <f>IF(N268="základní",J268,0)</f>
        <v>0</v>
      </c>
      <c r="BF268" s="224">
        <f>IF(N268="snížená",J268,0)</f>
        <v>0</v>
      </c>
      <c r="BG268" s="224">
        <f>IF(N268="zákl. přenesená",J268,0)</f>
        <v>0</v>
      </c>
      <c r="BH268" s="224">
        <f>IF(N268="sníž. přenesená",J268,0)</f>
        <v>0</v>
      </c>
      <c r="BI268" s="224">
        <f>IF(N268="nulová",J268,0)</f>
        <v>0</v>
      </c>
      <c r="BJ268" s="18" t="s">
        <v>79</v>
      </c>
      <c r="BK268" s="224">
        <f>ROUND(I268*H268,2)</f>
        <v>0</v>
      </c>
      <c r="BL268" s="18" t="s">
        <v>310</v>
      </c>
      <c r="BM268" s="223" t="s">
        <v>1688</v>
      </c>
    </row>
    <row r="269" spans="1:65" s="2" customFormat="1" ht="16.5" customHeight="1">
      <c r="A269" s="39"/>
      <c r="B269" s="40"/>
      <c r="C269" s="212" t="s">
        <v>605</v>
      </c>
      <c r="D269" s="212" t="s">
        <v>136</v>
      </c>
      <c r="E269" s="213" t="s">
        <v>1689</v>
      </c>
      <c r="F269" s="214" t="s">
        <v>1597</v>
      </c>
      <c r="G269" s="215" t="s">
        <v>208</v>
      </c>
      <c r="H269" s="216">
        <v>1</v>
      </c>
      <c r="I269" s="217"/>
      <c r="J269" s="218">
        <f>ROUND(I269*H269,2)</f>
        <v>0</v>
      </c>
      <c r="K269" s="214" t="s">
        <v>19</v>
      </c>
      <c r="L269" s="45"/>
      <c r="M269" s="219" t="s">
        <v>19</v>
      </c>
      <c r="N269" s="220" t="s">
        <v>42</v>
      </c>
      <c r="O269" s="85"/>
      <c r="P269" s="221">
        <f>O269*H269</f>
        <v>0</v>
      </c>
      <c r="Q269" s="221">
        <v>0</v>
      </c>
      <c r="R269" s="221">
        <f>Q269*H269</f>
        <v>0</v>
      </c>
      <c r="S269" s="221">
        <v>0.03592</v>
      </c>
      <c r="T269" s="221">
        <f>S269*H269</f>
        <v>0.03592</v>
      </c>
      <c r="U269" s="222" t="s">
        <v>19</v>
      </c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23" t="s">
        <v>310</v>
      </c>
      <c r="AT269" s="223" t="s">
        <v>136</v>
      </c>
      <c r="AU269" s="223" t="s">
        <v>81</v>
      </c>
      <c r="AY269" s="18" t="s">
        <v>133</v>
      </c>
      <c r="BE269" s="224">
        <f>IF(N269="základní",J269,0)</f>
        <v>0</v>
      </c>
      <c r="BF269" s="224">
        <f>IF(N269="snížená",J269,0)</f>
        <v>0</v>
      </c>
      <c r="BG269" s="224">
        <f>IF(N269="zákl. přenesená",J269,0)</f>
        <v>0</v>
      </c>
      <c r="BH269" s="224">
        <f>IF(N269="sníž. přenesená",J269,0)</f>
        <v>0</v>
      </c>
      <c r="BI269" s="224">
        <f>IF(N269="nulová",J269,0)</f>
        <v>0</v>
      </c>
      <c r="BJ269" s="18" t="s">
        <v>79</v>
      </c>
      <c r="BK269" s="224">
        <f>ROUND(I269*H269,2)</f>
        <v>0</v>
      </c>
      <c r="BL269" s="18" t="s">
        <v>310</v>
      </c>
      <c r="BM269" s="223" t="s">
        <v>1690</v>
      </c>
    </row>
    <row r="270" spans="1:65" s="2" customFormat="1" ht="21.75" customHeight="1">
      <c r="A270" s="39"/>
      <c r="B270" s="40"/>
      <c r="C270" s="212" t="s">
        <v>614</v>
      </c>
      <c r="D270" s="212" t="s">
        <v>136</v>
      </c>
      <c r="E270" s="213" t="s">
        <v>1691</v>
      </c>
      <c r="F270" s="214" t="s">
        <v>1692</v>
      </c>
      <c r="G270" s="215" t="s">
        <v>253</v>
      </c>
      <c r="H270" s="216">
        <v>36</v>
      </c>
      <c r="I270" s="217"/>
      <c r="J270" s="218">
        <f>ROUND(I270*H270,2)</f>
        <v>0</v>
      </c>
      <c r="K270" s="214" t="s">
        <v>140</v>
      </c>
      <c r="L270" s="45"/>
      <c r="M270" s="219" t="s">
        <v>19</v>
      </c>
      <c r="N270" s="220" t="s">
        <v>42</v>
      </c>
      <c r="O270" s="85"/>
      <c r="P270" s="221">
        <f>O270*H270</f>
        <v>0</v>
      </c>
      <c r="Q270" s="221">
        <v>0.00084</v>
      </c>
      <c r="R270" s="221">
        <f>Q270*H270</f>
        <v>0.030240000000000003</v>
      </c>
      <c r="S270" s="221">
        <v>0</v>
      </c>
      <c r="T270" s="221">
        <f>S270*H270</f>
        <v>0</v>
      </c>
      <c r="U270" s="222" t="s">
        <v>19</v>
      </c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23" t="s">
        <v>310</v>
      </c>
      <c r="AT270" s="223" t="s">
        <v>136</v>
      </c>
      <c r="AU270" s="223" t="s">
        <v>81</v>
      </c>
      <c r="AY270" s="18" t="s">
        <v>133</v>
      </c>
      <c r="BE270" s="224">
        <f>IF(N270="základní",J270,0)</f>
        <v>0</v>
      </c>
      <c r="BF270" s="224">
        <f>IF(N270="snížená",J270,0)</f>
        <v>0</v>
      </c>
      <c r="BG270" s="224">
        <f>IF(N270="zákl. přenesená",J270,0)</f>
        <v>0</v>
      </c>
      <c r="BH270" s="224">
        <f>IF(N270="sníž. přenesená",J270,0)</f>
        <v>0</v>
      </c>
      <c r="BI270" s="224">
        <f>IF(N270="nulová",J270,0)</f>
        <v>0</v>
      </c>
      <c r="BJ270" s="18" t="s">
        <v>79</v>
      </c>
      <c r="BK270" s="224">
        <f>ROUND(I270*H270,2)</f>
        <v>0</v>
      </c>
      <c r="BL270" s="18" t="s">
        <v>310</v>
      </c>
      <c r="BM270" s="223" t="s">
        <v>1693</v>
      </c>
    </row>
    <row r="271" spans="1:47" s="2" customFormat="1" ht="12">
      <c r="A271" s="39"/>
      <c r="B271" s="40"/>
      <c r="C271" s="41"/>
      <c r="D271" s="225" t="s">
        <v>143</v>
      </c>
      <c r="E271" s="41"/>
      <c r="F271" s="226" t="s">
        <v>1694</v>
      </c>
      <c r="G271" s="41"/>
      <c r="H271" s="41"/>
      <c r="I271" s="227"/>
      <c r="J271" s="41"/>
      <c r="K271" s="41"/>
      <c r="L271" s="45"/>
      <c r="M271" s="228"/>
      <c r="N271" s="229"/>
      <c r="O271" s="85"/>
      <c r="P271" s="85"/>
      <c r="Q271" s="85"/>
      <c r="R271" s="85"/>
      <c r="S271" s="85"/>
      <c r="T271" s="85"/>
      <c r="U271" s="86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143</v>
      </c>
      <c r="AU271" s="18" t="s">
        <v>81</v>
      </c>
    </row>
    <row r="272" spans="1:51" s="13" customFormat="1" ht="12">
      <c r="A272" s="13"/>
      <c r="B272" s="234"/>
      <c r="C272" s="235"/>
      <c r="D272" s="236" t="s">
        <v>211</v>
      </c>
      <c r="E272" s="237" t="s">
        <v>19</v>
      </c>
      <c r="F272" s="238" t="s">
        <v>1695</v>
      </c>
      <c r="G272" s="235"/>
      <c r="H272" s="239">
        <v>7</v>
      </c>
      <c r="I272" s="240"/>
      <c r="J272" s="235"/>
      <c r="K272" s="235"/>
      <c r="L272" s="241"/>
      <c r="M272" s="242"/>
      <c r="N272" s="243"/>
      <c r="O272" s="243"/>
      <c r="P272" s="243"/>
      <c r="Q272" s="243"/>
      <c r="R272" s="243"/>
      <c r="S272" s="243"/>
      <c r="T272" s="243"/>
      <c r="U272" s="244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5" t="s">
        <v>211</v>
      </c>
      <c r="AU272" s="245" t="s">
        <v>81</v>
      </c>
      <c r="AV272" s="13" t="s">
        <v>81</v>
      </c>
      <c r="AW272" s="13" t="s">
        <v>33</v>
      </c>
      <c r="AX272" s="13" t="s">
        <v>71</v>
      </c>
      <c r="AY272" s="245" t="s">
        <v>133</v>
      </c>
    </row>
    <row r="273" spans="1:51" s="13" customFormat="1" ht="12">
      <c r="A273" s="13"/>
      <c r="B273" s="234"/>
      <c r="C273" s="235"/>
      <c r="D273" s="236" t="s">
        <v>211</v>
      </c>
      <c r="E273" s="237" t="s">
        <v>19</v>
      </c>
      <c r="F273" s="238" t="s">
        <v>1696</v>
      </c>
      <c r="G273" s="235"/>
      <c r="H273" s="239">
        <v>6</v>
      </c>
      <c r="I273" s="240"/>
      <c r="J273" s="235"/>
      <c r="K273" s="235"/>
      <c r="L273" s="241"/>
      <c r="M273" s="242"/>
      <c r="N273" s="243"/>
      <c r="O273" s="243"/>
      <c r="P273" s="243"/>
      <c r="Q273" s="243"/>
      <c r="R273" s="243"/>
      <c r="S273" s="243"/>
      <c r="T273" s="243"/>
      <c r="U273" s="244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5" t="s">
        <v>211</v>
      </c>
      <c r="AU273" s="245" t="s">
        <v>81</v>
      </c>
      <c r="AV273" s="13" t="s">
        <v>81</v>
      </c>
      <c r="AW273" s="13" t="s">
        <v>33</v>
      </c>
      <c r="AX273" s="13" t="s">
        <v>71</v>
      </c>
      <c r="AY273" s="245" t="s">
        <v>133</v>
      </c>
    </row>
    <row r="274" spans="1:51" s="13" customFormat="1" ht="12">
      <c r="A274" s="13"/>
      <c r="B274" s="234"/>
      <c r="C274" s="235"/>
      <c r="D274" s="236" t="s">
        <v>211</v>
      </c>
      <c r="E274" s="237" t="s">
        <v>19</v>
      </c>
      <c r="F274" s="238" t="s">
        <v>1697</v>
      </c>
      <c r="G274" s="235"/>
      <c r="H274" s="239">
        <v>23</v>
      </c>
      <c r="I274" s="240"/>
      <c r="J274" s="235"/>
      <c r="K274" s="235"/>
      <c r="L274" s="241"/>
      <c r="M274" s="242"/>
      <c r="N274" s="243"/>
      <c r="O274" s="243"/>
      <c r="P274" s="243"/>
      <c r="Q274" s="243"/>
      <c r="R274" s="243"/>
      <c r="S274" s="243"/>
      <c r="T274" s="243"/>
      <c r="U274" s="244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5" t="s">
        <v>211</v>
      </c>
      <c r="AU274" s="245" t="s">
        <v>81</v>
      </c>
      <c r="AV274" s="13" t="s">
        <v>81</v>
      </c>
      <c r="AW274" s="13" t="s">
        <v>33</v>
      </c>
      <c r="AX274" s="13" t="s">
        <v>71</v>
      </c>
      <c r="AY274" s="245" t="s">
        <v>133</v>
      </c>
    </row>
    <row r="275" spans="1:51" s="14" customFormat="1" ht="12">
      <c r="A275" s="14"/>
      <c r="B275" s="246"/>
      <c r="C275" s="247"/>
      <c r="D275" s="236" t="s">
        <v>211</v>
      </c>
      <c r="E275" s="248" t="s">
        <v>19</v>
      </c>
      <c r="F275" s="249" t="s">
        <v>224</v>
      </c>
      <c r="G275" s="247"/>
      <c r="H275" s="250">
        <v>36</v>
      </c>
      <c r="I275" s="251"/>
      <c r="J275" s="247"/>
      <c r="K275" s="247"/>
      <c r="L275" s="252"/>
      <c r="M275" s="253"/>
      <c r="N275" s="254"/>
      <c r="O275" s="254"/>
      <c r="P275" s="254"/>
      <c r="Q275" s="254"/>
      <c r="R275" s="254"/>
      <c r="S275" s="254"/>
      <c r="T275" s="254"/>
      <c r="U275" s="255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6" t="s">
        <v>211</v>
      </c>
      <c r="AU275" s="256" t="s">
        <v>81</v>
      </c>
      <c r="AV275" s="14" t="s">
        <v>156</v>
      </c>
      <c r="AW275" s="14" t="s">
        <v>33</v>
      </c>
      <c r="AX275" s="14" t="s">
        <v>79</v>
      </c>
      <c r="AY275" s="256" t="s">
        <v>133</v>
      </c>
    </row>
    <row r="276" spans="1:65" s="2" customFormat="1" ht="21.75" customHeight="1">
      <c r="A276" s="39"/>
      <c r="B276" s="40"/>
      <c r="C276" s="212" t="s">
        <v>619</v>
      </c>
      <c r="D276" s="212" t="s">
        <v>136</v>
      </c>
      <c r="E276" s="213" t="s">
        <v>1698</v>
      </c>
      <c r="F276" s="214" t="s">
        <v>1699</v>
      </c>
      <c r="G276" s="215" t="s">
        <v>253</v>
      </c>
      <c r="H276" s="216">
        <v>59</v>
      </c>
      <c r="I276" s="217"/>
      <c r="J276" s="218">
        <f>ROUND(I276*H276,2)</f>
        <v>0</v>
      </c>
      <c r="K276" s="214" t="s">
        <v>140</v>
      </c>
      <c r="L276" s="45"/>
      <c r="M276" s="219" t="s">
        <v>19</v>
      </c>
      <c r="N276" s="220" t="s">
        <v>42</v>
      </c>
      <c r="O276" s="85"/>
      <c r="P276" s="221">
        <f>O276*H276</f>
        <v>0</v>
      </c>
      <c r="Q276" s="221">
        <v>0.00116</v>
      </c>
      <c r="R276" s="221">
        <f>Q276*H276</f>
        <v>0.06844</v>
      </c>
      <c r="S276" s="221">
        <v>0</v>
      </c>
      <c r="T276" s="221">
        <f>S276*H276</f>
        <v>0</v>
      </c>
      <c r="U276" s="222" t="s">
        <v>19</v>
      </c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23" t="s">
        <v>310</v>
      </c>
      <c r="AT276" s="223" t="s">
        <v>136</v>
      </c>
      <c r="AU276" s="223" t="s">
        <v>81</v>
      </c>
      <c r="AY276" s="18" t="s">
        <v>133</v>
      </c>
      <c r="BE276" s="224">
        <f>IF(N276="základní",J276,0)</f>
        <v>0</v>
      </c>
      <c r="BF276" s="224">
        <f>IF(N276="snížená",J276,0)</f>
        <v>0</v>
      </c>
      <c r="BG276" s="224">
        <f>IF(N276="zákl. přenesená",J276,0)</f>
        <v>0</v>
      </c>
      <c r="BH276" s="224">
        <f>IF(N276="sníž. přenesená",J276,0)</f>
        <v>0</v>
      </c>
      <c r="BI276" s="224">
        <f>IF(N276="nulová",J276,0)</f>
        <v>0</v>
      </c>
      <c r="BJ276" s="18" t="s">
        <v>79</v>
      </c>
      <c r="BK276" s="224">
        <f>ROUND(I276*H276,2)</f>
        <v>0</v>
      </c>
      <c r="BL276" s="18" t="s">
        <v>310</v>
      </c>
      <c r="BM276" s="223" t="s">
        <v>1700</v>
      </c>
    </row>
    <row r="277" spans="1:47" s="2" customFormat="1" ht="12">
      <c r="A277" s="39"/>
      <c r="B277" s="40"/>
      <c r="C277" s="41"/>
      <c r="D277" s="225" t="s">
        <v>143</v>
      </c>
      <c r="E277" s="41"/>
      <c r="F277" s="226" t="s">
        <v>1701</v>
      </c>
      <c r="G277" s="41"/>
      <c r="H277" s="41"/>
      <c r="I277" s="227"/>
      <c r="J277" s="41"/>
      <c r="K277" s="41"/>
      <c r="L277" s="45"/>
      <c r="M277" s="228"/>
      <c r="N277" s="229"/>
      <c r="O277" s="85"/>
      <c r="P277" s="85"/>
      <c r="Q277" s="85"/>
      <c r="R277" s="85"/>
      <c r="S277" s="85"/>
      <c r="T277" s="85"/>
      <c r="U277" s="86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143</v>
      </c>
      <c r="AU277" s="18" t="s">
        <v>81</v>
      </c>
    </row>
    <row r="278" spans="1:51" s="13" customFormat="1" ht="12">
      <c r="A278" s="13"/>
      <c r="B278" s="234"/>
      <c r="C278" s="235"/>
      <c r="D278" s="236" t="s">
        <v>211</v>
      </c>
      <c r="E278" s="237" t="s">
        <v>19</v>
      </c>
      <c r="F278" s="238" t="s">
        <v>1702</v>
      </c>
      <c r="G278" s="235"/>
      <c r="H278" s="239">
        <v>9</v>
      </c>
      <c r="I278" s="240"/>
      <c r="J278" s="235"/>
      <c r="K278" s="235"/>
      <c r="L278" s="241"/>
      <c r="M278" s="242"/>
      <c r="N278" s="243"/>
      <c r="O278" s="243"/>
      <c r="P278" s="243"/>
      <c r="Q278" s="243"/>
      <c r="R278" s="243"/>
      <c r="S278" s="243"/>
      <c r="T278" s="243"/>
      <c r="U278" s="244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5" t="s">
        <v>211</v>
      </c>
      <c r="AU278" s="245" t="s">
        <v>81</v>
      </c>
      <c r="AV278" s="13" t="s">
        <v>81</v>
      </c>
      <c r="AW278" s="13" t="s">
        <v>33</v>
      </c>
      <c r="AX278" s="13" t="s">
        <v>71</v>
      </c>
      <c r="AY278" s="245" t="s">
        <v>133</v>
      </c>
    </row>
    <row r="279" spans="1:51" s="13" customFormat="1" ht="12">
      <c r="A279" s="13"/>
      <c r="B279" s="234"/>
      <c r="C279" s="235"/>
      <c r="D279" s="236" t="s">
        <v>211</v>
      </c>
      <c r="E279" s="237" t="s">
        <v>19</v>
      </c>
      <c r="F279" s="238" t="s">
        <v>1703</v>
      </c>
      <c r="G279" s="235"/>
      <c r="H279" s="239">
        <v>25</v>
      </c>
      <c r="I279" s="240"/>
      <c r="J279" s="235"/>
      <c r="K279" s="235"/>
      <c r="L279" s="241"/>
      <c r="M279" s="242"/>
      <c r="N279" s="243"/>
      <c r="O279" s="243"/>
      <c r="P279" s="243"/>
      <c r="Q279" s="243"/>
      <c r="R279" s="243"/>
      <c r="S279" s="243"/>
      <c r="T279" s="243"/>
      <c r="U279" s="244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5" t="s">
        <v>211</v>
      </c>
      <c r="AU279" s="245" t="s">
        <v>81</v>
      </c>
      <c r="AV279" s="13" t="s">
        <v>81</v>
      </c>
      <c r="AW279" s="13" t="s">
        <v>33</v>
      </c>
      <c r="AX279" s="13" t="s">
        <v>71</v>
      </c>
      <c r="AY279" s="245" t="s">
        <v>133</v>
      </c>
    </row>
    <row r="280" spans="1:51" s="13" customFormat="1" ht="12">
      <c r="A280" s="13"/>
      <c r="B280" s="234"/>
      <c r="C280" s="235"/>
      <c r="D280" s="236" t="s">
        <v>211</v>
      </c>
      <c r="E280" s="237" t="s">
        <v>19</v>
      </c>
      <c r="F280" s="238" t="s">
        <v>1704</v>
      </c>
      <c r="G280" s="235"/>
      <c r="H280" s="239">
        <v>25</v>
      </c>
      <c r="I280" s="240"/>
      <c r="J280" s="235"/>
      <c r="K280" s="235"/>
      <c r="L280" s="241"/>
      <c r="M280" s="242"/>
      <c r="N280" s="243"/>
      <c r="O280" s="243"/>
      <c r="P280" s="243"/>
      <c r="Q280" s="243"/>
      <c r="R280" s="243"/>
      <c r="S280" s="243"/>
      <c r="T280" s="243"/>
      <c r="U280" s="244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5" t="s">
        <v>211</v>
      </c>
      <c r="AU280" s="245" t="s">
        <v>81</v>
      </c>
      <c r="AV280" s="13" t="s">
        <v>81</v>
      </c>
      <c r="AW280" s="13" t="s">
        <v>33</v>
      </c>
      <c r="AX280" s="13" t="s">
        <v>71</v>
      </c>
      <c r="AY280" s="245" t="s">
        <v>133</v>
      </c>
    </row>
    <row r="281" spans="1:51" s="14" customFormat="1" ht="12">
      <c r="A281" s="14"/>
      <c r="B281" s="246"/>
      <c r="C281" s="247"/>
      <c r="D281" s="236" t="s">
        <v>211</v>
      </c>
      <c r="E281" s="248" t="s">
        <v>19</v>
      </c>
      <c r="F281" s="249" t="s">
        <v>224</v>
      </c>
      <c r="G281" s="247"/>
      <c r="H281" s="250">
        <v>59</v>
      </c>
      <c r="I281" s="251"/>
      <c r="J281" s="247"/>
      <c r="K281" s="247"/>
      <c r="L281" s="252"/>
      <c r="M281" s="253"/>
      <c r="N281" s="254"/>
      <c r="O281" s="254"/>
      <c r="P281" s="254"/>
      <c r="Q281" s="254"/>
      <c r="R281" s="254"/>
      <c r="S281" s="254"/>
      <c r="T281" s="254"/>
      <c r="U281" s="255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6" t="s">
        <v>211</v>
      </c>
      <c r="AU281" s="256" t="s">
        <v>81</v>
      </c>
      <c r="AV281" s="14" t="s">
        <v>156</v>
      </c>
      <c r="AW281" s="14" t="s">
        <v>33</v>
      </c>
      <c r="AX281" s="14" t="s">
        <v>79</v>
      </c>
      <c r="AY281" s="256" t="s">
        <v>133</v>
      </c>
    </row>
    <row r="282" spans="1:65" s="2" customFormat="1" ht="33" customHeight="1">
      <c r="A282" s="39"/>
      <c r="B282" s="40"/>
      <c r="C282" s="212" t="s">
        <v>624</v>
      </c>
      <c r="D282" s="212" t="s">
        <v>136</v>
      </c>
      <c r="E282" s="213" t="s">
        <v>1705</v>
      </c>
      <c r="F282" s="214" t="s">
        <v>1706</v>
      </c>
      <c r="G282" s="215" t="s">
        <v>253</v>
      </c>
      <c r="H282" s="216">
        <v>36</v>
      </c>
      <c r="I282" s="217"/>
      <c r="J282" s="218">
        <f>ROUND(I282*H282,2)</f>
        <v>0</v>
      </c>
      <c r="K282" s="214" t="s">
        <v>140</v>
      </c>
      <c r="L282" s="45"/>
      <c r="M282" s="219" t="s">
        <v>19</v>
      </c>
      <c r="N282" s="220" t="s">
        <v>42</v>
      </c>
      <c r="O282" s="85"/>
      <c r="P282" s="221">
        <f>O282*H282</f>
        <v>0</v>
      </c>
      <c r="Q282" s="221">
        <v>0.00012</v>
      </c>
      <c r="R282" s="221">
        <f>Q282*H282</f>
        <v>0.00432</v>
      </c>
      <c r="S282" s="221">
        <v>0</v>
      </c>
      <c r="T282" s="221">
        <f>S282*H282</f>
        <v>0</v>
      </c>
      <c r="U282" s="222" t="s">
        <v>19</v>
      </c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23" t="s">
        <v>310</v>
      </c>
      <c r="AT282" s="223" t="s">
        <v>136</v>
      </c>
      <c r="AU282" s="223" t="s">
        <v>81</v>
      </c>
      <c r="AY282" s="18" t="s">
        <v>133</v>
      </c>
      <c r="BE282" s="224">
        <f>IF(N282="základní",J282,0)</f>
        <v>0</v>
      </c>
      <c r="BF282" s="224">
        <f>IF(N282="snížená",J282,0)</f>
        <v>0</v>
      </c>
      <c r="BG282" s="224">
        <f>IF(N282="zákl. přenesená",J282,0)</f>
        <v>0</v>
      </c>
      <c r="BH282" s="224">
        <f>IF(N282="sníž. přenesená",J282,0)</f>
        <v>0</v>
      </c>
      <c r="BI282" s="224">
        <f>IF(N282="nulová",J282,0)</f>
        <v>0</v>
      </c>
      <c r="BJ282" s="18" t="s">
        <v>79</v>
      </c>
      <c r="BK282" s="224">
        <f>ROUND(I282*H282,2)</f>
        <v>0</v>
      </c>
      <c r="BL282" s="18" t="s">
        <v>310</v>
      </c>
      <c r="BM282" s="223" t="s">
        <v>1707</v>
      </c>
    </row>
    <row r="283" spans="1:47" s="2" customFormat="1" ht="12">
      <c r="A283" s="39"/>
      <c r="B283" s="40"/>
      <c r="C283" s="41"/>
      <c r="D283" s="225" t="s">
        <v>143</v>
      </c>
      <c r="E283" s="41"/>
      <c r="F283" s="226" t="s">
        <v>1708</v>
      </c>
      <c r="G283" s="41"/>
      <c r="H283" s="41"/>
      <c r="I283" s="227"/>
      <c r="J283" s="41"/>
      <c r="K283" s="41"/>
      <c r="L283" s="45"/>
      <c r="M283" s="228"/>
      <c r="N283" s="229"/>
      <c r="O283" s="85"/>
      <c r="P283" s="85"/>
      <c r="Q283" s="85"/>
      <c r="R283" s="85"/>
      <c r="S283" s="85"/>
      <c r="T283" s="85"/>
      <c r="U283" s="86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143</v>
      </c>
      <c r="AU283" s="18" t="s">
        <v>81</v>
      </c>
    </row>
    <row r="284" spans="1:65" s="2" customFormat="1" ht="33" customHeight="1">
      <c r="A284" s="39"/>
      <c r="B284" s="40"/>
      <c r="C284" s="212" t="s">
        <v>630</v>
      </c>
      <c r="D284" s="212" t="s">
        <v>136</v>
      </c>
      <c r="E284" s="213" t="s">
        <v>1709</v>
      </c>
      <c r="F284" s="214" t="s">
        <v>1710</v>
      </c>
      <c r="G284" s="215" t="s">
        <v>253</v>
      </c>
      <c r="H284" s="216">
        <v>59</v>
      </c>
      <c r="I284" s="217"/>
      <c r="J284" s="218">
        <f>ROUND(I284*H284,2)</f>
        <v>0</v>
      </c>
      <c r="K284" s="214" t="s">
        <v>140</v>
      </c>
      <c r="L284" s="45"/>
      <c r="M284" s="219" t="s">
        <v>19</v>
      </c>
      <c r="N284" s="220" t="s">
        <v>42</v>
      </c>
      <c r="O284" s="85"/>
      <c r="P284" s="221">
        <f>O284*H284</f>
        <v>0</v>
      </c>
      <c r="Q284" s="221">
        <v>0.00016</v>
      </c>
      <c r="R284" s="221">
        <f>Q284*H284</f>
        <v>0.00944</v>
      </c>
      <c r="S284" s="221">
        <v>0</v>
      </c>
      <c r="T284" s="221">
        <f>S284*H284</f>
        <v>0</v>
      </c>
      <c r="U284" s="222" t="s">
        <v>19</v>
      </c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23" t="s">
        <v>310</v>
      </c>
      <c r="AT284" s="223" t="s">
        <v>136</v>
      </c>
      <c r="AU284" s="223" t="s">
        <v>81</v>
      </c>
      <c r="AY284" s="18" t="s">
        <v>133</v>
      </c>
      <c r="BE284" s="224">
        <f>IF(N284="základní",J284,0)</f>
        <v>0</v>
      </c>
      <c r="BF284" s="224">
        <f>IF(N284="snížená",J284,0)</f>
        <v>0</v>
      </c>
      <c r="BG284" s="224">
        <f>IF(N284="zákl. přenesená",J284,0)</f>
        <v>0</v>
      </c>
      <c r="BH284" s="224">
        <f>IF(N284="sníž. přenesená",J284,0)</f>
        <v>0</v>
      </c>
      <c r="BI284" s="224">
        <f>IF(N284="nulová",J284,0)</f>
        <v>0</v>
      </c>
      <c r="BJ284" s="18" t="s">
        <v>79</v>
      </c>
      <c r="BK284" s="224">
        <f>ROUND(I284*H284,2)</f>
        <v>0</v>
      </c>
      <c r="BL284" s="18" t="s">
        <v>310</v>
      </c>
      <c r="BM284" s="223" t="s">
        <v>1711</v>
      </c>
    </row>
    <row r="285" spans="1:47" s="2" customFormat="1" ht="12">
      <c r="A285" s="39"/>
      <c r="B285" s="40"/>
      <c r="C285" s="41"/>
      <c r="D285" s="225" t="s">
        <v>143</v>
      </c>
      <c r="E285" s="41"/>
      <c r="F285" s="226" t="s">
        <v>1712</v>
      </c>
      <c r="G285" s="41"/>
      <c r="H285" s="41"/>
      <c r="I285" s="227"/>
      <c r="J285" s="41"/>
      <c r="K285" s="41"/>
      <c r="L285" s="45"/>
      <c r="M285" s="228"/>
      <c r="N285" s="229"/>
      <c r="O285" s="85"/>
      <c r="P285" s="85"/>
      <c r="Q285" s="85"/>
      <c r="R285" s="85"/>
      <c r="S285" s="85"/>
      <c r="T285" s="85"/>
      <c r="U285" s="86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143</v>
      </c>
      <c r="AU285" s="18" t="s">
        <v>81</v>
      </c>
    </row>
    <row r="286" spans="1:65" s="2" customFormat="1" ht="16.5" customHeight="1">
      <c r="A286" s="39"/>
      <c r="B286" s="40"/>
      <c r="C286" s="212" t="s">
        <v>636</v>
      </c>
      <c r="D286" s="212" t="s">
        <v>136</v>
      </c>
      <c r="E286" s="213" t="s">
        <v>1713</v>
      </c>
      <c r="F286" s="214" t="s">
        <v>1714</v>
      </c>
      <c r="G286" s="215" t="s">
        <v>208</v>
      </c>
      <c r="H286" s="216">
        <v>32</v>
      </c>
      <c r="I286" s="217"/>
      <c r="J286" s="218">
        <f>ROUND(I286*H286,2)</f>
        <v>0</v>
      </c>
      <c r="K286" s="214" t="s">
        <v>140</v>
      </c>
      <c r="L286" s="45"/>
      <c r="M286" s="219" t="s">
        <v>19</v>
      </c>
      <c r="N286" s="220" t="s">
        <v>42</v>
      </c>
      <c r="O286" s="85"/>
      <c r="P286" s="221">
        <f>O286*H286</f>
        <v>0</v>
      </c>
      <c r="Q286" s="221">
        <v>0</v>
      </c>
      <c r="R286" s="221">
        <f>Q286*H286</f>
        <v>0</v>
      </c>
      <c r="S286" s="221">
        <v>0</v>
      </c>
      <c r="T286" s="221">
        <f>S286*H286</f>
        <v>0</v>
      </c>
      <c r="U286" s="222" t="s">
        <v>19</v>
      </c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23" t="s">
        <v>310</v>
      </c>
      <c r="AT286" s="223" t="s">
        <v>136</v>
      </c>
      <c r="AU286" s="223" t="s">
        <v>81</v>
      </c>
      <c r="AY286" s="18" t="s">
        <v>133</v>
      </c>
      <c r="BE286" s="224">
        <f>IF(N286="základní",J286,0)</f>
        <v>0</v>
      </c>
      <c r="BF286" s="224">
        <f>IF(N286="snížená",J286,0)</f>
        <v>0</v>
      </c>
      <c r="BG286" s="224">
        <f>IF(N286="zákl. přenesená",J286,0)</f>
        <v>0</v>
      </c>
      <c r="BH286" s="224">
        <f>IF(N286="sníž. přenesená",J286,0)</f>
        <v>0</v>
      </c>
      <c r="BI286" s="224">
        <f>IF(N286="nulová",J286,0)</f>
        <v>0</v>
      </c>
      <c r="BJ286" s="18" t="s">
        <v>79</v>
      </c>
      <c r="BK286" s="224">
        <f>ROUND(I286*H286,2)</f>
        <v>0</v>
      </c>
      <c r="BL286" s="18" t="s">
        <v>310</v>
      </c>
      <c r="BM286" s="223" t="s">
        <v>1715</v>
      </c>
    </row>
    <row r="287" spans="1:47" s="2" customFormat="1" ht="12">
      <c r="A287" s="39"/>
      <c r="B287" s="40"/>
      <c r="C287" s="41"/>
      <c r="D287" s="225" t="s">
        <v>143</v>
      </c>
      <c r="E287" s="41"/>
      <c r="F287" s="226" t="s">
        <v>1716</v>
      </c>
      <c r="G287" s="41"/>
      <c r="H287" s="41"/>
      <c r="I287" s="227"/>
      <c r="J287" s="41"/>
      <c r="K287" s="41"/>
      <c r="L287" s="45"/>
      <c r="M287" s="228"/>
      <c r="N287" s="229"/>
      <c r="O287" s="85"/>
      <c r="P287" s="85"/>
      <c r="Q287" s="85"/>
      <c r="R287" s="85"/>
      <c r="S287" s="85"/>
      <c r="T287" s="85"/>
      <c r="U287" s="86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143</v>
      </c>
      <c r="AU287" s="18" t="s">
        <v>81</v>
      </c>
    </row>
    <row r="288" spans="1:51" s="13" customFormat="1" ht="12">
      <c r="A288" s="13"/>
      <c r="B288" s="234"/>
      <c r="C288" s="235"/>
      <c r="D288" s="236" t="s">
        <v>211</v>
      </c>
      <c r="E288" s="237" t="s">
        <v>19</v>
      </c>
      <c r="F288" s="238" t="s">
        <v>1717</v>
      </c>
      <c r="G288" s="235"/>
      <c r="H288" s="239">
        <v>20</v>
      </c>
      <c r="I288" s="240"/>
      <c r="J288" s="235"/>
      <c r="K288" s="235"/>
      <c r="L288" s="241"/>
      <c r="M288" s="242"/>
      <c r="N288" s="243"/>
      <c r="O288" s="243"/>
      <c r="P288" s="243"/>
      <c r="Q288" s="243"/>
      <c r="R288" s="243"/>
      <c r="S288" s="243"/>
      <c r="T288" s="243"/>
      <c r="U288" s="244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5" t="s">
        <v>211</v>
      </c>
      <c r="AU288" s="245" t="s">
        <v>81</v>
      </c>
      <c r="AV288" s="13" t="s">
        <v>81</v>
      </c>
      <c r="AW288" s="13" t="s">
        <v>33</v>
      </c>
      <c r="AX288" s="13" t="s">
        <v>71</v>
      </c>
      <c r="AY288" s="245" t="s">
        <v>133</v>
      </c>
    </row>
    <row r="289" spans="1:51" s="13" customFormat="1" ht="12">
      <c r="A289" s="13"/>
      <c r="B289" s="234"/>
      <c r="C289" s="235"/>
      <c r="D289" s="236" t="s">
        <v>211</v>
      </c>
      <c r="E289" s="237" t="s">
        <v>19</v>
      </c>
      <c r="F289" s="238" t="s">
        <v>1718</v>
      </c>
      <c r="G289" s="235"/>
      <c r="H289" s="239">
        <v>12</v>
      </c>
      <c r="I289" s="240"/>
      <c r="J289" s="235"/>
      <c r="K289" s="235"/>
      <c r="L289" s="241"/>
      <c r="M289" s="242"/>
      <c r="N289" s="243"/>
      <c r="O289" s="243"/>
      <c r="P289" s="243"/>
      <c r="Q289" s="243"/>
      <c r="R289" s="243"/>
      <c r="S289" s="243"/>
      <c r="T289" s="243"/>
      <c r="U289" s="244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5" t="s">
        <v>211</v>
      </c>
      <c r="AU289" s="245" t="s">
        <v>81</v>
      </c>
      <c r="AV289" s="13" t="s">
        <v>81</v>
      </c>
      <c r="AW289" s="13" t="s">
        <v>33</v>
      </c>
      <c r="AX289" s="13" t="s">
        <v>71</v>
      </c>
      <c r="AY289" s="245" t="s">
        <v>133</v>
      </c>
    </row>
    <row r="290" spans="1:51" s="14" customFormat="1" ht="12">
      <c r="A290" s="14"/>
      <c r="B290" s="246"/>
      <c r="C290" s="247"/>
      <c r="D290" s="236" t="s">
        <v>211</v>
      </c>
      <c r="E290" s="248" t="s">
        <v>19</v>
      </c>
      <c r="F290" s="249" t="s">
        <v>224</v>
      </c>
      <c r="G290" s="247"/>
      <c r="H290" s="250">
        <v>32</v>
      </c>
      <c r="I290" s="251"/>
      <c r="J290" s="247"/>
      <c r="K290" s="247"/>
      <c r="L290" s="252"/>
      <c r="M290" s="253"/>
      <c r="N290" s="254"/>
      <c r="O290" s="254"/>
      <c r="P290" s="254"/>
      <c r="Q290" s="254"/>
      <c r="R290" s="254"/>
      <c r="S290" s="254"/>
      <c r="T290" s="254"/>
      <c r="U290" s="255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6" t="s">
        <v>211</v>
      </c>
      <c r="AU290" s="256" t="s">
        <v>81</v>
      </c>
      <c r="AV290" s="14" t="s">
        <v>156</v>
      </c>
      <c r="AW290" s="14" t="s">
        <v>33</v>
      </c>
      <c r="AX290" s="14" t="s">
        <v>79</v>
      </c>
      <c r="AY290" s="256" t="s">
        <v>133</v>
      </c>
    </row>
    <row r="291" spans="1:65" s="2" customFormat="1" ht="16.5" customHeight="1">
      <c r="A291" s="39"/>
      <c r="B291" s="40"/>
      <c r="C291" s="212" t="s">
        <v>642</v>
      </c>
      <c r="D291" s="212" t="s">
        <v>136</v>
      </c>
      <c r="E291" s="213" t="s">
        <v>1719</v>
      </c>
      <c r="F291" s="214" t="s">
        <v>1720</v>
      </c>
      <c r="G291" s="215" t="s">
        <v>208</v>
      </c>
      <c r="H291" s="216">
        <v>5</v>
      </c>
      <c r="I291" s="217"/>
      <c r="J291" s="218">
        <f>ROUND(I291*H291,2)</f>
        <v>0</v>
      </c>
      <c r="K291" s="214" t="s">
        <v>140</v>
      </c>
      <c r="L291" s="45"/>
      <c r="M291" s="219" t="s">
        <v>19</v>
      </c>
      <c r="N291" s="220" t="s">
        <v>42</v>
      </c>
      <c r="O291" s="85"/>
      <c r="P291" s="221">
        <f>O291*H291</f>
        <v>0</v>
      </c>
      <c r="Q291" s="221">
        <v>0.00017</v>
      </c>
      <c r="R291" s="221">
        <f>Q291*H291</f>
        <v>0.0008500000000000001</v>
      </c>
      <c r="S291" s="221">
        <v>0</v>
      </c>
      <c r="T291" s="221">
        <f>S291*H291</f>
        <v>0</v>
      </c>
      <c r="U291" s="222" t="s">
        <v>19</v>
      </c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23" t="s">
        <v>310</v>
      </c>
      <c r="AT291" s="223" t="s">
        <v>136</v>
      </c>
      <c r="AU291" s="223" t="s">
        <v>81</v>
      </c>
      <c r="AY291" s="18" t="s">
        <v>133</v>
      </c>
      <c r="BE291" s="224">
        <f>IF(N291="základní",J291,0)</f>
        <v>0</v>
      </c>
      <c r="BF291" s="224">
        <f>IF(N291="snížená",J291,0)</f>
        <v>0</v>
      </c>
      <c r="BG291" s="224">
        <f>IF(N291="zákl. přenesená",J291,0)</f>
        <v>0</v>
      </c>
      <c r="BH291" s="224">
        <f>IF(N291="sníž. přenesená",J291,0)</f>
        <v>0</v>
      </c>
      <c r="BI291" s="224">
        <f>IF(N291="nulová",J291,0)</f>
        <v>0</v>
      </c>
      <c r="BJ291" s="18" t="s">
        <v>79</v>
      </c>
      <c r="BK291" s="224">
        <f>ROUND(I291*H291,2)</f>
        <v>0</v>
      </c>
      <c r="BL291" s="18" t="s">
        <v>310</v>
      </c>
      <c r="BM291" s="223" t="s">
        <v>1721</v>
      </c>
    </row>
    <row r="292" spans="1:47" s="2" customFormat="1" ht="12">
      <c r="A292" s="39"/>
      <c r="B292" s="40"/>
      <c r="C292" s="41"/>
      <c r="D292" s="225" t="s">
        <v>143</v>
      </c>
      <c r="E292" s="41"/>
      <c r="F292" s="226" t="s">
        <v>1722</v>
      </c>
      <c r="G292" s="41"/>
      <c r="H292" s="41"/>
      <c r="I292" s="227"/>
      <c r="J292" s="41"/>
      <c r="K292" s="41"/>
      <c r="L292" s="45"/>
      <c r="M292" s="228"/>
      <c r="N292" s="229"/>
      <c r="O292" s="85"/>
      <c r="P292" s="85"/>
      <c r="Q292" s="85"/>
      <c r="R292" s="85"/>
      <c r="S292" s="85"/>
      <c r="T292" s="85"/>
      <c r="U292" s="86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143</v>
      </c>
      <c r="AU292" s="18" t="s">
        <v>81</v>
      </c>
    </row>
    <row r="293" spans="1:65" s="2" customFormat="1" ht="16.5" customHeight="1">
      <c r="A293" s="39"/>
      <c r="B293" s="40"/>
      <c r="C293" s="212" t="s">
        <v>647</v>
      </c>
      <c r="D293" s="212" t="s">
        <v>136</v>
      </c>
      <c r="E293" s="213" t="s">
        <v>1723</v>
      </c>
      <c r="F293" s="214" t="s">
        <v>1724</v>
      </c>
      <c r="G293" s="215" t="s">
        <v>1725</v>
      </c>
      <c r="H293" s="216">
        <v>10</v>
      </c>
      <c r="I293" s="217"/>
      <c r="J293" s="218">
        <f>ROUND(I293*H293,2)</f>
        <v>0</v>
      </c>
      <c r="K293" s="214" t="s">
        <v>140</v>
      </c>
      <c r="L293" s="45"/>
      <c r="M293" s="219" t="s">
        <v>19</v>
      </c>
      <c r="N293" s="220" t="s">
        <v>42</v>
      </c>
      <c r="O293" s="85"/>
      <c r="P293" s="221">
        <f>O293*H293</f>
        <v>0</v>
      </c>
      <c r="Q293" s="221">
        <v>0.00021</v>
      </c>
      <c r="R293" s="221">
        <f>Q293*H293</f>
        <v>0.0021000000000000003</v>
      </c>
      <c r="S293" s="221">
        <v>0</v>
      </c>
      <c r="T293" s="221">
        <f>S293*H293</f>
        <v>0</v>
      </c>
      <c r="U293" s="222" t="s">
        <v>19</v>
      </c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23" t="s">
        <v>310</v>
      </c>
      <c r="AT293" s="223" t="s">
        <v>136</v>
      </c>
      <c r="AU293" s="223" t="s">
        <v>81</v>
      </c>
      <c r="AY293" s="18" t="s">
        <v>133</v>
      </c>
      <c r="BE293" s="224">
        <f>IF(N293="základní",J293,0)</f>
        <v>0</v>
      </c>
      <c r="BF293" s="224">
        <f>IF(N293="snížená",J293,0)</f>
        <v>0</v>
      </c>
      <c r="BG293" s="224">
        <f>IF(N293="zákl. přenesená",J293,0)</f>
        <v>0</v>
      </c>
      <c r="BH293" s="224">
        <f>IF(N293="sníž. přenesená",J293,0)</f>
        <v>0</v>
      </c>
      <c r="BI293" s="224">
        <f>IF(N293="nulová",J293,0)</f>
        <v>0</v>
      </c>
      <c r="BJ293" s="18" t="s">
        <v>79</v>
      </c>
      <c r="BK293" s="224">
        <f>ROUND(I293*H293,2)</f>
        <v>0</v>
      </c>
      <c r="BL293" s="18" t="s">
        <v>310</v>
      </c>
      <c r="BM293" s="223" t="s">
        <v>1726</v>
      </c>
    </row>
    <row r="294" spans="1:47" s="2" customFormat="1" ht="12">
      <c r="A294" s="39"/>
      <c r="B294" s="40"/>
      <c r="C294" s="41"/>
      <c r="D294" s="225" t="s">
        <v>143</v>
      </c>
      <c r="E294" s="41"/>
      <c r="F294" s="226" t="s">
        <v>1727</v>
      </c>
      <c r="G294" s="41"/>
      <c r="H294" s="41"/>
      <c r="I294" s="227"/>
      <c r="J294" s="41"/>
      <c r="K294" s="41"/>
      <c r="L294" s="45"/>
      <c r="M294" s="228"/>
      <c r="N294" s="229"/>
      <c r="O294" s="85"/>
      <c r="P294" s="85"/>
      <c r="Q294" s="85"/>
      <c r="R294" s="85"/>
      <c r="S294" s="85"/>
      <c r="T294" s="85"/>
      <c r="U294" s="86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143</v>
      </c>
      <c r="AU294" s="18" t="s">
        <v>81</v>
      </c>
    </row>
    <row r="295" spans="1:65" s="2" customFormat="1" ht="24.15" customHeight="1">
      <c r="A295" s="39"/>
      <c r="B295" s="40"/>
      <c r="C295" s="212" t="s">
        <v>652</v>
      </c>
      <c r="D295" s="212" t="s">
        <v>136</v>
      </c>
      <c r="E295" s="213" t="s">
        <v>1728</v>
      </c>
      <c r="F295" s="214" t="s">
        <v>1729</v>
      </c>
      <c r="G295" s="215" t="s">
        <v>208</v>
      </c>
      <c r="H295" s="216">
        <v>10</v>
      </c>
      <c r="I295" s="217"/>
      <c r="J295" s="218">
        <f>ROUND(I295*H295,2)</f>
        <v>0</v>
      </c>
      <c r="K295" s="214" t="s">
        <v>140</v>
      </c>
      <c r="L295" s="45"/>
      <c r="M295" s="219" t="s">
        <v>19</v>
      </c>
      <c r="N295" s="220" t="s">
        <v>42</v>
      </c>
      <c r="O295" s="85"/>
      <c r="P295" s="221">
        <f>O295*H295</f>
        <v>0</v>
      </c>
      <c r="Q295" s="221">
        <v>0.0001</v>
      </c>
      <c r="R295" s="221">
        <f>Q295*H295</f>
        <v>0.001</v>
      </c>
      <c r="S295" s="221">
        <v>0</v>
      </c>
      <c r="T295" s="221">
        <f>S295*H295</f>
        <v>0</v>
      </c>
      <c r="U295" s="222" t="s">
        <v>19</v>
      </c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23" t="s">
        <v>310</v>
      </c>
      <c r="AT295" s="223" t="s">
        <v>136</v>
      </c>
      <c r="AU295" s="223" t="s">
        <v>81</v>
      </c>
      <c r="AY295" s="18" t="s">
        <v>133</v>
      </c>
      <c r="BE295" s="224">
        <f>IF(N295="základní",J295,0)</f>
        <v>0</v>
      </c>
      <c r="BF295" s="224">
        <f>IF(N295="snížená",J295,0)</f>
        <v>0</v>
      </c>
      <c r="BG295" s="224">
        <f>IF(N295="zákl. přenesená",J295,0)</f>
        <v>0</v>
      </c>
      <c r="BH295" s="224">
        <f>IF(N295="sníž. přenesená",J295,0)</f>
        <v>0</v>
      </c>
      <c r="BI295" s="224">
        <f>IF(N295="nulová",J295,0)</f>
        <v>0</v>
      </c>
      <c r="BJ295" s="18" t="s">
        <v>79</v>
      </c>
      <c r="BK295" s="224">
        <f>ROUND(I295*H295,2)</f>
        <v>0</v>
      </c>
      <c r="BL295" s="18" t="s">
        <v>310</v>
      </c>
      <c r="BM295" s="223" t="s">
        <v>1730</v>
      </c>
    </row>
    <row r="296" spans="1:47" s="2" customFormat="1" ht="12">
      <c r="A296" s="39"/>
      <c r="B296" s="40"/>
      <c r="C296" s="41"/>
      <c r="D296" s="225" t="s">
        <v>143</v>
      </c>
      <c r="E296" s="41"/>
      <c r="F296" s="226" t="s">
        <v>1731</v>
      </c>
      <c r="G296" s="41"/>
      <c r="H296" s="41"/>
      <c r="I296" s="227"/>
      <c r="J296" s="41"/>
      <c r="K296" s="41"/>
      <c r="L296" s="45"/>
      <c r="M296" s="228"/>
      <c r="N296" s="229"/>
      <c r="O296" s="85"/>
      <c r="P296" s="85"/>
      <c r="Q296" s="85"/>
      <c r="R296" s="85"/>
      <c r="S296" s="85"/>
      <c r="T296" s="85"/>
      <c r="U296" s="86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143</v>
      </c>
      <c r="AU296" s="18" t="s">
        <v>81</v>
      </c>
    </row>
    <row r="297" spans="1:65" s="2" customFormat="1" ht="16.5" customHeight="1">
      <c r="A297" s="39"/>
      <c r="B297" s="40"/>
      <c r="C297" s="212" t="s">
        <v>658</v>
      </c>
      <c r="D297" s="212" t="s">
        <v>136</v>
      </c>
      <c r="E297" s="213" t="s">
        <v>1732</v>
      </c>
      <c r="F297" s="214" t="s">
        <v>1733</v>
      </c>
      <c r="G297" s="215" t="s">
        <v>208</v>
      </c>
      <c r="H297" s="216">
        <v>1</v>
      </c>
      <c r="I297" s="217"/>
      <c r="J297" s="218">
        <f>ROUND(I297*H297,2)</f>
        <v>0</v>
      </c>
      <c r="K297" s="214" t="s">
        <v>140</v>
      </c>
      <c r="L297" s="45"/>
      <c r="M297" s="219" t="s">
        <v>19</v>
      </c>
      <c r="N297" s="220" t="s">
        <v>42</v>
      </c>
      <c r="O297" s="85"/>
      <c r="P297" s="221">
        <f>O297*H297</f>
        <v>0</v>
      </c>
      <c r="Q297" s="221">
        <v>0.00027</v>
      </c>
      <c r="R297" s="221">
        <f>Q297*H297</f>
        <v>0.00027</v>
      </c>
      <c r="S297" s="221">
        <v>0</v>
      </c>
      <c r="T297" s="221">
        <f>S297*H297</f>
        <v>0</v>
      </c>
      <c r="U297" s="222" t="s">
        <v>19</v>
      </c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23" t="s">
        <v>310</v>
      </c>
      <c r="AT297" s="223" t="s">
        <v>136</v>
      </c>
      <c r="AU297" s="223" t="s">
        <v>81</v>
      </c>
      <c r="AY297" s="18" t="s">
        <v>133</v>
      </c>
      <c r="BE297" s="224">
        <f>IF(N297="základní",J297,0)</f>
        <v>0</v>
      </c>
      <c r="BF297" s="224">
        <f>IF(N297="snížená",J297,0)</f>
        <v>0</v>
      </c>
      <c r="BG297" s="224">
        <f>IF(N297="zákl. přenesená",J297,0)</f>
        <v>0</v>
      </c>
      <c r="BH297" s="224">
        <f>IF(N297="sníž. přenesená",J297,0)</f>
        <v>0</v>
      </c>
      <c r="BI297" s="224">
        <f>IF(N297="nulová",J297,0)</f>
        <v>0</v>
      </c>
      <c r="BJ297" s="18" t="s">
        <v>79</v>
      </c>
      <c r="BK297" s="224">
        <f>ROUND(I297*H297,2)</f>
        <v>0</v>
      </c>
      <c r="BL297" s="18" t="s">
        <v>310</v>
      </c>
      <c r="BM297" s="223" t="s">
        <v>1734</v>
      </c>
    </row>
    <row r="298" spans="1:47" s="2" customFormat="1" ht="12">
      <c r="A298" s="39"/>
      <c r="B298" s="40"/>
      <c r="C298" s="41"/>
      <c r="D298" s="225" t="s">
        <v>143</v>
      </c>
      <c r="E298" s="41"/>
      <c r="F298" s="226" t="s">
        <v>1735</v>
      </c>
      <c r="G298" s="41"/>
      <c r="H298" s="41"/>
      <c r="I298" s="227"/>
      <c r="J298" s="41"/>
      <c r="K298" s="41"/>
      <c r="L298" s="45"/>
      <c r="M298" s="228"/>
      <c r="N298" s="229"/>
      <c r="O298" s="85"/>
      <c r="P298" s="85"/>
      <c r="Q298" s="85"/>
      <c r="R298" s="85"/>
      <c r="S298" s="85"/>
      <c r="T298" s="85"/>
      <c r="U298" s="86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143</v>
      </c>
      <c r="AU298" s="18" t="s">
        <v>81</v>
      </c>
    </row>
    <row r="299" spans="1:65" s="2" customFormat="1" ht="16.5" customHeight="1">
      <c r="A299" s="39"/>
      <c r="B299" s="40"/>
      <c r="C299" s="212" t="s">
        <v>665</v>
      </c>
      <c r="D299" s="212" t="s">
        <v>136</v>
      </c>
      <c r="E299" s="213" t="s">
        <v>1736</v>
      </c>
      <c r="F299" s="214" t="s">
        <v>1737</v>
      </c>
      <c r="G299" s="215" t="s">
        <v>208</v>
      </c>
      <c r="H299" s="216">
        <v>1</v>
      </c>
      <c r="I299" s="217"/>
      <c r="J299" s="218">
        <f>ROUND(I299*H299,2)</f>
        <v>0</v>
      </c>
      <c r="K299" s="214" t="s">
        <v>140</v>
      </c>
      <c r="L299" s="45"/>
      <c r="M299" s="219" t="s">
        <v>19</v>
      </c>
      <c r="N299" s="220" t="s">
        <v>42</v>
      </c>
      <c r="O299" s="85"/>
      <c r="P299" s="221">
        <f>O299*H299</f>
        <v>0</v>
      </c>
      <c r="Q299" s="221">
        <v>0.00052</v>
      </c>
      <c r="R299" s="221">
        <f>Q299*H299</f>
        <v>0.00052</v>
      </c>
      <c r="S299" s="221">
        <v>0</v>
      </c>
      <c r="T299" s="221">
        <f>S299*H299</f>
        <v>0</v>
      </c>
      <c r="U299" s="222" t="s">
        <v>19</v>
      </c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23" t="s">
        <v>310</v>
      </c>
      <c r="AT299" s="223" t="s">
        <v>136</v>
      </c>
      <c r="AU299" s="223" t="s">
        <v>81</v>
      </c>
      <c r="AY299" s="18" t="s">
        <v>133</v>
      </c>
      <c r="BE299" s="224">
        <f>IF(N299="základní",J299,0)</f>
        <v>0</v>
      </c>
      <c r="BF299" s="224">
        <f>IF(N299="snížená",J299,0)</f>
        <v>0</v>
      </c>
      <c r="BG299" s="224">
        <f>IF(N299="zákl. přenesená",J299,0)</f>
        <v>0</v>
      </c>
      <c r="BH299" s="224">
        <f>IF(N299="sníž. přenesená",J299,0)</f>
        <v>0</v>
      </c>
      <c r="BI299" s="224">
        <f>IF(N299="nulová",J299,0)</f>
        <v>0</v>
      </c>
      <c r="BJ299" s="18" t="s">
        <v>79</v>
      </c>
      <c r="BK299" s="224">
        <f>ROUND(I299*H299,2)</f>
        <v>0</v>
      </c>
      <c r="BL299" s="18" t="s">
        <v>310</v>
      </c>
      <c r="BM299" s="223" t="s">
        <v>1738</v>
      </c>
    </row>
    <row r="300" spans="1:47" s="2" customFormat="1" ht="12">
      <c r="A300" s="39"/>
      <c r="B300" s="40"/>
      <c r="C300" s="41"/>
      <c r="D300" s="225" t="s">
        <v>143</v>
      </c>
      <c r="E300" s="41"/>
      <c r="F300" s="226" t="s">
        <v>1739</v>
      </c>
      <c r="G300" s="41"/>
      <c r="H300" s="41"/>
      <c r="I300" s="227"/>
      <c r="J300" s="41"/>
      <c r="K300" s="41"/>
      <c r="L300" s="45"/>
      <c r="M300" s="228"/>
      <c r="N300" s="229"/>
      <c r="O300" s="85"/>
      <c r="P300" s="85"/>
      <c r="Q300" s="85"/>
      <c r="R300" s="85"/>
      <c r="S300" s="85"/>
      <c r="T300" s="85"/>
      <c r="U300" s="86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143</v>
      </c>
      <c r="AU300" s="18" t="s">
        <v>81</v>
      </c>
    </row>
    <row r="301" spans="1:65" s="2" customFormat="1" ht="21.75" customHeight="1">
      <c r="A301" s="39"/>
      <c r="B301" s="40"/>
      <c r="C301" s="212" t="s">
        <v>674</v>
      </c>
      <c r="D301" s="212" t="s">
        <v>136</v>
      </c>
      <c r="E301" s="213" t="s">
        <v>1740</v>
      </c>
      <c r="F301" s="214" t="s">
        <v>1741</v>
      </c>
      <c r="G301" s="215" t="s">
        <v>208</v>
      </c>
      <c r="H301" s="216">
        <v>2</v>
      </c>
      <c r="I301" s="217"/>
      <c r="J301" s="218">
        <f>ROUND(I301*H301,2)</f>
        <v>0</v>
      </c>
      <c r="K301" s="214" t="s">
        <v>140</v>
      </c>
      <c r="L301" s="45"/>
      <c r="M301" s="219" t="s">
        <v>19</v>
      </c>
      <c r="N301" s="220" t="s">
        <v>42</v>
      </c>
      <c r="O301" s="85"/>
      <c r="P301" s="221">
        <f>O301*H301</f>
        <v>0</v>
      </c>
      <c r="Q301" s="221">
        <v>0.00199</v>
      </c>
      <c r="R301" s="221">
        <f>Q301*H301</f>
        <v>0.00398</v>
      </c>
      <c r="S301" s="221">
        <v>0</v>
      </c>
      <c r="T301" s="221">
        <f>S301*H301</f>
        <v>0</v>
      </c>
      <c r="U301" s="222" t="s">
        <v>19</v>
      </c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23" t="s">
        <v>310</v>
      </c>
      <c r="AT301" s="223" t="s">
        <v>136</v>
      </c>
      <c r="AU301" s="223" t="s">
        <v>81</v>
      </c>
      <c r="AY301" s="18" t="s">
        <v>133</v>
      </c>
      <c r="BE301" s="224">
        <f>IF(N301="základní",J301,0)</f>
        <v>0</v>
      </c>
      <c r="BF301" s="224">
        <f>IF(N301="snížená",J301,0)</f>
        <v>0</v>
      </c>
      <c r="BG301" s="224">
        <f>IF(N301="zákl. přenesená",J301,0)</f>
        <v>0</v>
      </c>
      <c r="BH301" s="224">
        <f>IF(N301="sníž. přenesená",J301,0)</f>
        <v>0</v>
      </c>
      <c r="BI301" s="224">
        <f>IF(N301="nulová",J301,0)</f>
        <v>0</v>
      </c>
      <c r="BJ301" s="18" t="s">
        <v>79</v>
      </c>
      <c r="BK301" s="224">
        <f>ROUND(I301*H301,2)</f>
        <v>0</v>
      </c>
      <c r="BL301" s="18" t="s">
        <v>310</v>
      </c>
      <c r="BM301" s="223" t="s">
        <v>1742</v>
      </c>
    </row>
    <row r="302" spans="1:47" s="2" customFormat="1" ht="12">
      <c r="A302" s="39"/>
      <c r="B302" s="40"/>
      <c r="C302" s="41"/>
      <c r="D302" s="225" t="s">
        <v>143</v>
      </c>
      <c r="E302" s="41"/>
      <c r="F302" s="226" t="s">
        <v>1743</v>
      </c>
      <c r="G302" s="41"/>
      <c r="H302" s="41"/>
      <c r="I302" s="227"/>
      <c r="J302" s="41"/>
      <c r="K302" s="41"/>
      <c r="L302" s="45"/>
      <c r="M302" s="228"/>
      <c r="N302" s="229"/>
      <c r="O302" s="85"/>
      <c r="P302" s="85"/>
      <c r="Q302" s="85"/>
      <c r="R302" s="85"/>
      <c r="S302" s="85"/>
      <c r="T302" s="85"/>
      <c r="U302" s="86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143</v>
      </c>
      <c r="AU302" s="18" t="s">
        <v>81</v>
      </c>
    </row>
    <row r="303" spans="1:65" s="2" customFormat="1" ht="16.5" customHeight="1">
      <c r="A303" s="39"/>
      <c r="B303" s="40"/>
      <c r="C303" s="212" t="s">
        <v>680</v>
      </c>
      <c r="D303" s="212" t="s">
        <v>136</v>
      </c>
      <c r="E303" s="213" t="s">
        <v>1744</v>
      </c>
      <c r="F303" s="214" t="s">
        <v>1745</v>
      </c>
      <c r="G303" s="215" t="s">
        <v>208</v>
      </c>
      <c r="H303" s="216">
        <v>1</v>
      </c>
      <c r="I303" s="217"/>
      <c r="J303" s="218">
        <f>ROUND(I303*H303,2)</f>
        <v>0</v>
      </c>
      <c r="K303" s="214" t="s">
        <v>140</v>
      </c>
      <c r="L303" s="45"/>
      <c r="M303" s="219" t="s">
        <v>19</v>
      </c>
      <c r="N303" s="220" t="s">
        <v>42</v>
      </c>
      <c r="O303" s="85"/>
      <c r="P303" s="221">
        <f>O303*H303</f>
        <v>0</v>
      </c>
      <c r="Q303" s="221">
        <v>0.00031</v>
      </c>
      <c r="R303" s="221">
        <f>Q303*H303</f>
        <v>0.00031</v>
      </c>
      <c r="S303" s="221">
        <v>0</v>
      </c>
      <c r="T303" s="221">
        <f>S303*H303</f>
        <v>0</v>
      </c>
      <c r="U303" s="222" t="s">
        <v>19</v>
      </c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23" t="s">
        <v>310</v>
      </c>
      <c r="AT303" s="223" t="s">
        <v>136</v>
      </c>
      <c r="AU303" s="223" t="s">
        <v>81</v>
      </c>
      <c r="AY303" s="18" t="s">
        <v>133</v>
      </c>
      <c r="BE303" s="224">
        <f>IF(N303="základní",J303,0)</f>
        <v>0</v>
      </c>
      <c r="BF303" s="224">
        <f>IF(N303="snížená",J303,0)</f>
        <v>0</v>
      </c>
      <c r="BG303" s="224">
        <f>IF(N303="zákl. přenesená",J303,0)</f>
        <v>0</v>
      </c>
      <c r="BH303" s="224">
        <f>IF(N303="sníž. přenesená",J303,0)</f>
        <v>0</v>
      </c>
      <c r="BI303" s="224">
        <f>IF(N303="nulová",J303,0)</f>
        <v>0</v>
      </c>
      <c r="BJ303" s="18" t="s">
        <v>79</v>
      </c>
      <c r="BK303" s="224">
        <f>ROUND(I303*H303,2)</f>
        <v>0</v>
      </c>
      <c r="BL303" s="18" t="s">
        <v>310</v>
      </c>
      <c r="BM303" s="223" t="s">
        <v>1746</v>
      </c>
    </row>
    <row r="304" spans="1:47" s="2" customFormat="1" ht="12">
      <c r="A304" s="39"/>
      <c r="B304" s="40"/>
      <c r="C304" s="41"/>
      <c r="D304" s="225" t="s">
        <v>143</v>
      </c>
      <c r="E304" s="41"/>
      <c r="F304" s="226" t="s">
        <v>1747</v>
      </c>
      <c r="G304" s="41"/>
      <c r="H304" s="41"/>
      <c r="I304" s="227"/>
      <c r="J304" s="41"/>
      <c r="K304" s="41"/>
      <c r="L304" s="45"/>
      <c r="M304" s="228"/>
      <c r="N304" s="229"/>
      <c r="O304" s="85"/>
      <c r="P304" s="85"/>
      <c r="Q304" s="85"/>
      <c r="R304" s="85"/>
      <c r="S304" s="85"/>
      <c r="T304" s="85"/>
      <c r="U304" s="86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143</v>
      </c>
      <c r="AU304" s="18" t="s">
        <v>81</v>
      </c>
    </row>
    <row r="305" spans="1:65" s="2" customFormat="1" ht="16.5" customHeight="1">
      <c r="A305" s="39"/>
      <c r="B305" s="40"/>
      <c r="C305" s="212" t="s">
        <v>685</v>
      </c>
      <c r="D305" s="212" t="s">
        <v>136</v>
      </c>
      <c r="E305" s="213" t="s">
        <v>1748</v>
      </c>
      <c r="F305" s="214" t="s">
        <v>1749</v>
      </c>
      <c r="G305" s="215" t="s">
        <v>208</v>
      </c>
      <c r="H305" s="216">
        <v>10</v>
      </c>
      <c r="I305" s="217"/>
      <c r="J305" s="218">
        <f>ROUND(I305*H305,2)</f>
        <v>0</v>
      </c>
      <c r="K305" s="214" t="s">
        <v>140</v>
      </c>
      <c r="L305" s="45"/>
      <c r="M305" s="219" t="s">
        <v>19</v>
      </c>
      <c r="N305" s="220" t="s">
        <v>42</v>
      </c>
      <c r="O305" s="85"/>
      <c r="P305" s="221">
        <f>O305*H305</f>
        <v>0</v>
      </c>
      <c r="Q305" s="221">
        <v>0.00095</v>
      </c>
      <c r="R305" s="221">
        <f>Q305*H305</f>
        <v>0.0095</v>
      </c>
      <c r="S305" s="221">
        <v>0</v>
      </c>
      <c r="T305" s="221">
        <f>S305*H305</f>
        <v>0</v>
      </c>
      <c r="U305" s="222" t="s">
        <v>19</v>
      </c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23" t="s">
        <v>310</v>
      </c>
      <c r="AT305" s="223" t="s">
        <v>136</v>
      </c>
      <c r="AU305" s="223" t="s">
        <v>81</v>
      </c>
      <c r="AY305" s="18" t="s">
        <v>133</v>
      </c>
      <c r="BE305" s="224">
        <f>IF(N305="základní",J305,0)</f>
        <v>0</v>
      </c>
      <c r="BF305" s="224">
        <f>IF(N305="snížená",J305,0)</f>
        <v>0</v>
      </c>
      <c r="BG305" s="224">
        <f>IF(N305="zákl. přenesená",J305,0)</f>
        <v>0</v>
      </c>
      <c r="BH305" s="224">
        <f>IF(N305="sníž. přenesená",J305,0)</f>
        <v>0</v>
      </c>
      <c r="BI305" s="224">
        <f>IF(N305="nulová",J305,0)</f>
        <v>0</v>
      </c>
      <c r="BJ305" s="18" t="s">
        <v>79</v>
      </c>
      <c r="BK305" s="224">
        <f>ROUND(I305*H305,2)</f>
        <v>0</v>
      </c>
      <c r="BL305" s="18" t="s">
        <v>310</v>
      </c>
      <c r="BM305" s="223" t="s">
        <v>1750</v>
      </c>
    </row>
    <row r="306" spans="1:47" s="2" customFormat="1" ht="12">
      <c r="A306" s="39"/>
      <c r="B306" s="40"/>
      <c r="C306" s="41"/>
      <c r="D306" s="225" t="s">
        <v>143</v>
      </c>
      <c r="E306" s="41"/>
      <c r="F306" s="226" t="s">
        <v>1751</v>
      </c>
      <c r="G306" s="41"/>
      <c r="H306" s="41"/>
      <c r="I306" s="227"/>
      <c r="J306" s="41"/>
      <c r="K306" s="41"/>
      <c r="L306" s="45"/>
      <c r="M306" s="228"/>
      <c r="N306" s="229"/>
      <c r="O306" s="85"/>
      <c r="P306" s="85"/>
      <c r="Q306" s="85"/>
      <c r="R306" s="85"/>
      <c r="S306" s="85"/>
      <c r="T306" s="85"/>
      <c r="U306" s="86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143</v>
      </c>
      <c r="AU306" s="18" t="s">
        <v>81</v>
      </c>
    </row>
    <row r="307" spans="1:65" s="2" customFormat="1" ht="24.15" customHeight="1">
      <c r="A307" s="39"/>
      <c r="B307" s="40"/>
      <c r="C307" s="212" t="s">
        <v>689</v>
      </c>
      <c r="D307" s="212" t="s">
        <v>136</v>
      </c>
      <c r="E307" s="213" t="s">
        <v>1752</v>
      </c>
      <c r="F307" s="214" t="s">
        <v>1753</v>
      </c>
      <c r="G307" s="215" t="s">
        <v>253</v>
      </c>
      <c r="H307" s="216">
        <v>95</v>
      </c>
      <c r="I307" s="217"/>
      <c r="J307" s="218">
        <f>ROUND(I307*H307,2)</f>
        <v>0</v>
      </c>
      <c r="K307" s="214" t="s">
        <v>140</v>
      </c>
      <c r="L307" s="45"/>
      <c r="M307" s="219" t="s">
        <v>19</v>
      </c>
      <c r="N307" s="220" t="s">
        <v>42</v>
      </c>
      <c r="O307" s="85"/>
      <c r="P307" s="221">
        <f>O307*H307</f>
        <v>0</v>
      </c>
      <c r="Q307" s="221">
        <v>0.00019</v>
      </c>
      <c r="R307" s="221">
        <f>Q307*H307</f>
        <v>0.01805</v>
      </c>
      <c r="S307" s="221">
        <v>0</v>
      </c>
      <c r="T307" s="221">
        <f>S307*H307</f>
        <v>0</v>
      </c>
      <c r="U307" s="222" t="s">
        <v>19</v>
      </c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23" t="s">
        <v>310</v>
      </c>
      <c r="AT307" s="223" t="s">
        <v>136</v>
      </c>
      <c r="AU307" s="223" t="s">
        <v>81</v>
      </c>
      <c r="AY307" s="18" t="s">
        <v>133</v>
      </c>
      <c r="BE307" s="224">
        <f>IF(N307="základní",J307,0)</f>
        <v>0</v>
      </c>
      <c r="BF307" s="224">
        <f>IF(N307="snížená",J307,0)</f>
        <v>0</v>
      </c>
      <c r="BG307" s="224">
        <f>IF(N307="zákl. přenesená",J307,0)</f>
        <v>0</v>
      </c>
      <c r="BH307" s="224">
        <f>IF(N307="sníž. přenesená",J307,0)</f>
        <v>0</v>
      </c>
      <c r="BI307" s="224">
        <f>IF(N307="nulová",J307,0)</f>
        <v>0</v>
      </c>
      <c r="BJ307" s="18" t="s">
        <v>79</v>
      </c>
      <c r="BK307" s="224">
        <f>ROUND(I307*H307,2)</f>
        <v>0</v>
      </c>
      <c r="BL307" s="18" t="s">
        <v>310</v>
      </c>
      <c r="BM307" s="223" t="s">
        <v>1754</v>
      </c>
    </row>
    <row r="308" spans="1:47" s="2" customFormat="1" ht="12">
      <c r="A308" s="39"/>
      <c r="B308" s="40"/>
      <c r="C308" s="41"/>
      <c r="D308" s="225" t="s">
        <v>143</v>
      </c>
      <c r="E308" s="41"/>
      <c r="F308" s="226" t="s">
        <v>1755</v>
      </c>
      <c r="G308" s="41"/>
      <c r="H308" s="41"/>
      <c r="I308" s="227"/>
      <c r="J308" s="41"/>
      <c r="K308" s="41"/>
      <c r="L308" s="45"/>
      <c r="M308" s="228"/>
      <c r="N308" s="229"/>
      <c r="O308" s="85"/>
      <c r="P308" s="85"/>
      <c r="Q308" s="85"/>
      <c r="R308" s="85"/>
      <c r="S308" s="85"/>
      <c r="T308" s="85"/>
      <c r="U308" s="86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143</v>
      </c>
      <c r="AU308" s="18" t="s">
        <v>81</v>
      </c>
    </row>
    <row r="309" spans="1:51" s="13" customFormat="1" ht="12">
      <c r="A309" s="13"/>
      <c r="B309" s="234"/>
      <c r="C309" s="235"/>
      <c r="D309" s="236" t="s">
        <v>211</v>
      </c>
      <c r="E309" s="237" t="s">
        <v>19</v>
      </c>
      <c r="F309" s="238" t="s">
        <v>1756</v>
      </c>
      <c r="G309" s="235"/>
      <c r="H309" s="239">
        <v>95</v>
      </c>
      <c r="I309" s="240"/>
      <c r="J309" s="235"/>
      <c r="K309" s="235"/>
      <c r="L309" s="241"/>
      <c r="M309" s="242"/>
      <c r="N309" s="243"/>
      <c r="O309" s="243"/>
      <c r="P309" s="243"/>
      <c r="Q309" s="243"/>
      <c r="R309" s="243"/>
      <c r="S309" s="243"/>
      <c r="T309" s="243"/>
      <c r="U309" s="244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5" t="s">
        <v>211</v>
      </c>
      <c r="AU309" s="245" t="s">
        <v>81</v>
      </c>
      <c r="AV309" s="13" t="s">
        <v>81</v>
      </c>
      <c r="AW309" s="13" t="s">
        <v>33</v>
      </c>
      <c r="AX309" s="13" t="s">
        <v>79</v>
      </c>
      <c r="AY309" s="245" t="s">
        <v>133</v>
      </c>
    </row>
    <row r="310" spans="1:65" s="2" customFormat="1" ht="21.75" customHeight="1">
      <c r="A310" s="39"/>
      <c r="B310" s="40"/>
      <c r="C310" s="212" t="s">
        <v>694</v>
      </c>
      <c r="D310" s="212" t="s">
        <v>136</v>
      </c>
      <c r="E310" s="213" t="s">
        <v>1757</v>
      </c>
      <c r="F310" s="214" t="s">
        <v>1758</v>
      </c>
      <c r="G310" s="215" t="s">
        <v>253</v>
      </c>
      <c r="H310" s="216">
        <v>95</v>
      </c>
      <c r="I310" s="217"/>
      <c r="J310" s="218">
        <f>ROUND(I310*H310,2)</f>
        <v>0</v>
      </c>
      <c r="K310" s="214" t="s">
        <v>140</v>
      </c>
      <c r="L310" s="45"/>
      <c r="M310" s="219" t="s">
        <v>19</v>
      </c>
      <c r="N310" s="220" t="s">
        <v>42</v>
      </c>
      <c r="O310" s="85"/>
      <c r="P310" s="221">
        <f>O310*H310</f>
        <v>0</v>
      </c>
      <c r="Q310" s="221">
        <v>1E-05</v>
      </c>
      <c r="R310" s="221">
        <f>Q310*H310</f>
        <v>0.0009500000000000001</v>
      </c>
      <c r="S310" s="221">
        <v>0</v>
      </c>
      <c r="T310" s="221">
        <f>S310*H310</f>
        <v>0</v>
      </c>
      <c r="U310" s="222" t="s">
        <v>19</v>
      </c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23" t="s">
        <v>310</v>
      </c>
      <c r="AT310" s="223" t="s">
        <v>136</v>
      </c>
      <c r="AU310" s="223" t="s">
        <v>81</v>
      </c>
      <c r="AY310" s="18" t="s">
        <v>133</v>
      </c>
      <c r="BE310" s="224">
        <f>IF(N310="základní",J310,0)</f>
        <v>0</v>
      </c>
      <c r="BF310" s="224">
        <f>IF(N310="snížená",J310,0)</f>
        <v>0</v>
      </c>
      <c r="BG310" s="224">
        <f>IF(N310="zákl. přenesená",J310,0)</f>
        <v>0</v>
      </c>
      <c r="BH310" s="224">
        <f>IF(N310="sníž. přenesená",J310,0)</f>
        <v>0</v>
      </c>
      <c r="BI310" s="224">
        <f>IF(N310="nulová",J310,0)</f>
        <v>0</v>
      </c>
      <c r="BJ310" s="18" t="s">
        <v>79</v>
      </c>
      <c r="BK310" s="224">
        <f>ROUND(I310*H310,2)</f>
        <v>0</v>
      </c>
      <c r="BL310" s="18" t="s">
        <v>310</v>
      </c>
      <c r="BM310" s="223" t="s">
        <v>1759</v>
      </c>
    </row>
    <row r="311" spans="1:47" s="2" customFormat="1" ht="12">
      <c r="A311" s="39"/>
      <c r="B311" s="40"/>
      <c r="C311" s="41"/>
      <c r="D311" s="225" t="s">
        <v>143</v>
      </c>
      <c r="E311" s="41"/>
      <c r="F311" s="226" t="s">
        <v>1760</v>
      </c>
      <c r="G311" s="41"/>
      <c r="H311" s="41"/>
      <c r="I311" s="227"/>
      <c r="J311" s="41"/>
      <c r="K311" s="41"/>
      <c r="L311" s="45"/>
      <c r="M311" s="228"/>
      <c r="N311" s="229"/>
      <c r="O311" s="85"/>
      <c r="P311" s="85"/>
      <c r="Q311" s="85"/>
      <c r="R311" s="85"/>
      <c r="S311" s="85"/>
      <c r="T311" s="85"/>
      <c r="U311" s="86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143</v>
      </c>
      <c r="AU311" s="18" t="s">
        <v>81</v>
      </c>
    </row>
    <row r="312" spans="1:65" s="2" customFormat="1" ht="24.15" customHeight="1">
      <c r="A312" s="39"/>
      <c r="B312" s="40"/>
      <c r="C312" s="212" t="s">
        <v>701</v>
      </c>
      <c r="D312" s="212" t="s">
        <v>136</v>
      </c>
      <c r="E312" s="213" t="s">
        <v>1761</v>
      </c>
      <c r="F312" s="214" t="s">
        <v>1762</v>
      </c>
      <c r="G312" s="215" t="s">
        <v>276</v>
      </c>
      <c r="H312" s="216">
        <v>0.15</v>
      </c>
      <c r="I312" s="217"/>
      <c r="J312" s="218">
        <f>ROUND(I312*H312,2)</f>
        <v>0</v>
      </c>
      <c r="K312" s="214" t="s">
        <v>140</v>
      </c>
      <c r="L312" s="45"/>
      <c r="M312" s="219" t="s">
        <v>19</v>
      </c>
      <c r="N312" s="220" t="s">
        <v>42</v>
      </c>
      <c r="O312" s="85"/>
      <c r="P312" s="221">
        <f>O312*H312</f>
        <v>0</v>
      </c>
      <c r="Q312" s="221">
        <v>0</v>
      </c>
      <c r="R312" s="221">
        <f>Q312*H312</f>
        <v>0</v>
      </c>
      <c r="S312" s="221">
        <v>0</v>
      </c>
      <c r="T312" s="221">
        <f>S312*H312</f>
        <v>0</v>
      </c>
      <c r="U312" s="222" t="s">
        <v>19</v>
      </c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23" t="s">
        <v>310</v>
      </c>
      <c r="AT312" s="223" t="s">
        <v>136</v>
      </c>
      <c r="AU312" s="223" t="s">
        <v>81</v>
      </c>
      <c r="AY312" s="18" t="s">
        <v>133</v>
      </c>
      <c r="BE312" s="224">
        <f>IF(N312="základní",J312,0)</f>
        <v>0</v>
      </c>
      <c r="BF312" s="224">
        <f>IF(N312="snížená",J312,0)</f>
        <v>0</v>
      </c>
      <c r="BG312" s="224">
        <f>IF(N312="zákl. přenesená",J312,0)</f>
        <v>0</v>
      </c>
      <c r="BH312" s="224">
        <f>IF(N312="sníž. přenesená",J312,0)</f>
        <v>0</v>
      </c>
      <c r="BI312" s="224">
        <f>IF(N312="nulová",J312,0)</f>
        <v>0</v>
      </c>
      <c r="BJ312" s="18" t="s">
        <v>79</v>
      </c>
      <c r="BK312" s="224">
        <f>ROUND(I312*H312,2)</f>
        <v>0</v>
      </c>
      <c r="BL312" s="18" t="s">
        <v>310</v>
      </c>
      <c r="BM312" s="223" t="s">
        <v>1763</v>
      </c>
    </row>
    <row r="313" spans="1:47" s="2" customFormat="1" ht="12">
      <c r="A313" s="39"/>
      <c r="B313" s="40"/>
      <c r="C313" s="41"/>
      <c r="D313" s="225" t="s">
        <v>143</v>
      </c>
      <c r="E313" s="41"/>
      <c r="F313" s="226" t="s">
        <v>1764</v>
      </c>
      <c r="G313" s="41"/>
      <c r="H313" s="41"/>
      <c r="I313" s="227"/>
      <c r="J313" s="41"/>
      <c r="K313" s="41"/>
      <c r="L313" s="45"/>
      <c r="M313" s="228"/>
      <c r="N313" s="229"/>
      <c r="O313" s="85"/>
      <c r="P313" s="85"/>
      <c r="Q313" s="85"/>
      <c r="R313" s="85"/>
      <c r="S313" s="85"/>
      <c r="T313" s="85"/>
      <c r="U313" s="86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143</v>
      </c>
      <c r="AU313" s="18" t="s">
        <v>81</v>
      </c>
    </row>
    <row r="314" spans="1:65" s="2" customFormat="1" ht="24.15" customHeight="1">
      <c r="A314" s="39"/>
      <c r="B314" s="40"/>
      <c r="C314" s="212" t="s">
        <v>706</v>
      </c>
      <c r="D314" s="212" t="s">
        <v>136</v>
      </c>
      <c r="E314" s="213" t="s">
        <v>1765</v>
      </c>
      <c r="F314" s="214" t="s">
        <v>1766</v>
      </c>
      <c r="G314" s="215" t="s">
        <v>276</v>
      </c>
      <c r="H314" s="216">
        <v>0.15</v>
      </c>
      <c r="I314" s="217"/>
      <c r="J314" s="218">
        <f>ROUND(I314*H314,2)</f>
        <v>0</v>
      </c>
      <c r="K314" s="214" t="s">
        <v>140</v>
      </c>
      <c r="L314" s="45"/>
      <c r="M314" s="219" t="s">
        <v>19</v>
      </c>
      <c r="N314" s="220" t="s">
        <v>42</v>
      </c>
      <c r="O314" s="85"/>
      <c r="P314" s="221">
        <f>O314*H314</f>
        <v>0</v>
      </c>
      <c r="Q314" s="221">
        <v>0</v>
      </c>
      <c r="R314" s="221">
        <f>Q314*H314</f>
        <v>0</v>
      </c>
      <c r="S314" s="221">
        <v>0</v>
      </c>
      <c r="T314" s="221">
        <f>S314*H314</f>
        <v>0</v>
      </c>
      <c r="U314" s="222" t="s">
        <v>19</v>
      </c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23" t="s">
        <v>310</v>
      </c>
      <c r="AT314" s="223" t="s">
        <v>136</v>
      </c>
      <c r="AU314" s="223" t="s">
        <v>81</v>
      </c>
      <c r="AY314" s="18" t="s">
        <v>133</v>
      </c>
      <c r="BE314" s="224">
        <f>IF(N314="základní",J314,0)</f>
        <v>0</v>
      </c>
      <c r="BF314" s="224">
        <f>IF(N314="snížená",J314,0)</f>
        <v>0</v>
      </c>
      <c r="BG314" s="224">
        <f>IF(N314="zákl. přenesená",J314,0)</f>
        <v>0</v>
      </c>
      <c r="BH314" s="224">
        <f>IF(N314="sníž. přenesená",J314,0)</f>
        <v>0</v>
      </c>
      <c r="BI314" s="224">
        <f>IF(N314="nulová",J314,0)</f>
        <v>0</v>
      </c>
      <c r="BJ314" s="18" t="s">
        <v>79</v>
      </c>
      <c r="BK314" s="224">
        <f>ROUND(I314*H314,2)</f>
        <v>0</v>
      </c>
      <c r="BL314" s="18" t="s">
        <v>310</v>
      </c>
      <c r="BM314" s="223" t="s">
        <v>1767</v>
      </c>
    </row>
    <row r="315" spans="1:47" s="2" customFormat="1" ht="12">
      <c r="A315" s="39"/>
      <c r="B315" s="40"/>
      <c r="C315" s="41"/>
      <c r="D315" s="225" t="s">
        <v>143</v>
      </c>
      <c r="E315" s="41"/>
      <c r="F315" s="226" t="s">
        <v>1768</v>
      </c>
      <c r="G315" s="41"/>
      <c r="H315" s="41"/>
      <c r="I315" s="227"/>
      <c r="J315" s="41"/>
      <c r="K315" s="41"/>
      <c r="L315" s="45"/>
      <c r="M315" s="228"/>
      <c r="N315" s="229"/>
      <c r="O315" s="85"/>
      <c r="P315" s="85"/>
      <c r="Q315" s="85"/>
      <c r="R315" s="85"/>
      <c r="S315" s="85"/>
      <c r="T315" s="85"/>
      <c r="U315" s="86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143</v>
      </c>
      <c r="AU315" s="18" t="s">
        <v>81</v>
      </c>
    </row>
    <row r="316" spans="1:63" s="12" customFormat="1" ht="22.8" customHeight="1">
      <c r="A316" s="12"/>
      <c r="B316" s="196"/>
      <c r="C316" s="197"/>
      <c r="D316" s="198" t="s">
        <v>70</v>
      </c>
      <c r="E316" s="210" t="s">
        <v>1769</v>
      </c>
      <c r="F316" s="210" t="s">
        <v>1770</v>
      </c>
      <c r="G316" s="197"/>
      <c r="H316" s="197"/>
      <c r="I316" s="200"/>
      <c r="J316" s="211">
        <f>BK316</f>
        <v>0</v>
      </c>
      <c r="K316" s="197"/>
      <c r="L316" s="202"/>
      <c r="M316" s="203"/>
      <c r="N316" s="204"/>
      <c r="O316" s="204"/>
      <c r="P316" s="205">
        <f>SUM(P317:P322)</f>
        <v>0</v>
      </c>
      <c r="Q316" s="204"/>
      <c r="R316" s="205">
        <f>SUM(R317:R322)</f>
        <v>0.0072</v>
      </c>
      <c r="S316" s="204"/>
      <c r="T316" s="205">
        <f>SUM(T317:T322)</f>
        <v>0</v>
      </c>
      <c r="U316" s="206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07" t="s">
        <v>81</v>
      </c>
      <c r="AT316" s="208" t="s">
        <v>70</v>
      </c>
      <c r="AU316" s="208" t="s">
        <v>79</v>
      </c>
      <c r="AY316" s="207" t="s">
        <v>133</v>
      </c>
      <c r="BK316" s="209">
        <f>SUM(BK317:BK322)</f>
        <v>0</v>
      </c>
    </row>
    <row r="317" spans="1:65" s="2" customFormat="1" ht="16.5" customHeight="1">
      <c r="A317" s="39"/>
      <c r="B317" s="40"/>
      <c r="C317" s="212" t="s">
        <v>712</v>
      </c>
      <c r="D317" s="212" t="s">
        <v>136</v>
      </c>
      <c r="E317" s="213" t="s">
        <v>1771</v>
      </c>
      <c r="F317" s="214" t="s">
        <v>1772</v>
      </c>
      <c r="G317" s="215" t="s">
        <v>1725</v>
      </c>
      <c r="H317" s="216">
        <v>2</v>
      </c>
      <c r="I317" s="217"/>
      <c r="J317" s="218">
        <f>ROUND(I317*H317,2)</f>
        <v>0</v>
      </c>
      <c r="K317" s="214" t="s">
        <v>140</v>
      </c>
      <c r="L317" s="45"/>
      <c r="M317" s="219" t="s">
        <v>19</v>
      </c>
      <c r="N317" s="220" t="s">
        <v>42</v>
      </c>
      <c r="O317" s="85"/>
      <c r="P317" s="221">
        <f>O317*H317</f>
        <v>0</v>
      </c>
      <c r="Q317" s="221">
        <v>0.0036</v>
      </c>
      <c r="R317" s="221">
        <f>Q317*H317</f>
        <v>0.0072</v>
      </c>
      <c r="S317" s="221">
        <v>0</v>
      </c>
      <c r="T317" s="221">
        <f>S317*H317</f>
        <v>0</v>
      </c>
      <c r="U317" s="222" t="s">
        <v>19</v>
      </c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23" t="s">
        <v>310</v>
      </c>
      <c r="AT317" s="223" t="s">
        <v>136</v>
      </c>
      <c r="AU317" s="223" t="s">
        <v>81</v>
      </c>
      <c r="AY317" s="18" t="s">
        <v>133</v>
      </c>
      <c r="BE317" s="224">
        <f>IF(N317="základní",J317,0)</f>
        <v>0</v>
      </c>
      <c r="BF317" s="224">
        <f>IF(N317="snížená",J317,0)</f>
        <v>0</v>
      </c>
      <c r="BG317" s="224">
        <f>IF(N317="zákl. přenesená",J317,0)</f>
        <v>0</v>
      </c>
      <c r="BH317" s="224">
        <f>IF(N317="sníž. přenesená",J317,0)</f>
        <v>0</v>
      </c>
      <c r="BI317" s="224">
        <f>IF(N317="nulová",J317,0)</f>
        <v>0</v>
      </c>
      <c r="BJ317" s="18" t="s">
        <v>79</v>
      </c>
      <c r="BK317" s="224">
        <f>ROUND(I317*H317,2)</f>
        <v>0</v>
      </c>
      <c r="BL317" s="18" t="s">
        <v>310</v>
      </c>
      <c r="BM317" s="223" t="s">
        <v>1773</v>
      </c>
    </row>
    <row r="318" spans="1:47" s="2" customFormat="1" ht="12">
      <c r="A318" s="39"/>
      <c r="B318" s="40"/>
      <c r="C318" s="41"/>
      <c r="D318" s="225" t="s">
        <v>143</v>
      </c>
      <c r="E318" s="41"/>
      <c r="F318" s="226" t="s">
        <v>1774</v>
      </c>
      <c r="G318" s="41"/>
      <c r="H318" s="41"/>
      <c r="I318" s="227"/>
      <c r="J318" s="41"/>
      <c r="K318" s="41"/>
      <c r="L318" s="45"/>
      <c r="M318" s="228"/>
      <c r="N318" s="229"/>
      <c r="O318" s="85"/>
      <c r="P318" s="85"/>
      <c r="Q318" s="85"/>
      <c r="R318" s="85"/>
      <c r="S318" s="85"/>
      <c r="T318" s="85"/>
      <c r="U318" s="86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143</v>
      </c>
      <c r="AU318" s="18" t="s">
        <v>81</v>
      </c>
    </row>
    <row r="319" spans="1:65" s="2" customFormat="1" ht="24.15" customHeight="1">
      <c r="A319" s="39"/>
      <c r="B319" s="40"/>
      <c r="C319" s="212" t="s">
        <v>718</v>
      </c>
      <c r="D319" s="212" t="s">
        <v>136</v>
      </c>
      <c r="E319" s="213" t="s">
        <v>1775</v>
      </c>
      <c r="F319" s="214" t="s">
        <v>1776</v>
      </c>
      <c r="G319" s="215" t="s">
        <v>276</v>
      </c>
      <c r="H319" s="216">
        <v>0.007</v>
      </c>
      <c r="I319" s="217"/>
      <c r="J319" s="218">
        <f>ROUND(I319*H319,2)</f>
        <v>0</v>
      </c>
      <c r="K319" s="214" t="s">
        <v>140</v>
      </c>
      <c r="L319" s="45"/>
      <c r="M319" s="219" t="s">
        <v>19</v>
      </c>
      <c r="N319" s="220" t="s">
        <v>42</v>
      </c>
      <c r="O319" s="85"/>
      <c r="P319" s="221">
        <f>O319*H319</f>
        <v>0</v>
      </c>
      <c r="Q319" s="221">
        <v>0</v>
      </c>
      <c r="R319" s="221">
        <f>Q319*H319</f>
        <v>0</v>
      </c>
      <c r="S319" s="221">
        <v>0</v>
      </c>
      <c r="T319" s="221">
        <f>S319*H319</f>
        <v>0</v>
      </c>
      <c r="U319" s="222" t="s">
        <v>19</v>
      </c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23" t="s">
        <v>310</v>
      </c>
      <c r="AT319" s="223" t="s">
        <v>136</v>
      </c>
      <c r="AU319" s="223" t="s">
        <v>81</v>
      </c>
      <c r="AY319" s="18" t="s">
        <v>133</v>
      </c>
      <c r="BE319" s="224">
        <f>IF(N319="základní",J319,0)</f>
        <v>0</v>
      </c>
      <c r="BF319" s="224">
        <f>IF(N319="snížená",J319,0)</f>
        <v>0</v>
      </c>
      <c r="BG319" s="224">
        <f>IF(N319="zákl. přenesená",J319,0)</f>
        <v>0</v>
      </c>
      <c r="BH319" s="224">
        <f>IF(N319="sníž. přenesená",J319,0)</f>
        <v>0</v>
      </c>
      <c r="BI319" s="224">
        <f>IF(N319="nulová",J319,0)</f>
        <v>0</v>
      </c>
      <c r="BJ319" s="18" t="s">
        <v>79</v>
      </c>
      <c r="BK319" s="224">
        <f>ROUND(I319*H319,2)</f>
        <v>0</v>
      </c>
      <c r="BL319" s="18" t="s">
        <v>310</v>
      </c>
      <c r="BM319" s="223" t="s">
        <v>1777</v>
      </c>
    </row>
    <row r="320" spans="1:47" s="2" customFormat="1" ht="12">
      <c r="A320" s="39"/>
      <c r="B320" s="40"/>
      <c r="C320" s="41"/>
      <c r="D320" s="225" t="s">
        <v>143</v>
      </c>
      <c r="E320" s="41"/>
      <c r="F320" s="226" t="s">
        <v>1778</v>
      </c>
      <c r="G320" s="41"/>
      <c r="H320" s="41"/>
      <c r="I320" s="227"/>
      <c r="J320" s="41"/>
      <c r="K320" s="41"/>
      <c r="L320" s="45"/>
      <c r="M320" s="228"/>
      <c r="N320" s="229"/>
      <c r="O320" s="85"/>
      <c r="P320" s="85"/>
      <c r="Q320" s="85"/>
      <c r="R320" s="85"/>
      <c r="S320" s="85"/>
      <c r="T320" s="85"/>
      <c r="U320" s="86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143</v>
      </c>
      <c r="AU320" s="18" t="s">
        <v>81</v>
      </c>
    </row>
    <row r="321" spans="1:65" s="2" customFormat="1" ht="24.15" customHeight="1">
      <c r="A321" s="39"/>
      <c r="B321" s="40"/>
      <c r="C321" s="212" t="s">
        <v>724</v>
      </c>
      <c r="D321" s="212" t="s">
        <v>136</v>
      </c>
      <c r="E321" s="213" t="s">
        <v>1779</v>
      </c>
      <c r="F321" s="214" t="s">
        <v>1780</v>
      </c>
      <c r="G321" s="215" t="s">
        <v>276</v>
      </c>
      <c r="H321" s="216">
        <v>0.007</v>
      </c>
      <c r="I321" s="217"/>
      <c r="J321" s="218">
        <f>ROUND(I321*H321,2)</f>
        <v>0</v>
      </c>
      <c r="K321" s="214" t="s">
        <v>140</v>
      </c>
      <c r="L321" s="45"/>
      <c r="M321" s="219" t="s">
        <v>19</v>
      </c>
      <c r="N321" s="220" t="s">
        <v>42</v>
      </c>
      <c r="O321" s="85"/>
      <c r="P321" s="221">
        <f>O321*H321</f>
        <v>0</v>
      </c>
      <c r="Q321" s="221">
        <v>0</v>
      </c>
      <c r="R321" s="221">
        <f>Q321*H321</f>
        <v>0</v>
      </c>
      <c r="S321" s="221">
        <v>0</v>
      </c>
      <c r="T321" s="221">
        <f>S321*H321</f>
        <v>0</v>
      </c>
      <c r="U321" s="222" t="s">
        <v>19</v>
      </c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23" t="s">
        <v>310</v>
      </c>
      <c r="AT321" s="223" t="s">
        <v>136</v>
      </c>
      <c r="AU321" s="223" t="s">
        <v>81</v>
      </c>
      <c r="AY321" s="18" t="s">
        <v>133</v>
      </c>
      <c r="BE321" s="224">
        <f>IF(N321="základní",J321,0)</f>
        <v>0</v>
      </c>
      <c r="BF321" s="224">
        <f>IF(N321="snížená",J321,0)</f>
        <v>0</v>
      </c>
      <c r="BG321" s="224">
        <f>IF(N321="zákl. přenesená",J321,0)</f>
        <v>0</v>
      </c>
      <c r="BH321" s="224">
        <f>IF(N321="sníž. přenesená",J321,0)</f>
        <v>0</v>
      </c>
      <c r="BI321" s="224">
        <f>IF(N321="nulová",J321,0)</f>
        <v>0</v>
      </c>
      <c r="BJ321" s="18" t="s">
        <v>79</v>
      </c>
      <c r="BK321" s="224">
        <f>ROUND(I321*H321,2)</f>
        <v>0</v>
      </c>
      <c r="BL321" s="18" t="s">
        <v>310</v>
      </c>
      <c r="BM321" s="223" t="s">
        <v>1781</v>
      </c>
    </row>
    <row r="322" spans="1:47" s="2" customFormat="1" ht="12">
      <c r="A322" s="39"/>
      <c r="B322" s="40"/>
      <c r="C322" s="41"/>
      <c r="D322" s="225" t="s">
        <v>143</v>
      </c>
      <c r="E322" s="41"/>
      <c r="F322" s="226" t="s">
        <v>1782</v>
      </c>
      <c r="G322" s="41"/>
      <c r="H322" s="41"/>
      <c r="I322" s="227"/>
      <c r="J322" s="41"/>
      <c r="K322" s="41"/>
      <c r="L322" s="45"/>
      <c r="M322" s="228"/>
      <c r="N322" s="229"/>
      <c r="O322" s="85"/>
      <c r="P322" s="85"/>
      <c r="Q322" s="85"/>
      <c r="R322" s="85"/>
      <c r="S322" s="85"/>
      <c r="T322" s="85"/>
      <c r="U322" s="86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143</v>
      </c>
      <c r="AU322" s="18" t="s">
        <v>81</v>
      </c>
    </row>
    <row r="323" spans="1:63" s="12" customFormat="1" ht="22.8" customHeight="1">
      <c r="A323" s="12"/>
      <c r="B323" s="196"/>
      <c r="C323" s="197"/>
      <c r="D323" s="198" t="s">
        <v>70</v>
      </c>
      <c r="E323" s="210" t="s">
        <v>1783</v>
      </c>
      <c r="F323" s="210" t="s">
        <v>1784</v>
      </c>
      <c r="G323" s="197"/>
      <c r="H323" s="197"/>
      <c r="I323" s="200"/>
      <c r="J323" s="211">
        <f>BK323</f>
        <v>0</v>
      </c>
      <c r="K323" s="197"/>
      <c r="L323" s="202"/>
      <c r="M323" s="203"/>
      <c r="N323" s="204"/>
      <c r="O323" s="204"/>
      <c r="P323" s="205">
        <f>SUM(P324:P375)</f>
        <v>0</v>
      </c>
      <c r="Q323" s="204"/>
      <c r="R323" s="205">
        <f>SUM(R324:R375)</f>
        <v>0.3599000000000001</v>
      </c>
      <c r="S323" s="204"/>
      <c r="T323" s="205">
        <f>SUM(T324:T375)</f>
        <v>0.12882</v>
      </c>
      <c r="U323" s="206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07" t="s">
        <v>81</v>
      </c>
      <c r="AT323" s="208" t="s">
        <v>70</v>
      </c>
      <c r="AU323" s="208" t="s">
        <v>79</v>
      </c>
      <c r="AY323" s="207" t="s">
        <v>133</v>
      </c>
      <c r="BK323" s="209">
        <f>SUM(BK324:BK375)</f>
        <v>0</v>
      </c>
    </row>
    <row r="324" spans="1:65" s="2" customFormat="1" ht="21.75" customHeight="1">
      <c r="A324" s="39"/>
      <c r="B324" s="40"/>
      <c r="C324" s="212" t="s">
        <v>729</v>
      </c>
      <c r="D324" s="212" t="s">
        <v>136</v>
      </c>
      <c r="E324" s="213" t="s">
        <v>1785</v>
      </c>
      <c r="F324" s="214" t="s">
        <v>1786</v>
      </c>
      <c r="G324" s="215" t="s">
        <v>1725</v>
      </c>
      <c r="H324" s="216">
        <v>3</v>
      </c>
      <c r="I324" s="217"/>
      <c r="J324" s="218">
        <f>ROUND(I324*H324,2)</f>
        <v>0</v>
      </c>
      <c r="K324" s="214" t="s">
        <v>140</v>
      </c>
      <c r="L324" s="45"/>
      <c r="M324" s="219" t="s">
        <v>19</v>
      </c>
      <c r="N324" s="220" t="s">
        <v>42</v>
      </c>
      <c r="O324" s="85"/>
      <c r="P324" s="221">
        <f>O324*H324</f>
        <v>0</v>
      </c>
      <c r="Q324" s="221">
        <v>0.01697</v>
      </c>
      <c r="R324" s="221">
        <f>Q324*H324</f>
        <v>0.05091</v>
      </c>
      <c r="S324" s="221">
        <v>0</v>
      </c>
      <c r="T324" s="221">
        <f>S324*H324</f>
        <v>0</v>
      </c>
      <c r="U324" s="222" t="s">
        <v>19</v>
      </c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23" t="s">
        <v>310</v>
      </c>
      <c r="AT324" s="223" t="s">
        <v>136</v>
      </c>
      <c r="AU324" s="223" t="s">
        <v>81</v>
      </c>
      <c r="AY324" s="18" t="s">
        <v>133</v>
      </c>
      <c r="BE324" s="224">
        <f>IF(N324="základní",J324,0)</f>
        <v>0</v>
      </c>
      <c r="BF324" s="224">
        <f>IF(N324="snížená",J324,0)</f>
        <v>0</v>
      </c>
      <c r="BG324" s="224">
        <f>IF(N324="zákl. přenesená",J324,0)</f>
        <v>0</v>
      </c>
      <c r="BH324" s="224">
        <f>IF(N324="sníž. přenesená",J324,0)</f>
        <v>0</v>
      </c>
      <c r="BI324" s="224">
        <f>IF(N324="nulová",J324,0)</f>
        <v>0</v>
      </c>
      <c r="BJ324" s="18" t="s">
        <v>79</v>
      </c>
      <c r="BK324" s="224">
        <f>ROUND(I324*H324,2)</f>
        <v>0</v>
      </c>
      <c r="BL324" s="18" t="s">
        <v>310</v>
      </c>
      <c r="BM324" s="223" t="s">
        <v>1787</v>
      </c>
    </row>
    <row r="325" spans="1:47" s="2" customFormat="1" ht="12">
      <c r="A325" s="39"/>
      <c r="B325" s="40"/>
      <c r="C325" s="41"/>
      <c r="D325" s="225" t="s">
        <v>143</v>
      </c>
      <c r="E325" s="41"/>
      <c r="F325" s="226" t="s">
        <v>1788</v>
      </c>
      <c r="G325" s="41"/>
      <c r="H325" s="41"/>
      <c r="I325" s="227"/>
      <c r="J325" s="41"/>
      <c r="K325" s="41"/>
      <c r="L325" s="45"/>
      <c r="M325" s="228"/>
      <c r="N325" s="229"/>
      <c r="O325" s="85"/>
      <c r="P325" s="85"/>
      <c r="Q325" s="85"/>
      <c r="R325" s="85"/>
      <c r="S325" s="85"/>
      <c r="T325" s="85"/>
      <c r="U325" s="86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143</v>
      </c>
      <c r="AU325" s="18" t="s">
        <v>81</v>
      </c>
    </row>
    <row r="326" spans="1:65" s="2" customFormat="1" ht="16.5" customHeight="1">
      <c r="A326" s="39"/>
      <c r="B326" s="40"/>
      <c r="C326" s="212" t="s">
        <v>734</v>
      </c>
      <c r="D326" s="212" t="s">
        <v>136</v>
      </c>
      <c r="E326" s="213" t="s">
        <v>1789</v>
      </c>
      <c r="F326" s="214" t="s">
        <v>1790</v>
      </c>
      <c r="G326" s="215" t="s">
        <v>1725</v>
      </c>
      <c r="H326" s="216">
        <v>2</v>
      </c>
      <c r="I326" s="217"/>
      <c r="J326" s="218">
        <f>ROUND(I326*H326,2)</f>
        <v>0</v>
      </c>
      <c r="K326" s="214" t="s">
        <v>140</v>
      </c>
      <c r="L326" s="45"/>
      <c r="M326" s="219" t="s">
        <v>19</v>
      </c>
      <c r="N326" s="220" t="s">
        <v>42</v>
      </c>
      <c r="O326" s="85"/>
      <c r="P326" s="221">
        <f>O326*H326</f>
        <v>0</v>
      </c>
      <c r="Q326" s="221">
        <v>0.01608</v>
      </c>
      <c r="R326" s="221">
        <f>Q326*H326</f>
        <v>0.03216</v>
      </c>
      <c r="S326" s="221">
        <v>0</v>
      </c>
      <c r="T326" s="221">
        <f>S326*H326</f>
        <v>0</v>
      </c>
      <c r="U326" s="222" t="s">
        <v>19</v>
      </c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23" t="s">
        <v>310</v>
      </c>
      <c r="AT326" s="223" t="s">
        <v>136</v>
      </c>
      <c r="AU326" s="223" t="s">
        <v>81</v>
      </c>
      <c r="AY326" s="18" t="s">
        <v>133</v>
      </c>
      <c r="BE326" s="224">
        <f>IF(N326="základní",J326,0)</f>
        <v>0</v>
      </c>
      <c r="BF326" s="224">
        <f>IF(N326="snížená",J326,0)</f>
        <v>0</v>
      </c>
      <c r="BG326" s="224">
        <f>IF(N326="zákl. přenesená",J326,0)</f>
        <v>0</v>
      </c>
      <c r="BH326" s="224">
        <f>IF(N326="sníž. přenesená",J326,0)</f>
        <v>0</v>
      </c>
      <c r="BI326" s="224">
        <f>IF(N326="nulová",J326,0)</f>
        <v>0</v>
      </c>
      <c r="BJ326" s="18" t="s">
        <v>79</v>
      </c>
      <c r="BK326" s="224">
        <f>ROUND(I326*H326,2)</f>
        <v>0</v>
      </c>
      <c r="BL326" s="18" t="s">
        <v>310</v>
      </c>
      <c r="BM326" s="223" t="s">
        <v>1791</v>
      </c>
    </row>
    <row r="327" spans="1:47" s="2" customFormat="1" ht="12">
      <c r="A327" s="39"/>
      <c r="B327" s="40"/>
      <c r="C327" s="41"/>
      <c r="D327" s="225" t="s">
        <v>143</v>
      </c>
      <c r="E327" s="41"/>
      <c r="F327" s="226" t="s">
        <v>1792</v>
      </c>
      <c r="G327" s="41"/>
      <c r="H327" s="41"/>
      <c r="I327" s="227"/>
      <c r="J327" s="41"/>
      <c r="K327" s="41"/>
      <c r="L327" s="45"/>
      <c r="M327" s="228"/>
      <c r="N327" s="229"/>
      <c r="O327" s="85"/>
      <c r="P327" s="85"/>
      <c r="Q327" s="85"/>
      <c r="R327" s="85"/>
      <c r="S327" s="85"/>
      <c r="T327" s="85"/>
      <c r="U327" s="86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143</v>
      </c>
      <c r="AU327" s="18" t="s">
        <v>81</v>
      </c>
    </row>
    <row r="328" spans="1:65" s="2" customFormat="1" ht="16.5" customHeight="1">
      <c r="A328" s="39"/>
      <c r="B328" s="40"/>
      <c r="C328" s="212" t="s">
        <v>740</v>
      </c>
      <c r="D328" s="212" t="s">
        <v>136</v>
      </c>
      <c r="E328" s="213" t="s">
        <v>1793</v>
      </c>
      <c r="F328" s="214" t="s">
        <v>1794</v>
      </c>
      <c r="G328" s="215" t="s">
        <v>1725</v>
      </c>
      <c r="H328" s="216">
        <v>4</v>
      </c>
      <c r="I328" s="217"/>
      <c r="J328" s="218">
        <f>ROUND(I328*H328,2)</f>
        <v>0</v>
      </c>
      <c r="K328" s="214" t="s">
        <v>140</v>
      </c>
      <c r="L328" s="45"/>
      <c r="M328" s="219" t="s">
        <v>19</v>
      </c>
      <c r="N328" s="220" t="s">
        <v>42</v>
      </c>
      <c r="O328" s="85"/>
      <c r="P328" s="221">
        <f>O328*H328</f>
        <v>0</v>
      </c>
      <c r="Q328" s="221">
        <v>0</v>
      </c>
      <c r="R328" s="221">
        <f>Q328*H328</f>
        <v>0</v>
      </c>
      <c r="S328" s="221">
        <v>0.01946</v>
      </c>
      <c r="T328" s="221">
        <f>S328*H328</f>
        <v>0.07784</v>
      </c>
      <c r="U328" s="222" t="s">
        <v>19</v>
      </c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23" t="s">
        <v>310</v>
      </c>
      <c r="AT328" s="223" t="s">
        <v>136</v>
      </c>
      <c r="AU328" s="223" t="s">
        <v>81</v>
      </c>
      <c r="AY328" s="18" t="s">
        <v>133</v>
      </c>
      <c r="BE328" s="224">
        <f>IF(N328="základní",J328,0)</f>
        <v>0</v>
      </c>
      <c r="BF328" s="224">
        <f>IF(N328="snížená",J328,0)</f>
        <v>0</v>
      </c>
      <c r="BG328" s="224">
        <f>IF(N328="zákl. přenesená",J328,0)</f>
        <v>0</v>
      </c>
      <c r="BH328" s="224">
        <f>IF(N328="sníž. přenesená",J328,0)</f>
        <v>0</v>
      </c>
      <c r="BI328" s="224">
        <f>IF(N328="nulová",J328,0)</f>
        <v>0</v>
      </c>
      <c r="BJ328" s="18" t="s">
        <v>79</v>
      </c>
      <c r="BK328" s="224">
        <f>ROUND(I328*H328,2)</f>
        <v>0</v>
      </c>
      <c r="BL328" s="18" t="s">
        <v>310</v>
      </c>
      <c r="BM328" s="223" t="s">
        <v>1795</v>
      </c>
    </row>
    <row r="329" spans="1:47" s="2" customFormat="1" ht="12">
      <c r="A329" s="39"/>
      <c r="B329" s="40"/>
      <c r="C329" s="41"/>
      <c r="D329" s="225" t="s">
        <v>143</v>
      </c>
      <c r="E329" s="41"/>
      <c r="F329" s="226" t="s">
        <v>1796</v>
      </c>
      <c r="G329" s="41"/>
      <c r="H329" s="41"/>
      <c r="I329" s="227"/>
      <c r="J329" s="41"/>
      <c r="K329" s="41"/>
      <c r="L329" s="45"/>
      <c r="M329" s="228"/>
      <c r="N329" s="229"/>
      <c r="O329" s="85"/>
      <c r="P329" s="85"/>
      <c r="Q329" s="85"/>
      <c r="R329" s="85"/>
      <c r="S329" s="85"/>
      <c r="T329" s="85"/>
      <c r="U329" s="86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143</v>
      </c>
      <c r="AU329" s="18" t="s">
        <v>81</v>
      </c>
    </row>
    <row r="330" spans="1:65" s="2" customFormat="1" ht="24.15" customHeight="1">
      <c r="A330" s="39"/>
      <c r="B330" s="40"/>
      <c r="C330" s="212" t="s">
        <v>746</v>
      </c>
      <c r="D330" s="212" t="s">
        <v>136</v>
      </c>
      <c r="E330" s="213" t="s">
        <v>1797</v>
      </c>
      <c r="F330" s="214" t="s">
        <v>1798</v>
      </c>
      <c r="G330" s="215" t="s">
        <v>1725</v>
      </c>
      <c r="H330" s="216">
        <v>6</v>
      </c>
      <c r="I330" s="217"/>
      <c r="J330" s="218">
        <f>ROUND(I330*H330,2)</f>
        <v>0</v>
      </c>
      <c r="K330" s="214" t="s">
        <v>140</v>
      </c>
      <c r="L330" s="45"/>
      <c r="M330" s="219" t="s">
        <v>19</v>
      </c>
      <c r="N330" s="220" t="s">
        <v>42</v>
      </c>
      <c r="O330" s="85"/>
      <c r="P330" s="221">
        <f>O330*H330</f>
        <v>0</v>
      </c>
      <c r="Q330" s="221">
        <v>0.02073</v>
      </c>
      <c r="R330" s="221">
        <f>Q330*H330</f>
        <v>0.12437999999999999</v>
      </c>
      <c r="S330" s="221">
        <v>0</v>
      </c>
      <c r="T330" s="221">
        <f>S330*H330</f>
        <v>0</v>
      </c>
      <c r="U330" s="222" t="s">
        <v>19</v>
      </c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23" t="s">
        <v>310</v>
      </c>
      <c r="AT330" s="223" t="s">
        <v>136</v>
      </c>
      <c r="AU330" s="223" t="s">
        <v>81</v>
      </c>
      <c r="AY330" s="18" t="s">
        <v>133</v>
      </c>
      <c r="BE330" s="224">
        <f>IF(N330="základní",J330,0)</f>
        <v>0</v>
      </c>
      <c r="BF330" s="224">
        <f>IF(N330="snížená",J330,0)</f>
        <v>0</v>
      </c>
      <c r="BG330" s="224">
        <f>IF(N330="zákl. přenesená",J330,0)</f>
        <v>0</v>
      </c>
      <c r="BH330" s="224">
        <f>IF(N330="sníž. přenesená",J330,0)</f>
        <v>0</v>
      </c>
      <c r="BI330" s="224">
        <f>IF(N330="nulová",J330,0)</f>
        <v>0</v>
      </c>
      <c r="BJ330" s="18" t="s">
        <v>79</v>
      </c>
      <c r="BK330" s="224">
        <f>ROUND(I330*H330,2)</f>
        <v>0</v>
      </c>
      <c r="BL330" s="18" t="s">
        <v>310</v>
      </c>
      <c r="BM330" s="223" t="s">
        <v>1799</v>
      </c>
    </row>
    <row r="331" spans="1:47" s="2" customFormat="1" ht="12">
      <c r="A331" s="39"/>
      <c r="B331" s="40"/>
      <c r="C331" s="41"/>
      <c r="D331" s="225" t="s">
        <v>143</v>
      </c>
      <c r="E331" s="41"/>
      <c r="F331" s="226" t="s">
        <v>1800</v>
      </c>
      <c r="G331" s="41"/>
      <c r="H331" s="41"/>
      <c r="I331" s="227"/>
      <c r="J331" s="41"/>
      <c r="K331" s="41"/>
      <c r="L331" s="45"/>
      <c r="M331" s="228"/>
      <c r="N331" s="229"/>
      <c r="O331" s="85"/>
      <c r="P331" s="85"/>
      <c r="Q331" s="85"/>
      <c r="R331" s="85"/>
      <c r="S331" s="85"/>
      <c r="T331" s="85"/>
      <c r="U331" s="86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143</v>
      </c>
      <c r="AU331" s="18" t="s">
        <v>81</v>
      </c>
    </row>
    <row r="332" spans="1:65" s="2" customFormat="1" ht="16.5" customHeight="1">
      <c r="A332" s="39"/>
      <c r="B332" s="40"/>
      <c r="C332" s="212" t="s">
        <v>752</v>
      </c>
      <c r="D332" s="212" t="s">
        <v>136</v>
      </c>
      <c r="E332" s="213" t="s">
        <v>1801</v>
      </c>
      <c r="F332" s="214" t="s">
        <v>1802</v>
      </c>
      <c r="G332" s="215" t="s">
        <v>1725</v>
      </c>
      <c r="H332" s="216">
        <v>3</v>
      </c>
      <c r="I332" s="217"/>
      <c r="J332" s="218">
        <f>ROUND(I332*H332,2)</f>
        <v>0</v>
      </c>
      <c r="K332" s="214" t="s">
        <v>140</v>
      </c>
      <c r="L332" s="45"/>
      <c r="M332" s="219" t="s">
        <v>19</v>
      </c>
      <c r="N332" s="220" t="s">
        <v>42</v>
      </c>
      <c r="O332" s="85"/>
      <c r="P332" s="221">
        <f>O332*H332</f>
        <v>0</v>
      </c>
      <c r="Q332" s="221">
        <v>0.00052</v>
      </c>
      <c r="R332" s="221">
        <f>Q332*H332</f>
        <v>0.0015599999999999998</v>
      </c>
      <c r="S332" s="221">
        <v>0</v>
      </c>
      <c r="T332" s="221">
        <f>S332*H332</f>
        <v>0</v>
      </c>
      <c r="U332" s="222" t="s">
        <v>19</v>
      </c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23" t="s">
        <v>310</v>
      </c>
      <c r="AT332" s="223" t="s">
        <v>136</v>
      </c>
      <c r="AU332" s="223" t="s">
        <v>81</v>
      </c>
      <c r="AY332" s="18" t="s">
        <v>133</v>
      </c>
      <c r="BE332" s="224">
        <f>IF(N332="základní",J332,0)</f>
        <v>0</v>
      </c>
      <c r="BF332" s="224">
        <f>IF(N332="snížená",J332,0)</f>
        <v>0</v>
      </c>
      <c r="BG332" s="224">
        <f>IF(N332="zákl. přenesená",J332,0)</f>
        <v>0</v>
      </c>
      <c r="BH332" s="224">
        <f>IF(N332="sníž. přenesená",J332,0)</f>
        <v>0</v>
      </c>
      <c r="BI332" s="224">
        <f>IF(N332="nulová",J332,0)</f>
        <v>0</v>
      </c>
      <c r="BJ332" s="18" t="s">
        <v>79</v>
      </c>
      <c r="BK332" s="224">
        <f>ROUND(I332*H332,2)</f>
        <v>0</v>
      </c>
      <c r="BL332" s="18" t="s">
        <v>310</v>
      </c>
      <c r="BM332" s="223" t="s">
        <v>1803</v>
      </c>
    </row>
    <row r="333" spans="1:47" s="2" customFormat="1" ht="12">
      <c r="A333" s="39"/>
      <c r="B333" s="40"/>
      <c r="C333" s="41"/>
      <c r="D333" s="225" t="s">
        <v>143</v>
      </c>
      <c r="E333" s="41"/>
      <c r="F333" s="226" t="s">
        <v>1804</v>
      </c>
      <c r="G333" s="41"/>
      <c r="H333" s="41"/>
      <c r="I333" s="227"/>
      <c r="J333" s="41"/>
      <c r="K333" s="41"/>
      <c r="L333" s="45"/>
      <c r="M333" s="228"/>
      <c r="N333" s="229"/>
      <c r="O333" s="85"/>
      <c r="P333" s="85"/>
      <c r="Q333" s="85"/>
      <c r="R333" s="85"/>
      <c r="S333" s="85"/>
      <c r="T333" s="85"/>
      <c r="U333" s="86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143</v>
      </c>
      <c r="AU333" s="18" t="s">
        <v>81</v>
      </c>
    </row>
    <row r="334" spans="1:65" s="2" customFormat="1" ht="16.5" customHeight="1">
      <c r="A334" s="39"/>
      <c r="B334" s="40"/>
      <c r="C334" s="212" t="s">
        <v>757</v>
      </c>
      <c r="D334" s="212" t="s">
        <v>136</v>
      </c>
      <c r="E334" s="213" t="s">
        <v>1805</v>
      </c>
      <c r="F334" s="214" t="s">
        <v>1806</v>
      </c>
      <c r="G334" s="215" t="s">
        <v>1725</v>
      </c>
      <c r="H334" s="216">
        <v>6</v>
      </c>
      <c r="I334" s="217"/>
      <c r="J334" s="218">
        <f>ROUND(I334*H334,2)</f>
        <v>0</v>
      </c>
      <c r="K334" s="214" t="s">
        <v>140</v>
      </c>
      <c r="L334" s="45"/>
      <c r="M334" s="219" t="s">
        <v>19</v>
      </c>
      <c r="N334" s="220" t="s">
        <v>42</v>
      </c>
      <c r="O334" s="85"/>
      <c r="P334" s="221">
        <f>O334*H334</f>
        <v>0</v>
      </c>
      <c r="Q334" s="221">
        <v>0.00052</v>
      </c>
      <c r="R334" s="221">
        <f>Q334*H334</f>
        <v>0.0031199999999999995</v>
      </c>
      <c r="S334" s="221">
        <v>0</v>
      </c>
      <c r="T334" s="221">
        <f>S334*H334</f>
        <v>0</v>
      </c>
      <c r="U334" s="222" t="s">
        <v>19</v>
      </c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23" t="s">
        <v>310</v>
      </c>
      <c r="AT334" s="223" t="s">
        <v>136</v>
      </c>
      <c r="AU334" s="223" t="s">
        <v>81</v>
      </c>
      <c r="AY334" s="18" t="s">
        <v>133</v>
      </c>
      <c r="BE334" s="224">
        <f>IF(N334="základní",J334,0)</f>
        <v>0</v>
      </c>
      <c r="BF334" s="224">
        <f>IF(N334="snížená",J334,0)</f>
        <v>0</v>
      </c>
      <c r="BG334" s="224">
        <f>IF(N334="zákl. přenesená",J334,0)</f>
        <v>0</v>
      </c>
      <c r="BH334" s="224">
        <f>IF(N334="sníž. přenesená",J334,0)</f>
        <v>0</v>
      </c>
      <c r="BI334" s="224">
        <f>IF(N334="nulová",J334,0)</f>
        <v>0</v>
      </c>
      <c r="BJ334" s="18" t="s">
        <v>79</v>
      </c>
      <c r="BK334" s="224">
        <f>ROUND(I334*H334,2)</f>
        <v>0</v>
      </c>
      <c r="BL334" s="18" t="s">
        <v>310</v>
      </c>
      <c r="BM334" s="223" t="s">
        <v>1807</v>
      </c>
    </row>
    <row r="335" spans="1:47" s="2" customFormat="1" ht="12">
      <c r="A335" s="39"/>
      <c r="B335" s="40"/>
      <c r="C335" s="41"/>
      <c r="D335" s="225" t="s">
        <v>143</v>
      </c>
      <c r="E335" s="41"/>
      <c r="F335" s="226" t="s">
        <v>1808</v>
      </c>
      <c r="G335" s="41"/>
      <c r="H335" s="41"/>
      <c r="I335" s="227"/>
      <c r="J335" s="41"/>
      <c r="K335" s="41"/>
      <c r="L335" s="45"/>
      <c r="M335" s="228"/>
      <c r="N335" s="229"/>
      <c r="O335" s="85"/>
      <c r="P335" s="85"/>
      <c r="Q335" s="85"/>
      <c r="R335" s="85"/>
      <c r="S335" s="85"/>
      <c r="T335" s="85"/>
      <c r="U335" s="86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143</v>
      </c>
      <c r="AU335" s="18" t="s">
        <v>81</v>
      </c>
    </row>
    <row r="336" spans="1:65" s="2" customFormat="1" ht="16.5" customHeight="1">
      <c r="A336" s="39"/>
      <c r="B336" s="40"/>
      <c r="C336" s="212" t="s">
        <v>764</v>
      </c>
      <c r="D336" s="212" t="s">
        <v>136</v>
      </c>
      <c r="E336" s="213" t="s">
        <v>1809</v>
      </c>
      <c r="F336" s="214" t="s">
        <v>1810</v>
      </c>
      <c r="G336" s="215" t="s">
        <v>1725</v>
      </c>
      <c r="H336" s="216">
        <v>6</v>
      </c>
      <c r="I336" s="217"/>
      <c r="J336" s="218">
        <f>ROUND(I336*H336,2)</f>
        <v>0</v>
      </c>
      <c r="K336" s="214" t="s">
        <v>19</v>
      </c>
      <c r="L336" s="45"/>
      <c r="M336" s="219" t="s">
        <v>19</v>
      </c>
      <c r="N336" s="220" t="s">
        <v>42</v>
      </c>
      <c r="O336" s="85"/>
      <c r="P336" s="221">
        <f>O336*H336</f>
        <v>0</v>
      </c>
      <c r="Q336" s="221">
        <v>0.00052</v>
      </c>
      <c r="R336" s="221">
        <f>Q336*H336</f>
        <v>0.0031199999999999995</v>
      </c>
      <c r="S336" s="221">
        <v>0</v>
      </c>
      <c r="T336" s="221">
        <f>S336*H336</f>
        <v>0</v>
      </c>
      <c r="U336" s="222" t="s">
        <v>19</v>
      </c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23" t="s">
        <v>310</v>
      </c>
      <c r="AT336" s="223" t="s">
        <v>136</v>
      </c>
      <c r="AU336" s="223" t="s">
        <v>81</v>
      </c>
      <c r="AY336" s="18" t="s">
        <v>133</v>
      </c>
      <c r="BE336" s="224">
        <f>IF(N336="základní",J336,0)</f>
        <v>0</v>
      </c>
      <c r="BF336" s="224">
        <f>IF(N336="snížená",J336,0)</f>
        <v>0</v>
      </c>
      <c r="BG336" s="224">
        <f>IF(N336="zákl. přenesená",J336,0)</f>
        <v>0</v>
      </c>
      <c r="BH336" s="224">
        <f>IF(N336="sníž. přenesená",J336,0)</f>
        <v>0</v>
      </c>
      <c r="BI336" s="224">
        <f>IF(N336="nulová",J336,0)</f>
        <v>0</v>
      </c>
      <c r="BJ336" s="18" t="s">
        <v>79</v>
      </c>
      <c r="BK336" s="224">
        <f>ROUND(I336*H336,2)</f>
        <v>0</v>
      </c>
      <c r="BL336" s="18" t="s">
        <v>310</v>
      </c>
      <c r="BM336" s="223" t="s">
        <v>1811</v>
      </c>
    </row>
    <row r="337" spans="1:65" s="2" customFormat="1" ht="16.5" customHeight="1">
      <c r="A337" s="39"/>
      <c r="B337" s="40"/>
      <c r="C337" s="212" t="s">
        <v>769</v>
      </c>
      <c r="D337" s="212" t="s">
        <v>136</v>
      </c>
      <c r="E337" s="213" t="s">
        <v>1812</v>
      </c>
      <c r="F337" s="214" t="s">
        <v>1813</v>
      </c>
      <c r="G337" s="215" t="s">
        <v>1725</v>
      </c>
      <c r="H337" s="216">
        <v>3</v>
      </c>
      <c r="I337" s="217"/>
      <c r="J337" s="218">
        <f>ROUND(I337*H337,2)</f>
        <v>0</v>
      </c>
      <c r="K337" s="214" t="s">
        <v>19</v>
      </c>
      <c r="L337" s="45"/>
      <c r="M337" s="219" t="s">
        <v>19</v>
      </c>
      <c r="N337" s="220" t="s">
        <v>42</v>
      </c>
      <c r="O337" s="85"/>
      <c r="P337" s="221">
        <f>O337*H337</f>
        <v>0</v>
      </c>
      <c r="Q337" s="221">
        <v>0.00052</v>
      </c>
      <c r="R337" s="221">
        <f>Q337*H337</f>
        <v>0.0015599999999999998</v>
      </c>
      <c r="S337" s="221">
        <v>0</v>
      </c>
      <c r="T337" s="221">
        <f>S337*H337</f>
        <v>0</v>
      </c>
      <c r="U337" s="222" t="s">
        <v>19</v>
      </c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23" t="s">
        <v>310</v>
      </c>
      <c r="AT337" s="223" t="s">
        <v>136</v>
      </c>
      <c r="AU337" s="223" t="s">
        <v>81</v>
      </c>
      <c r="AY337" s="18" t="s">
        <v>133</v>
      </c>
      <c r="BE337" s="224">
        <f>IF(N337="základní",J337,0)</f>
        <v>0</v>
      </c>
      <c r="BF337" s="224">
        <f>IF(N337="snížená",J337,0)</f>
        <v>0</v>
      </c>
      <c r="BG337" s="224">
        <f>IF(N337="zákl. přenesená",J337,0)</f>
        <v>0</v>
      </c>
      <c r="BH337" s="224">
        <f>IF(N337="sníž. přenesená",J337,0)</f>
        <v>0</v>
      </c>
      <c r="BI337" s="224">
        <f>IF(N337="nulová",J337,0)</f>
        <v>0</v>
      </c>
      <c r="BJ337" s="18" t="s">
        <v>79</v>
      </c>
      <c r="BK337" s="224">
        <f>ROUND(I337*H337,2)</f>
        <v>0</v>
      </c>
      <c r="BL337" s="18" t="s">
        <v>310</v>
      </c>
      <c r="BM337" s="223" t="s">
        <v>1814</v>
      </c>
    </row>
    <row r="338" spans="1:65" s="2" customFormat="1" ht="33" customHeight="1">
      <c r="A338" s="39"/>
      <c r="B338" s="40"/>
      <c r="C338" s="212" t="s">
        <v>774</v>
      </c>
      <c r="D338" s="212" t="s">
        <v>136</v>
      </c>
      <c r="E338" s="213" t="s">
        <v>1815</v>
      </c>
      <c r="F338" s="214" t="s">
        <v>1816</v>
      </c>
      <c r="G338" s="215" t="s">
        <v>1725</v>
      </c>
      <c r="H338" s="216">
        <v>1</v>
      </c>
      <c r="I338" s="217"/>
      <c r="J338" s="218">
        <f>ROUND(I338*H338,2)</f>
        <v>0</v>
      </c>
      <c r="K338" s="214" t="s">
        <v>19</v>
      </c>
      <c r="L338" s="45"/>
      <c r="M338" s="219" t="s">
        <v>19</v>
      </c>
      <c r="N338" s="220" t="s">
        <v>42</v>
      </c>
      <c r="O338" s="85"/>
      <c r="P338" s="221">
        <f>O338*H338</f>
        <v>0</v>
      </c>
      <c r="Q338" s="221">
        <v>0.11034</v>
      </c>
      <c r="R338" s="221">
        <f>Q338*H338</f>
        <v>0.11034</v>
      </c>
      <c r="S338" s="221">
        <v>0</v>
      </c>
      <c r="T338" s="221">
        <f>S338*H338</f>
        <v>0</v>
      </c>
      <c r="U338" s="222" t="s">
        <v>19</v>
      </c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23" t="s">
        <v>310</v>
      </c>
      <c r="AT338" s="223" t="s">
        <v>136</v>
      </c>
      <c r="AU338" s="223" t="s">
        <v>81</v>
      </c>
      <c r="AY338" s="18" t="s">
        <v>133</v>
      </c>
      <c r="BE338" s="224">
        <f>IF(N338="základní",J338,0)</f>
        <v>0</v>
      </c>
      <c r="BF338" s="224">
        <f>IF(N338="snížená",J338,0)</f>
        <v>0</v>
      </c>
      <c r="BG338" s="224">
        <f>IF(N338="zákl. přenesená",J338,0)</f>
        <v>0</v>
      </c>
      <c r="BH338" s="224">
        <f>IF(N338="sníž. přenesená",J338,0)</f>
        <v>0</v>
      </c>
      <c r="BI338" s="224">
        <f>IF(N338="nulová",J338,0)</f>
        <v>0</v>
      </c>
      <c r="BJ338" s="18" t="s">
        <v>79</v>
      </c>
      <c r="BK338" s="224">
        <f>ROUND(I338*H338,2)</f>
        <v>0</v>
      </c>
      <c r="BL338" s="18" t="s">
        <v>310</v>
      </c>
      <c r="BM338" s="223" t="s">
        <v>1817</v>
      </c>
    </row>
    <row r="339" spans="1:65" s="2" customFormat="1" ht="16.5" customHeight="1">
      <c r="A339" s="39"/>
      <c r="B339" s="40"/>
      <c r="C339" s="212" t="s">
        <v>780</v>
      </c>
      <c r="D339" s="212" t="s">
        <v>136</v>
      </c>
      <c r="E339" s="213" t="s">
        <v>1818</v>
      </c>
      <c r="F339" s="214" t="s">
        <v>1819</v>
      </c>
      <c r="G339" s="215" t="s">
        <v>208</v>
      </c>
      <c r="H339" s="216">
        <v>1</v>
      </c>
      <c r="I339" s="217"/>
      <c r="J339" s="218">
        <f>ROUND(I339*H339,2)</f>
        <v>0</v>
      </c>
      <c r="K339" s="214" t="s">
        <v>140</v>
      </c>
      <c r="L339" s="45"/>
      <c r="M339" s="219" t="s">
        <v>19</v>
      </c>
      <c r="N339" s="220" t="s">
        <v>42</v>
      </c>
      <c r="O339" s="85"/>
      <c r="P339" s="221">
        <f>O339*H339</f>
        <v>0</v>
      </c>
      <c r="Q339" s="221">
        <v>0.0003</v>
      </c>
      <c r="R339" s="221">
        <f>Q339*H339</f>
        <v>0.0003</v>
      </c>
      <c r="S339" s="221">
        <v>0</v>
      </c>
      <c r="T339" s="221">
        <f>S339*H339</f>
        <v>0</v>
      </c>
      <c r="U339" s="222" t="s">
        <v>19</v>
      </c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23" t="s">
        <v>156</v>
      </c>
      <c r="AT339" s="223" t="s">
        <v>136</v>
      </c>
      <c r="AU339" s="223" t="s">
        <v>81</v>
      </c>
      <c r="AY339" s="18" t="s">
        <v>133</v>
      </c>
      <c r="BE339" s="224">
        <f>IF(N339="základní",J339,0)</f>
        <v>0</v>
      </c>
      <c r="BF339" s="224">
        <f>IF(N339="snížená",J339,0)</f>
        <v>0</v>
      </c>
      <c r="BG339" s="224">
        <f>IF(N339="zákl. přenesená",J339,0)</f>
        <v>0</v>
      </c>
      <c r="BH339" s="224">
        <f>IF(N339="sníž. přenesená",J339,0)</f>
        <v>0</v>
      </c>
      <c r="BI339" s="224">
        <f>IF(N339="nulová",J339,0)</f>
        <v>0</v>
      </c>
      <c r="BJ339" s="18" t="s">
        <v>79</v>
      </c>
      <c r="BK339" s="224">
        <f>ROUND(I339*H339,2)</f>
        <v>0</v>
      </c>
      <c r="BL339" s="18" t="s">
        <v>156</v>
      </c>
      <c r="BM339" s="223" t="s">
        <v>1820</v>
      </c>
    </row>
    <row r="340" spans="1:47" s="2" customFormat="1" ht="12">
      <c r="A340" s="39"/>
      <c r="B340" s="40"/>
      <c r="C340" s="41"/>
      <c r="D340" s="225" t="s">
        <v>143</v>
      </c>
      <c r="E340" s="41"/>
      <c r="F340" s="226" t="s">
        <v>1821</v>
      </c>
      <c r="G340" s="41"/>
      <c r="H340" s="41"/>
      <c r="I340" s="227"/>
      <c r="J340" s="41"/>
      <c r="K340" s="41"/>
      <c r="L340" s="45"/>
      <c r="M340" s="228"/>
      <c r="N340" s="229"/>
      <c r="O340" s="85"/>
      <c r="P340" s="85"/>
      <c r="Q340" s="85"/>
      <c r="R340" s="85"/>
      <c r="S340" s="85"/>
      <c r="T340" s="85"/>
      <c r="U340" s="86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143</v>
      </c>
      <c r="AU340" s="18" t="s">
        <v>81</v>
      </c>
    </row>
    <row r="341" spans="1:65" s="2" customFormat="1" ht="21.75" customHeight="1">
      <c r="A341" s="39"/>
      <c r="B341" s="40"/>
      <c r="C341" s="212" t="s">
        <v>785</v>
      </c>
      <c r="D341" s="212" t="s">
        <v>136</v>
      </c>
      <c r="E341" s="213" t="s">
        <v>1822</v>
      </c>
      <c r="F341" s="214" t="s">
        <v>1823</v>
      </c>
      <c r="G341" s="215" t="s">
        <v>1725</v>
      </c>
      <c r="H341" s="216">
        <v>1</v>
      </c>
      <c r="I341" s="217"/>
      <c r="J341" s="218">
        <f>ROUND(I341*H341,2)</f>
        <v>0</v>
      </c>
      <c r="K341" s="214" t="s">
        <v>140</v>
      </c>
      <c r="L341" s="45"/>
      <c r="M341" s="219" t="s">
        <v>19</v>
      </c>
      <c r="N341" s="220" t="s">
        <v>42</v>
      </c>
      <c r="O341" s="85"/>
      <c r="P341" s="221">
        <f>O341*H341</f>
        <v>0</v>
      </c>
      <c r="Q341" s="221">
        <v>0.00095</v>
      </c>
      <c r="R341" s="221">
        <f>Q341*H341</f>
        <v>0.00095</v>
      </c>
      <c r="S341" s="221">
        <v>0</v>
      </c>
      <c r="T341" s="221">
        <f>S341*H341</f>
        <v>0</v>
      </c>
      <c r="U341" s="222" t="s">
        <v>19</v>
      </c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23" t="s">
        <v>310</v>
      </c>
      <c r="AT341" s="223" t="s">
        <v>136</v>
      </c>
      <c r="AU341" s="223" t="s">
        <v>81</v>
      </c>
      <c r="AY341" s="18" t="s">
        <v>133</v>
      </c>
      <c r="BE341" s="224">
        <f>IF(N341="základní",J341,0)</f>
        <v>0</v>
      </c>
      <c r="BF341" s="224">
        <f>IF(N341="snížená",J341,0)</f>
        <v>0</v>
      </c>
      <c r="BG341" s="224">
        <f>IF(N341="zákl. přenesená",J341,0)</f>
        <v>0</v>
      </c>
      <c r="BH341" s="224">
        <f>IF(N341="sníž. přenesená",J341,0)</f>
        <v>0</v>
      </c>
      <c r="BI341" s="224">
        <f>IF(N341="nulová",J341,0)</f>
        <v>0</v>
      </c>
      <c r="BJ341" s="18" t="s">
        <v>79</v>
      </c>
      <c r="BK341" s="224">
        <f>ROUND(I341*H341,2)</f>
        <v>0</v>
      </c>
      <c r="BL341" s="18" t="s">
        <v>310</v>
      </c>
      <c r="BM341" s="223" t="s">
        <v>1824</v>
      </c>
    </row>
    <row r="342" spans="1:47" s="2" customFormat="1" ht="12">
      <c r="A342" s="39"/>
      <c r="B342" s="40"/>
      <c r="C342" s="41"/>
      <c r="D342" s="225" t="s">
        <v>143</v>
      </c>
      <c r="E342" s="41"/>
      <c r="F342" s="226" t="s">
        <v>1825</v>
      </c>
      <c r="G342" s="41"/>
      <c r="H342" s="41"/>
      <c r="I342" s="227"/>
      <c r="J342" s="41"/>
      <c r="K342" s="41"/>
      <c r="L342" s="45"/>
      <c r="M342" s="228"/>
      <c r="N342" s="229"/>
      <c r="O342" s="85"/>
      <c r="P342" s="85"/>
      <c r="Q342" s="85"/>
      <c r="R342" s="85"/>
      <c r="S342" s="85"/>
      <c r="T342" s="85"/>
      <c r="U342" s="86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143</v>
      </c>
      <c r="AU342" s="18" t="s">
        <v>81</v>
      </c>
    </row>
    <row r="343" spans="1:65" s="2" customFormat="1" ht="16.5" customHeight="1">
      <c r="A343" s="39"/>
      <c r="B343" s="40"/>
      <c r="C343" s="212" t="s">
        <v>791</v>
      </c>
      <c r="D343" s="212" t="s">
        <v>136</v>
      </c>
      <c r="E343" s="213" t="s">
        <v>1826</v>
      </c>
      <c r="F343" s="214" t="s">
        <v>1827</v>
      </c>
      <c r="G343" s="215" t="s">
        <v>1725</v>
      </c>
      <c r="H343" s="216">
        <v>14</v>
      </c>
      <c r="I343" s="217"/>
      <c r="J343" s="218">
        <f>ROUND(I343*H343,2)</f>
        <v>0</v>
      </c>
      <c r="K343" s="214" t="s">
        <v>140</v>
      </c>
      <c r="L343" s="45"/>
      <c r="M343" s="219" t="s">
        <v>19</v>
      </c>
      <c r="N343" s="220" t="s">
        <v>42</v>
      </c>
      <c r="O343" s="85"/>
      <c r="P343" s="221">
        <f>O343*H343</f>
        <v>0</v>
      </c>
      <c r="Q343" s="221">
        <v>9E-05</v>
      </c>
      <c r="R343" s="221">
        <f>Q343*H343</f>
        <v>0.00126</v>
      </c>
      <c r="S343" s="221">
        <v>0</v>
      </c>
      <c r="T343" s="221">
        <f>S343*H343</f>
        <v>0</v>
      </c>
      <c r="U343" s="222" t="s">
        <v>19</v>
      </c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23" t="s">
        <v>310</v>
      </c>
      <c r="AT343" s="223" t="s">
        <v>136</v>
      </c>
      <c r="AU343" s="223" t="s">
        <v>81</v>
      </c>
      <c r="AY343" s="18" t="s">
        <v>133</v>
      </c>
      <c r="BE343" s="224">
        <f>IF(N343="základní",J343,0)</f>
        <v>0</v>
      </c>
      <c r="BF343" s="224">
        <f>IF(N343="snížená",J343,0)</f>
        <v>0</v>
      </c>
      <c r="BG343" s="224">
        <f>IF(N343="zákl. přenesená",J343,0)</f>
        <v>0</v>
      </c>
      <c r="BH343" s="224">
        <f>IF(N343="sníž. přenesená",J343,0)</f>
        <v>0</v>
      </c>
      <c r="BI343" s="224">
        <f>IF(N343="nulová",J343,0)</f>
        <v>0</v>
      </c>
      <c r="BJ343" s="18" t="s">
        <v>79</v>
      </c>
      <c r="BK343" s="224">
        <f>ROUND(I343*H343,2)</f>
        <v>0</v>
      </c>
      <c r="BL343" s="18" t="s">
        <v>310</v>
      </c>
      <c r="BM343" s="223" t="s">
        <v>1828</v>
      </c>
    </row>
    <row r="344" spans="1:47" s="2" customFormat="1" ht="12">
      <c r="A344" s="39"/>
      <c r="B344" s="40"/>
      <c r="C344" s="41"/>
      <c r="D344" s="225" t="s">
        <v>143</v>
      </c>
      <c r="E344" s="41"/>
      <c r="F344" s="226" t="s">
        <v>1829</v>
      </c>
      <c r="G344" s="41"/>
      <c r="H344" s="41"/>
      <c r="I344" s="227"/>
      <c r="J344" s="41"/>
      <c r="K344" s="41"/>
      <c r="L344" s="45"/>
      <c r="M344" s="228"/>
      <c r="N344" s="229"/>
      <c r="O344" s="85"/>
      <c r="P344" s="85"/>
      <c r="Q344" s="85"/>
      <c r="R344" s="85"/>
      <c r="S344" s="85"/>
      <c r="T344" s="85"/>
      <c r="U344" s="86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143</v>
      </c>
      <c r="AU344" s="18" t="s">
        <v>81</v>
      </c>
    </row>
    <row r="345" spans="1:65" s="2" customFormat="1" ht="16.5" customHeight="1">
      <c r="A345" s="39"/>
      <c r="B345" s="40"/>
      <c r="C345" s="268" t="s">
        <v>798</v>
      </c>
      <c r="D345" s="268" t="s">
        <v>281</v>
      </c>
      <c r="E345" s="269" t="s">
        <v>1830</v>
      </c>
      <c r="F345" s="270" t="s">
        <v>1831</v>
      </c>
      <c r="G345" s="271" t="s">
        <v>208</v>
      </c>
      <c r="H345" s="272">
        <v>14</v>
      </c>
      <c r="I345" s="273"/>
      <c r="J345" s="274">
        <f>ROUND(I345*H345,2)</f>
        <v>0</v>
      </c>
      <c r="K345" s="270" t="s">
        <v>140</v>
      </c>
      <c r="L345" s="275"/>
      <c r="M345" s="276" t="s">
        <v>19</v>
      </c>
      <c r="N345" s="277" t="s">
        <v>42</v>
      </c>
      <c r="O345" s="85"/>
      <c r="P345" s="221">
        <f>O345*H345</f>
        <v>0</v>
      </c>
      <c r="Q345" s="221">
        <v>0.00031</v>
      </c>
      <c r="R345" s="221">
        <f>Q345*H345</f>
        <v>0.00434</v>
      </c>
      <c r="S345" s="221">
        <v>0</v>
      </c>
      <c r="T345" s="221">
        <f>S345*H345</f>
        <v>0</v>
      </c>
      <c r="U345" s="222" t="s">
        <v>19</v>
      </c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23" t="s">
        <v>408</v>
      </c>
      <c r="AT345" s="223" t="s">
        <v>281</v>
      </c>
      <c r="AU345" s="223" t="s">
        <v>81</v>
      </c>
      <c r="AY345" s="18" t="s">
        <v>133</v>
      </c>
      <c r="BE345" s="224">
        <f>IF(N345="základní",J345,0)</f>
        <v>0</v>
      </c>
      <c r="BF345" s="224">
        <f>IF(N345="snížená",J345,0)</f>
        <v>0</v>
      </c>
      <c r="BG345" s="224">
        <f>IF(N345="zákl. přenesená",J345,0)</f>
        <v>0</v>
      </c>
      <c r="BH345" s="224">
        <f>IF(N345="sníž. přenesená",J345,0)</f>
        <v>0</v>
      </c>
      <c r="BI345" s="224">
        <f>IF(N345="nulová",J345,0)</f>
        <v>0</v>
      </c>
      <c r="BJ345" s="18" t="s">
        <v>79</v>
      </c>
      <c r="BK345" s="224">
        <f>ROUND(I345*H345,2)</f>
        <v>0</v>
      </c>
      <c r="BL345" s="18" t="s">
        <v>310</v>
      </c>
      <c r="BM345" s="223" t="s">
        <v>1832</v>
      </c>
    </row>
    <row r="346" spans="1:65" s="2" customFormat="1" ht="16.5" customHeight="1">
      <c r="A346" s="39"/>
      <c r="B346" s="40"/>
      <c r="C346" s="268" t="s">
        <v>805</v>
      </c>
      <c r="D346" s="268" t="s">
        <v>281</v>
      </c>
      <c r="E346" s="269" t="s">
        <v>1833</v>
      </c>
      <c r="F346" s="270" t="s">
        <v>1834</v>
      </c>
      <c r="G346" s="271" t="s">
        <v>253</v>
      </c>
      <c r="H346" s="272">
        <v>7</v>
      </c>
      <c r="I346" s="273"/>
      <c r="J346" s="274">
        <f>ROUND(I346*H346,2)</f>
        <v>0</v>
      </c>
      <c r="K346" s="270" t="s">
        <v>140</v>
      </c>
      <c r="L346" s="275"/>
      <c r="M346" s="276" t="s">
        <v>19</v>
      </c>
      <c r="N346" s="277" t="s">
        <v>42</v>
      </c>
      <c r="O346" s="85"/>
      <c r="P346" s="221">
        <f>O346*H346</f>
        <v>0</v>
      </c>
      <c r="Q346" s="221">
        <v>0.00018</v>
      </c>
      <c r="R346" s="221">
        <f>Q346*H346</f>
        <v>0.00126</v>
      </c>
      <c r="S346" s="221">
        <v>0</v>
      </c>
      <c r="T346" s="221">
        <f>S346*H346</f>
        <v>0</v>
      </c>
      <c r="U346" s="222" t="s">
        <v>19</v>
      </c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23" t="s">
        <v>408</v>
      </c>
      <c r="AT346" s="223" t="s">
        <v>281</v>
      </c>
      <c r="AU346" s="223" t="s">
        <v>81</v>
      </c>
      <c r="AY346" s="18" t="s">
        <v>133</v>
      </c>
      <c r="BE346" s="224">
        <f>IF(N346="základní",J346,0)</f>
        <v>0</v>
      </c>
      <c r="BF346" s="224">
        <f>IF(N346="snížená",J346,0)</f>
        <v>0</v>
      </c>
      <c r="BG346" s="224">
        <f>IF(N346="zákl. přenesená",J346,0)</f>
        <v>0</v>
      </c>
      <c r="BH346" s="224">
        <f>IF(N346="sníž. přenesená",J346,0)</f>
        <v>0</v>
      </c>
      <c r="BI346" s="224">
        <f>IF(N346="nulová",J346,0)</f>
        <v>0</v>
      </c>
      <c r="BJ346" s="18" t="s">
        <v>79</v>
      </c>
      <c r="BK346" s="224">
        <f>ROUND(I346*H346,2)</f>
        <v>0</v>
      </c>
      <c r="BL346" s="18" t="s">
        <v>310</v>
      </c>
      <c r="BM346" s="223" t="s">
        <v>1835</v>
      </c>
    </row>
    <row r="347" spans="1:51" s="13" customFormat="1" ht="12">
      <c r="A347" s="13"/>
      <c r="B347" s="234"/>
      <c r="C347" s="235"/>
      <c r="D347" s="236" t="s">
        <v>211</v>
      </c>
      <c r="E347" s="235"/>
      <c r="F347" s="238" t="s">
        <v>1836</v>
      </c>
      <c r="G347" s="235"/>
      <c r="H347" s="239">
        <v>7</v>
      </c>
      <c r="I347" s="240"/>
      <c r="J347" s="235"/>
      <c r="K347" s="235"/>
      <c r="L347" s="241"/>
      <c r="M347" s="242"/>
      <c r="N347" s="243"/>
      <c r="O347" s="243"/>
      <c r="P347" s="243"/>
      <c r="Q347" s="243"/>
      <c r="R347" s="243"/>
      <c r="S347" s="243"/>
      <c r="T347" s="243"/>
      <c r="U347" s="244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5" t="s">
        <v>211</v>
      </c>
      <c r="AU347" s="245" t="s">
        <v>81</v>
      </c>
      <c r="AV347" s="13" t="s">
        <v>81</v>
      </c>
      <c r="AW347" s="13" t="s">
        <v>4</v>
      </c>
      <c r="AX347" s="13" t="s">
        <v>79</v>
      </c>
      <c r="AY347" s="245" t="s">
        <v>133</v>
      </c>
    </row>
    <row r="348" spans="1:65" s="2" customFormat="1" ht="16.5" customHeight="1">
      <c r="A348" s="39"/>
      <c r="B348" s="40"/>
      <c r="C348" s="212" t="s">
        <v>811</v>
      </c>
      <c r="D348" s="212" t="s">
        <v>136</v>
      </c>
      <c r="E348" s="213" t="s">
        <v>1837</v>
      </c>
      <c r="F348" s="214" t="s">
        <v>1838</v>
      </c>
      <c r="G348" s="215" t="s">
        <v>1725</v>
      </c>
      <c r="H348" s="216">
        <v>4</v>
      </c>
      <c r="I348" s="217"/>
      <c r="J348" s="218">
        <f>ROUND(I348*H348,2)</f>
        <v>0</v>
      </c>
      <c r="K348" s="214" t="s">
        <v>140</v>
      </c>
      <c r="L348" s="45"/>
      <c r="M348" s="219" t="s">
        <v>19</v>
      </c>
      <c r="N348" s="220" t="s">
        <v>42</v>
      </c>
      <c r="O348" s="85"/>
      <c r="P348" s="221">
        <f>O348*H348</f>
        <v>0</v>
      </c>
      <c r="Q348" s="221">
        <v>0</v>
      </c>
      <c r="R348" s="221">
        <f>Q348*H348</f>
        <v>0</v>
      </c>
      <c r="S348" s="221">
        <v>0.00086</v>
      </c>
      <c r="T348" s="221">
        <f>S348*H348</f>
        <v>0.00344</v>
      </c>
      <c r="U348" s="222" t="s">
        <v>19</v>
      </c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23" t="s">
        <v>310</v>
      </c>
      <c r="AT348" s="223" t="s">
        <v>136</v>
      </c>
      <c r="AU348" s="223" t="s">
        <v>81</v>
      </c>
      <c r="AY348" s="18" t="s">
        <v>133</v>
      </c>
      <c r="BE348" s="224">
        <f>IF(N348="základní",J348,0)</f>
        <v>0</v>
      </c>
      <c r="BF348" s="224">
        <f>IF(N348="snížená",J348,0)</f>
        <v>0</v>
      </c>
      <c r="BG348" s="224">
        <f>IF(N348="zákl. přenesená",J348,0)</f>
        <v>0</v>
      </c>
      <c r="BH348" s="224">
        <f>IF(N348="sníž. přenesená",J348,0)</f>
        <v>0</v>
      </c>
      <c r="BI348" s="224">
        <f>IF(N348="nulová",J348,0)</f>
        <v>0</v>
      </c>
      <c r="BJ348" s="18" t="s">
        <v>79</v>
      </c>
      <c r="BK348" s="224">
        <f>ROUND(I348*H348,2)</f>
        <v>0</v>
      </c>
      <c r="BL348" s="18" t="s">
        <v>310</v>
      </c>
      <c r="BM348" s="223" t="s">
        <v>1839</v>
      </c>
    </row>
    <row r="349" spans="1:47" s="2" customFormat="1" ht="12">
      <c r="A349" s="39"/>
      <c r="B349" s="40"/>
      <c r="C349" s="41"/>
      <c r="D349" s="225" t="s">
        <v>143</v>
      </c>
      <c r="E349" s="41"/>
      <c r="F349" s="226" t="s">
        <v>1840</v>
      </c>
      <c r="G349" s="41"/>
      <c r="H349" s="41"/>
      <c r="I349" s="227"/>
      <c r="J349" s="41"/>
      <c r="K349" s="41"/>
      <c r="L349" s="45"/>
      <c r="M349" s="228"/>
      <c r="N349" s="229"/>
      <c r="O349" s="85"/>
      <c r="P349" s="85"/>
      <c r="Q349" s="85"/>
      <c r="R349" s="85"/>
      <c r="S349" s="85"/>
      <c r="T349" s="85"/>
      <c r="U349" s="86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143</v>
      </c>
      <c r="AU349" s="18" t="s">
        <v>81</v>
      </c>
    </row>
    <row r="350" spans="1:65" s="2" customFormat="1" ht="24.15" customHeight="1">
      <c r="A350" s="39"/>
      <c r="B350" s="40"/>
      <c r="C350" s="212" t="s">
        <v>815</v>
      </c>
      <c r="D350" s="212" t="s">
        <v>136</v>
      </c>
      <c r="E350" s="213" t="s">
        <v>1841</v>
      </c>
      <c r="F350" s="214" t="s">
        <v>1842</v>
      </c>
      <c r="G350" s="215" t="s">
        <v>1725</v>
      </c>
      <c r="H350" s="216">
        <v>6</v>
      </c>
      <c r="I350" s="217"/>
      <c r="J350" s="218">
        <f>ROUND(I350*H350,2)</f>
        <v>0</v>
      </c>
      <c r="K350" s="214" t="s">
        <v>140</v>
      </c>
      <c r="L350" s="45"/>
      <c r="M350" s="219" t="s">
        <v>19</v>
      </c>
      <c r="N350" s="220" t="s">
        <v>42</v>
      </c>
      <c r="O350" s="85"/>
      <c r="P350" s="221">
        <f>O350*H350</f>
        <v>0</v>
      </c>
      <c r="Q350" s="221">
        <v>0.00104</v>
      </c>
      <c r="R350" s="221">
        <f>Q350*H350</f>
        <v>0.006239999999999999</v>
      </c>
      <c r="S350" s="221">
        <v>0</v>
      </c>
      <c r="T350" s="221">
        <f>S350*H350</f>
        <v>0</v>
      </c>
      <c r="U350" s="222" t="s">
        <v>19</v>
      </c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23" t="s">
        <v>310</v>
      </c>
      <c r="AT350" s="223" t="s">
        <v>136</v>
      </c>
      <c r="AU350" s="223" t="s">
        <v>81</v>
      </c>
      <c r="AY350" s="18" t="s">
        <v>133</v>
      </c>
      <c r="BE350" s="224">
        <f>IF(N350="základní",J350,0)</f>
        <v>0</v>
      </c>
      <c r="BF350" s="224">
        <f>IF(N350="snížená",J350,0)</f>
        <v>0</v>
      </c>
      <c r="BG350" s="224">
        <f>IF(N350="zákl. přenesená",J350,0)</f>
        <v>0</v>
      </c>
      <c r="BH350" s="224">
        <f>IF(N350="sníž. přenesená",J350,0)</f>
        <v>0</v>
      </c>
      <c r="BI350" s="224">
        <f>IF(N350="nulová",J350,0)</f>
        <v>0</v>
      </c>
      <c r="BJ350" s="18" t="s">
        <v>79</v>
      </c>
      <c r="BK350" s="224">
        <f>ROUND(I350*H350,2)</f>
        <v>0</v>
      </c>
      <c r="BL350" s="18" t="s">
        <v>310</v>
      </c>
      <c r="BM350" s="223" t="s">
        <v>1843</v>
      </c>
    </row>
    <row r="351" spans="1:47" s="2" customFormat="1" ht="12">
      <c r="A351" s="39"/>
      <c r="B351" s="40"/>
      <c r="C351" s="41"/>
      <c r="D351" s="225" t="s">
        <v>143</v>
      </c>
      <c r="E351" s="41"/>
      <c r="F351" s="226" t="s">
        <v>1844</v>
      </c>
      <c r="G351" s="41"/>
      <c r="H351" s="41"/>
      <c r="I351" s="227"/>
      <c r="J351" s="41"/>
      <c r="K351" s="41"/>
      <c r="L351" s="45"/>
      <c r="M351" s="228"/>
      <c r="N351" s="229"/>
      <c r="O351" s="85"/>
      <c r="P351" s="85"/>
      <c r="Q351" s="85"/>
      <c r="R351" s="85"/>
      <c r="S351" s="85"/>
      <c r="T351" s="85"/>
      <c r="U351" s="86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143</v>
      </c>
      <c r="AU351" s="18" t="s">
        <v>81</v>
      </c>
    </row>
    <row r="352" spans="1:65" s="2" customFormat="1" ht="16.5" customHeight="1">
      <c r="A352" s="39"/>
      <c r="B352" s="40"/>
      <c r="C352" s="212" t="s">
        <v>820</v>
      </c>
      <c r="D352" s="212" t="s">
        <v>136</v>
      </c>
      <c r="E352" s="213" t="s">
        <v>1845</v>
      </c>
      <c r="F352" s="214" t="s">
        <v>1846</v>
      </c>
      <c r="G352" s="215" t="s">
        <v>208</v>
      </c>
      <c r="H352" s="216">
        <v>5</v>
      </c>
      <c r="I352" s="217"/>
      <c r="J352" s="218">
        <f>ROUND(I352*H352,2)</f>
        <v>0</v>
      </c>
      <c r="K352" s="214" t="s">
        <v>140</v>
      </c>
      <c r="L352" s="45"/>
      <c r="M352" s="219" t="s">
        <v>19</v>
      </c>
      <c r="N352" s="220" t="s">
        <v>42</v>
      </c>
      <c r="O352" s="85"/>
      <c r="P352" s="221">
        <f>O352*H352</f>
        <v>0</v>
      </c>
      <c r="Q352" s="221">
        <v>0</v>
      </c>
      <c r="R352" s="221">
        <f>Q352*H352</f>
        <v>0</v>
      </c>
      <c r="S352" s="221">
        <v>0.00762</v>
      </c>
      <c r="T352" s="221">
        <f>S352*H352</f>
        <v>0.0381</v>
      </c>
      <c r="U352" s="222" t="s">
        <v>19</v>
      </c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23" t="s">
        <v>310</v>
      </c>
      <c r="AT352" s="223" t="s">
        <v>136</v>
      </c>
      <c r="AU352" s="223" t="s">
        <v>81</v>
      </c>
      <c r="AY352" s="18" t="s">
        <v>133</v>
      </c>
      <c r="BE352" s="224">
        <f>IF(N352="základní",J352,0)</f>
        <v>0</v>
      </c>
      <c r="BF352" s="224">
        <f>IF(N352="snížená",J352,0)</f>
        <v>0</v>
      </c>
      <c r="BG352" s="224">
        <f>IF(N352="zákl. přenesená",J352,0)</f>
        <v>0</v>
      </c>
      <c r="BH352" s="224">
        <f>IF(N352="sníž. přenesená",J352,0)</f>
        <v>0</v>
      </c>
      <c r="BI352" s="224">
        <f>IF(N352="nulová",J352,0)</f>
        <v>0</v>
      </c>
      <c r="BJ352" s="18" t="s">
        <v>79</v>
      </c>
      <c r="BK352" s="224">
        <f>ROUND(I352*H352,2)</f>
        <v>0</v>
      </c>
      <c r="BL352" s="18" t="s">
        <v>310</v>
      </c>
      <c r="BM352" s="223" t="s">
        <v>1847</v>
      </c>
    </row>
    <row r="353" spans="1:47" s="2" customFormat="1" ht="12">
      <c r="A353" s="39"/>
      <c r="B353" s="40"/>
      <c r="C353" s="41"/>
      <c r="D353" s="225" t="s">
        <v>143</v>
      </c>
      <c r="E353" s="41"/>
      <c r="F353" s="226" t="s">
        <v>1848</v>
      </c>
      <c r="G353" s="41"/>
      <c r="H353" s="41"/>
      <c r="I353" s="227"/>
      <c r="J353" s="41"/>
      <c r="K353" s="41"/>
      <c r="L353" s="45"/>
      <c r="M353" s="228"/>
      <c r="N353" s="229"/>
      <c r="O353" s="85"/>
      <c r="P353" s="85"/>
      <c r="Q353" s="85"/>
      <c r="R353" s="85"/>
      <c r="S353" s="85"/>
      <c r="T353" s="85"/>
      <c r="U353" s="86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143</v>
      </c>
      <c r="AU353" s="18" t="s">
        <v>81</v>
      </c>
    </row>
    <row r="354" spans="1:65" s="2" customFormat="1" ht="16.5" customHeight="1">
      <c r="A354" s="39"/>
      <c r="B354" s="40"/>
      <c r="C354" s="212" t="s">
        <v>827</v>
      </c>
      <c r="D354" s="212" t="s">
        <v>136</v>
      </c>
      <c r="E354" s="213" t="s">
        <v>1849</v>
      </c>
      <c r="F354" s="214" t="s">
        <v>1850</v>
      </c>
      <c r="G354" s="215" t="s">
        <v>208</v>
      </c>
      <c r="H354" s="216">
        <v>5</v>
      </c>
      <c r="I354" s="217"/>
      <c r="J354" s="218">
        <f>ROUND(I354*H354,2)</f>
        <v>0</v>
      </c>
      <c r="K354" s="214" t="s">
        <v>140</v>
      </c>
      <c r="L354" s="45"/>
      <c r="M354" s="219" t="s">
        <v>19</v>
      </c>
      <c r="N354" s="220" t="s">
        <v>42</v>
      </c>
      <c r="O354" s="85"/>
      <c r="P354" s="221">
        <f>O354*H354</f>
        <v>0</v>
      </c>
      <c r="Q354" s="221">
        <v>0</v>
      </c>
      <c r="R354" s="221">
        <f>Q354*H354</f>
        <v>0</v>
      </c>
      <c r="S354" s="221">
        <v>0.00052</v>
      </c>
      <c r="T354" s="221">
        <f>S354*H354</f>
        <v>0.0026</v>
      </c>
      <c r="U354" s="222" t="s">
        <v>19</v>
      </c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23" t="s">
        <v>310</v>
      </c>
      <c r="AT354" s="223" t="s">
        <v>136</v>
      </c>
      <c r="AU354" s="223" t="s">
        <v>81</v>
      </c>
      <c r="AY354" s="18" t="s">
        <v>133</v>
      </c>
      <c r="BE354" s="224">
        <f>IF(N354="základní",J354,0)</f>
        <v>0</v>
      </c>
      <c r="BF354" s="224">
        <f>IF(N354="snížená",J354,0)</f>
        <v>0</v>
      </c>
      <c r="BG354" s="224">
        <f>IF(N354="zákl. přenesená",J354,0)</f>
        <v>0</v>
      </c>
      <c r="BH354" s="224">
        <f>IF(N354="sníž. přenesená",J354,0)</f>
        <v>0</v>
      </c>
      <c r="BI354" s="224">
        <f>IF(N354="nulová",J354,0)</f>
        <v>0</v>
      </c>
      <c r="BJ354" s="18" t="s">
        <v>79</v>
      </c>
      <c r="BK354" s="224">
        <f>ROUND(I354*H354,2)</f>
        <v>0</v>
      </c>
      <c r="BL354" s="18" t="s">
        <v>310</v>
      </c>
      <c r="BM354" s="223" t="s">
        <v>1851</v>
      </c>
    </row>
    <row r="355" spans="1:47" s="2" customFormat="1" ht="12">
      <c r="A355" s="39"/>
      <c r="B355" s="40"/>
      <c r="C355" s="41"/>
      <c r="D355" s="225" t="s">
        <v>143</v>
      </c>
      <c r="E355" s="41"/>
      <c r="F355" s="226" t="s">
        <v>1852</v>
      </c>
      <c r="G355" s="41"/>
      <c r="H355" s="41"/>
      <c r="I355" s="227"/>
      <c r="J355" s="41"/>
      <c r="K355" s="41"/>
      <c r="L355" s="45"/>
      <c r="M355" s="228"/>
      <c r="N355" s="229"/>
      <c r="O355" s="85"/>
      <c r="P355" s="85"/>
      <c r="Q355" s="85"/>
      <c r="R355" s="85"/>
      <c r="S355" s="85"/>
      <c r="T355" s="85"/>
      <c r="U355" s="86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143</v>
      </c>
      <c r="AU355" s="18" t="s">
        <v>81</v>
      </c>
    </row>
    <row r="356" spans="1:65" s="2" customFormat="1" ht="16.5" customHeight="1">
      <c r="A356" s="39"/>
      <c r="B356" s="40"/>
      <c r="C356" s="212" t="s">
        <v>833</v>
      </c>
      <c r="D356" s="212" t="s">
        <v>136</v>
      </c>
      <c r="E356" s="213" t="s">
        <v>1853</v>
      </c>
      <c r="F356" s="214" t="s">
        <v>1854</v>
      </c>
      <c r="G356" s="215" t="s">
        <v>1725</v>
      </c>
      <c r="H356" s="216">
        <v>4</v>
      </c>
      <c r="I356" s="217"/>
      <c r="J356" s="218">
        <f>ROUND(I356*H356,2)</f>
        <v>0</v>
      </c>
      <c r="K356" s="214" t="s">
        <v>140</v>
      </c>
      <c r="L356" s="45"/>
      <c r="M356" s="219" t="s">
        <v>19</v>
      </c>
      <c r="N356" s="220" t="s">
        <v>42</v>
      </c>
      <c r="O356" s="85"/>
      <c r="P356" s="221">
        <f>O356*H356</f>
        <v>0</v>
      </c>
      <c r="Q356" s="221">
        <v>0.00294</v>
      </c>
      <c r="R356" s="221">
        <f>Q356*H356</f>
        <v>0.01176</v>
      </c>
      <c r="S356" s="221">
        <v>0</v>
      </c>
      <c r="T356" s="221">
        <f>S356*H356</f>
        <v>0</v>
      </c>
      <c r="U356" s="222" t="s">
        <v>19</v>
      </c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23" t="s">
        <v>310</v>
      </c>
      <c r="AT356" s="223" t="s">
        <v>136</v>
      </c>
      <c r="AU356" s="223" t="s">
        <v>81</v>
      </c>
      <c r="AY356" s="18" t="s">
        <v>133</v>
      </c>
      <c r="BE356" s="224">
        <f>IF(N356="základní",J356,0)</f>
        <v>0</v>
      </c>
      <c r="BF356" s="224">
        <f>IF(N356="snížená",J356,0)</f>
        <v>0</v>
      </c>
      <c r="BG356" s="224">
        <f>IF(N356="zákl. přenesená",J356,0)</f>
        <v>0</v>
      </c>
      <c r="BH356" s="224">
        <f>IF(N356="sníž. přenesená",J356,0)</f>
        <v>0</v>
      </c>
      <c r="BI356" s="224">
        <f>IF(N356="nulová",J356,0)</f>
        <v>0</v>
      </c>
      <c r="BJ356" s="18" t="s">
        <v>79</v>
      </c>
      <c r="BK356" s="224">
        <f>ROUND(I356*H356,2)</f>
        <v>0</v>
      </c>
      <c r="BL356" s="18" t="s">
        <v>310</v>
      </c>
      <c r="BM356" s="223" t="s">
        <v>1855</v>
      </c>
    </row>
    <row r="357" spans="1:47" s="2" customFormat="1" ht="12">
      <c r="A357" s="39"/>
      <c r="B357" s="40"/>
      <c r="C357" s="41"/>
      <c r="D357" s="225" t="s">
        <v>143</v>
      </c>
      <c r="E357" s="41"/>
      <c r="F357" s="226" t="s">
        <v>1856</v>
      </c>
      <c r="G357" s="41"/>
      <c r="H357" s="41"/>
      <c r="I357" s="227"/>
      <c r="J357" s="41"/>
      <c r="K357" s="41"/>
      <c r="L357" s="45"/>
      <c r="M357" s="228"/>
      <c r="N357" s="229"/>
      <c r="O357" s="85"/>
      <c r="P357" s="85"/>
      <c r="Q357" s="85"/>
      <c r="R357" s="85"/>
      <c r="S357" s="85"/>
      <c r="T357" s="85"/>
      <c r="U357" s="86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143</v>
      </c>
      <c r="AU357" s="18" t="s">
        <v>81</v>
      </c>
    </row>
    <row r="358" spans="1:65" s="2" customFormat="1" ht="16.5" customHeight="1">
      <c r="A358" s="39"/>
      <c r="B358" s="40"/>
      <c r="C358" s="212" t="s">
        <v>838</v>
      </c>
      <c r="D358" s="212" t="s">
        <v>136</v>
      </c>
      <c r="E358" s="213" t="s">
        <v>1857</v>
      </c>
      <c r="F358" s="214" t="s">
        <v>1858</v>
      </c>
      <c r="G358" s="215" t="s">
        <v>208</v>
      </c>
      <c r="H358" s="216">
        <v>4</v>
      </c>
      <c r="I358" s="217"/>
      <c r="J358" s="218">
        <f>ROUND(I358*H358,2)</f>
        <v>0</v>
      </c>
      <c r="K358" s="214" t="s">
        <v>140</v>
      </c>
      <c r="L358" s="45"/>
      <c r="M358" s="219" t="s">
        <v>19</v>
      </c>
      <c r="N358" s="220" t="s">
        <v>42</v>
      </c>
      <c r="O358" s="85"/>
      <c r="P358" s="221">
        <f>O358*H358</f>
        <v>0</v>
      </c>
      <c r="Q358" s="221">
        <v>0</v>
      </c>
      <c r="R358" s="221">
        <f>Q358*H358</f>
        <v>0</v>
      </c>
      <c r="S358" s="221">
        <v>0.00086</v>
      </c>
      <c r="T358" s="221">
        <f>S358*H358</f>
        <v>0.00344</v>
      </c>
      <c r="U358" s="222" t="s">
        <v>19</v>
      </c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23" t="s">
        <v>310</v>
      </c>
      <c r="AT358" s="223" t="s">
        <v>136</v>
      </c>
      <c r="AU358" s="223" t="s">
        <v>81</v>
      </c>
      <c r="AY358" s="18" t="s">
        <v>133</v>
      </c>
      <c r="BE358" s="224">
        <f>IF(N358="základní",J358,0)</f>
        <v>0</v>
      </c>
      <c r="BF358" s="224">
        <f>IF(N358="snížená",J358,0)</f>
        <v>0</v>
      </c>
      <c r="BG358" s="224">
        <f>IF(N358="zákl. přenesená",J358,0)</f>
        <v>0</v>
      </c>
      <c r="BH358" s="224">
        <f>IF(N358="sníž. přenesená",J358,0)</f>
        <v>0</v>
      </c>
      <c r="BI358" s="224">
        <f>IF(N358="nulová",J358,0)</f>
        <v>0</v>
      </c>
      <c r="BJ358" s="18" t="s">
        <v>79</v>
      </c>
      <c r="BK358" s="224">
        <f>ROUND(I358*H358,2)</f>
        <v>0</v>
      </c>
      <c r="BL358" s="18" t="s">
        <v>310</v>
      </c>
      <c r="BM358" s="223" t="s">
        <v>1859</v>
      </c>
    </row>
    <row r="359" spans="1:47" s="2" customFormat="1" ht="12">
      <c r="A359" s="39"/>
      <c r="B359" s="40"/>
      <c r="C359" s="41"/>
      <c r="D359" s="225" t="s">
        <v>143</v>
      </c>
      <c r="E359" s="41"/>
      <c r="F359" s="226" t="s">
        <v>1860</v>
      </c>
      <c r="G359" s="41"/>
      <c r="H359" s="41"/>
      <c r="I359" s="227"/>
      <c r="J359" s="41"/>
      <c r="K359" s="41"/>
      <c r="L359" s="45"/>
      <c r="M359" s="228"/>
      <c r="N359" s="229"/>
      <c r="O359" s="85"/>
      <c r="P359" s="85"/>
      <c r="Q359" s="85"/>
      <c r="R359" s="85"/>
      <c r="S359" s="85"/>
      <c r="T359" s="85"/>
      <c r="U359" s="86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143</v>
      </c>
      <c r="AU359" s="18" t="s">
        <v>81</v>
      </c>
    </row>
    <row r="360" spans="1:65" s="2" customFormat="1" ht="16.5" customHeight="1">
      <c r="A360" s="39"/>
      <c r="B360" s="40"/>
      <c r="C360" s="212" t="s">
        <v>843</v>
      </c>
      <c r="D360" s="212" t="s">
        <v>136</v>
      </c>
      <c r="E360" s="213" t="s">
        <v>1861</v>
      </c>
      <c r="F360" s="214" t="s">
        <v>1862</v>
      </c>
      <c r="G360" s="215" t="s">
        <v>208</v>
      </c>
      <c r="H360" s="216">
        <v>6</v>
      </c>
      <c r="I360" s="217"/>
      <c r="J360" s="218">
        <f>ROUND(I360*H360,2)</f>
        <v>0</v>
      </c>
      <c r="K360" s="214" t="s">
        <v>140</v>
      </c>
      <c r="L360" s="45"/>
      <c r="M360" s="219" t="s">
        <v>19</v>
      </c>
      <c r="N360" s="220" t="s">
        <v>42</v>
      </c>
      <c r="O360" s="85"/>
      <c r="P360" s="221">
        <f>O360*H360</f>
        <v>0</v>
      </c>
      <c r="Q360" s="221">
        <v>0.00014</v>
      </c>
      <c r="R360" s="221">
        <f>Q360*H360</f>
        <v>0.0008399999999999999</v>
      </c>
      <c r="S360" s="221">
        <v>0</v>
      </c>
      <c r="T360" s="221">
        <f>S360*H360</f>
        <v>0</v>
      </c>
      <c r="U360" s="222" t="s">
        <v>19</v>
      </c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23" t="s">
        <v>310</v>
      </c>
      <c r="AT360" s="223" t="s">
        <v>136</v>
      </c>
      <c r="AU360" s="223" t="s">
        <v>81</v>
      </c>
      <c r="AY360" s="18" t="s">
        <v>133</v>
      </c>
      <c r="BE360" s="224">
        <f>IF(N360="základní",J360,0)</f>
        <v>0</v>
      </c>
      <c r="BF360" s="224">
        <f>IF(N360="snížená",J360,0)</f>
        <v>0</v>
      </c>
      <c r="BG360" s="224">
        <f>IF(N360="zákl. přenesená",J360,0)</f>
        <v>0</v>
      </c>
      <c r="BH360" s="224">
        <f>IF(N360="sníž. přenesená",J360,0)</f>
        <v>0</v>
      </c>
      <c r="BI360" s="224">
        <f>IF(N360="nulová",J360,0)</f>
        <v>0</v>
      </c>
      <c r="BJ360" s="18" t="s">
        <v>79</v>
      </c>
      <c r="BK360" s="224">
        <f>ROUND(I360*H360,2)</f>
        <v>0</v>
      </c>
      <c r="BL360" s="18" t="s">
        <v>310</v>
      </c>
      <c r="BM360" s="223" t="s">
        <v>1863</v>
      </c>
    </row>
    <row r="361" spans="1:47" s="2" customFormat="1" ht="12">
      <c r="A361" s="39"/>
      <c r="B361" s="40"/>
      <c r="C361" s="41"/>
      <c r="D361" s="225" t="s">
        <v>143</v>
      </c>
      <c r="E361" s="41"/>
      <c r="F361" s="226" t="s">
        <v>1864</v>
      </c>
      <c r="G361" s="41"/>
      <c r="H361" s="41"/>
      <c r="I361" s="227"/>
      <c r="J361" s="41"/>
      <c r="K361" s="41"/>
      <c r="L361" s="45"/>
      <c r="M361" s="228"/>
      <c r="N361" s="229"/>
      <c r="O361" s="85"/>
      <c r="P361" s="85"/>
      <c r="Q361" s="85"/>
      <c r="R361" s="85"/>
      <c r="S361" s="85"/>
      <c r="T361" s="85"/>
      <c r="U361" s="86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143</v>
      </c>
      <c r="AU361" s="18" t="s">
        <v>81</v>
      </c>
    </row>
    <row r="362" spans="1:65" s="2" customFormat="1" ht="16.5" customHeight="1">
      <c r="A362" s="39"/>
      <c r="B362" s="40"/>
      <c r="C362" s="212" t="s">
        <v>850</v>
      </c>
      <c r="D362" s="212" t="s">
        <v>136</v>
      </c>
      <c r="E362" s="213" t="s">
        <v>1865</v>
      </c>
      <c r="F362" s="214" t="s">
        <v>1866</v>
      </c>
      <c r="G362" s="215" t="s">
        <v>208</v>
      </c>
      <c r="H362" s="216">
        <v>4</v>
      </c>
      <c r="I362" s="217"/>
      <c r="J362" s="218">
        <f>ROUND(I362*H362,2)</f>
        <v>0</v>
      </c>
      <c r="K362" s="214" t="s">
        <v>140</v>
      </c>
      <c r="L362" s="45"/>
      <c r="M362" s="219" t="s">
        <v>19</v>
      </c>
      <c r="N362" s="220" t="s">
        <v>42</v>
      </c>
      <c r="O362" s="85"/>
      <c r="P362" s="221">
        <f>O362*H362</f>
        <v>0</v>
      </c>
      <c r="Q362" s="221">
        <v>0</v>
      </c>
      <c r="R362" s="221">
        <f>Q362*H362</f>
        <v>0</v>
      </c>
      <c r="S362" s="221">
        <v>0.00085</v>
      </c>
      <c r="T362" s="221">
        <f>S362*H362</f>
        <v>0.0034</v>
      </c>
      <c r="U362" s="222" t="s">
        <v>19</v>
      </c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23" t="s">
        <v>310</v>
      </c>
      <c r="AT362" s="223" t="s">
        <v>136</v>
      </c>
      <c r="AU362" s="223" t="s">
        <v>81</v>
      </c>
      <c r="AY362" s="18" t="s">
        <v>133</v>
      </c>
      <c r="BE362" s="224">
        <f>IF(N362="základní",J362,0)</f>
        <v>0</v>
      </c>
      <c r="BF362" s="224">
        <f>IF(N362="snížená",J362,0)</f>
        <v>0</v>
      </c>
      <c r="BG362" s="224">
        <f>IF(N362="zákl. přenesená",J362,0)</f>
        <v>0</v>
      </c>
      <c r="BH362" s="224">
        <f>IF(N362="sníž. přenesená",J362,0)</f>
        <v>0</v>
      </c>
      <c r="BI362" s="224">
        <f>IF(N362="nulová",J362,0)</f>
        <v>0</v>
      </c>
      <c r="BJ362" s="18" t="s">
        <v>79</v>
      </c>
      <c r="BK362" s="224">
        <f>ROUND(I362*H362,2)</f>
        <v>0</v>
      </c>
      <c r="BL362" s="18" t="s">
        <v>310</v>
      </c>
      <c r="BM362" s="223" t="s">
        <v>1867</v>
      </c>
    </row>
    <row r="363" spans="1:47" s="2" customFormat="1" ht="12">
      <c r="A363" s="39"/>
      <c r="B363" s="40"/>
      <c r="C363" s="41"/>
      <c r="D363" s="225" t="s">
        <v>143</v>
      </c>
      <c r="E363" s="41"/>
      <c r="F363" s="226" t="s">
        <v>1868</v>
      </c>
      <c r="G363" s="41"/>
      <c r="H363" s="41"/>
      <c r="I363" s="227"/>
      <c r="J363" s="41"/>
      <c r="K363" s="41"/>
      <c r="L363" s="45"/>
      <c r="M363" s="228"/>
      <c r="N363" s="229"/>
      <c r="O363" s="85"/>
      <c r="P363" s="85"/>
      <c r="Q363" s="85"/>
      <c r="R363" s="85"/>
      <c r="S363" s="85"/>
      <c r="T363" s="85"/>
      <c r="U363" s="86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143</v>
      </c>
      <c r="AU363" s="18" t="s">
        <v>81</v>
      </c>
    </row>
    <row r="364" spans="1:65" s="2" customFormat="1" ht="16.5" customHeight="1">
      <c r="A364" s="39"/>
      <c r="B364" s="40"/>
      <c r="C364" s="212" t="s">
        <v>855</v>
      </c>
      <c r="D364" s="212" t="s">
        <v>136</v>
      </c>
      <c r="E364" s="213" t="s">
        <v>1869</v>
      </c>
      <c r="F364" s="214" t="s">
        <v>1870</v>
      </c>
      <c r="G364" s="215" t="s">
        <v>208</v>
      </c>
      <c r="H364" s="216">
        <v>6</v>
      </c>
      <c r="I364" s="217"/>
      <c r="J364" s="218">
        <f>ROUND(I364*H364,2)</f>
        <v>0</v>
      </c>
      <c r="K364" s="214" t="s">
        <v>140</v>
      </c>
      <c r="L364" s="45"/>
      <c r="M364" s="219" t="s">
        <v>19</v>
      </c>
      <c r="N364" s="220" t="s">
        <v>42</v>
      </c>
      <c r="O364" s="85"/>
      <c r="P364" s="221">
        <f>O364*H364</f>
        <v>0</v>
      </c>
      <c r="Q364" s="221">
        <v>0.00024</v>
      </c>
      <c r="R364" s="221">
        <f>Q364*H364</f>
        <v>0.00144</v>
      </c>
      <c r="S364" s="221">
        <v>0</v>
      </c>
      <c r="T364" s="221">
        <f>S364*H364</f>
        <v>0</v>
      </c>
      <c r="U364" s="222" t="s">
        <v>19</v>
      </c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23" t="s">
        <v>310</v>
      </c>
      <c r="AT364" s="223" t="s">
        <v>136</v>
      </c>
      <c r="AU364" s="223" t="s">
        <v>81</v>
      </c>
      <c r="AY364" s="18" t="s">
        <v>133</v>
      </c>
      <c r="BE364" s="224">
        <f>IF(N364="základní",J364,0)</f>
        <v>0</v>
      </c>
      <c r="BF364" s="224">
        <f>IF(N364="snížená",J364,0)</f>
        <v>0</v>
      </c>
      <c r="BG364" s="224">
        <f>IF(N364="zákl. přenesená",J364,0)</f>
        <v>0</v>
      </c>
      <c r="BH364" s="224">
        <f>IF(N364="sníž. přenesená",J364,0)</f>
        <v>0</v>
      </c>
      <c r="BI364" s="224">
        <f>IF(N364="nulová",J364,0)</f>
        <v>0</v>
      </c>
      <c r="BJ364" s="18" t="s">
        <v>79</v>
      </c>
      <c r="BK364" s="224">
        <f>ROUND(I364*H364,2)</f>
        <v>0</v>
      </c>
      <c r="BL364" s="18" t="s">
        <v>310</v>
      </c>
      <c r="BM364" s="223" t="s">
        <v>1871</v>
      </c>
    </row>
    <row r="365" spans="1:47" s="2" customFormat="1" ht="12">
      <c r="A365" s="39"/>
      <c r="B365" s="40"/>
      <c r="C365" s="41"/>
      <c r="D365" s="225" t="s">
        <v>143</v>
      </c>
      <c r="E365" s="41"/>
      <c r="F365" s="226" t="s">
        <v>1872</v>
      </c>
      <c r="G365" s="41"/>
      <c r="H365" s="41"/>
      <c r="I365" s="227"/>
      <c r="J365" s="41"/>
      <c r="K365" s="41"/>
      <c r="L365" s="45"/>
      <c r="M365" s="228"/>
      <c r="N365" s="229"/>
      <c r="O365" s="85"/>
      <c r="P365" s="85"/>
      <c r="Q365" s="85"/>
      <c r="R365" s="85"/>
      <c r="S365" s="85"/>
      <c r="T365" s="85"/>
      <c r="U365" s="86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T365" s="18" t="s">
        <v>143</v>
      </c>
      <c r="AU365" s="18" t="s">
        <v>81</v>
      </c>
    </row>
    <row r="366" spans="1:65" s="2" customFormat="1" ht="16.5" customHeight="1">
      <c r="A366" s="39"/>
      <c r="B366" s="40"/>
      <c r="C366" s="212" t="s">
        <v>861</v>
      </c>
      <c r="D366" s="212" t="s">
        <v>136</v>
      </c>
      <c r="E366" s="213" t="s">
        <v>1873</v>
      </c>
      <c r="F366" s="214" t="s">
        <v>1874</v>
      </c>
      <c r="G366" s="215" t="s">
        <v>208</v>
      </c>
      <c r="H366" s="216">
        <v>2</v>
      </c>
      <c r="I366" s="217"/>
      <c r="J366" s="218">
        <f>ROUND(I366*H366,2)</f>
        <v>0</v>
      </c>
      <c r="K366" s="214" t="s">
        <v>140</v>
      </c>
      <c r="L366" s="45"/>
      <c r="M366" s="219" t="s">
        <v>19</v>
      </c>
      <c r="N366" s="220" t="s">
        <v>42</v>
      </c>
      <c r="O366" s="85"/>
      <c r="P366" s="221">
        <f>O366*H366</f>
        <v>0</v>
      </c>
      <c r="Q366" s="221">
        <v>0.00028</v>
      </c>
      <c r="R366" s="221">
        <f>Q366*H366</f>
        <v>0.00056</v>
      </c>
      <c r="S366" s="221">
        <v>0</v>
      </c>
      <c r="T366" s="221">
        <f>S366*H366</f>
        <v>0</v>
      </c>
      <c r="U366" s="222" t="s">
        <v>19</v>
      </c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23" t="s">
        <v>310</v>
      </c>
      <c r="AT366" s="223" t="s">
        <v>136</v>
      </c>
      <c r="AU366" s="223" t="s">
        <v>81</v>
      </c>
      <c r="AY366" s="18" t="s">
        <v>133</v>
      </c>
      <c r="BE366" s="224">
        <f>IF(N366="základní",J366,0)</f>
        <v>0</v>
      </c>
      <c r="BF366" s="224">
        <f>IF(N366="snížená",J366,0)</f>
        <v>0</v>
      </c>
      <c r="BG366" s="224">
        <f>IF(N366="zákl. přenesená",J366,0)</f>
        <v>0</v>
      </c>
      <c r="BH366" s="224">
        <f>IF(N366="sníž. přenesená",J366,0)</f>
        <v>0</v>
      </c>
      <c r="BI366" s="224">
        <f>IF(N366="nulová",J366,0)</f>
        <v>0</v>
      </c>
      <c r="BJ366" s="18" t="s">
        <v>79</v>
      </c>
      <c r="BK366" s="224">
        <f>ROUND(I366*H366,2)</f>
        <v>0</v>
      </c>
      <c r="BL366" s="18" t="s">
        <v>310</v>
      </c>
      <c r="BM366" s="223" t="s">
        <v>1875</v>
      </c>
    </row>
    <row r="367" spans="1:47" s="2" customFormat="1" ht="12">
      <c r="A367" s="39"/>
      <c r="B367" s="40"/>
      <c r="C367" s="41"/>
      <c r="D367" s="225" t="s">
        <v>143</v>
      </c>
      <c r="E367" s="41"/>
      <c r="F367" s="226" t="s">
        <v>1876</v>
      </c>
      <c r="G367" s="41"/>
      <c r="H367" s="41"/>
      <c r="I367" s="227"/>
      <c r="J367" s="41"/>
      <c r="K367" s="41"/>
      <c r="L367" s="45"/>
      <c r="M367" s="228"/>
      <c r="N367" s="229"/>
      <c r="O367" s="85"/>
      <c r="P367" s="85"/>
      <c r="Q367" s="85"/>
      <c r="R367" s="85"/>
      <c r="S367" s="85"/>
      <c r="T367" s="85"/>
      <c r="U367" s="86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143</v>
      </c>
      <c r="AU367" s="18" t="s">
        <v>81</v>
      </c>
    </row>
    <row r="368" spans="1:65" s="2" customFormat="1" ht="16.5" customHeight="1">
      <c r="A368" s="39"/>
      <c r="B368" s="40"/>
      <c r="C368" s="212" t="s">
        <v>865</v>
      </c>
      <c r="D368" s="212" t="s">
        <v>136</v>
      </c>
      <c r="E368" s="213" t="s">
        <v>1877</v>
      </c>
      <c r="F368" s="214" t="s">
        <v>1878</v>
      </c>
      <c r="G368" s="215" t="s">
        <v>208</v>
      </c>
      <c r="H368" s="216">
        <v>2</v>
      </c>
      <c r="I368" s="217"/>
      <c r="J368" s="218">
        <f>ROUND(I368*H368,2)</f>
        <v>0</v>
      </c>
      <c r="K368" s="214" t="s">
        <v>140</v>
      </c>
      <c r="L368" s="45"/>
      <c r="M368" s="219" t="s">
        <v>19</v>
      </c>
      <c r="N368" s="220" t="s">
        <v>42</v>
      </c>
      <c r="O368" s="85"/>
      <c r="P368" s="221">
        <f>O368*H368</f>
        <v>0</v>
      </c>
      <c r="Q368" s="221">
        <v>0.00128</v>
      </c>
      <c r="R368" s="221">
        <f>Q368*H368</f>
        <v>0.00256</v>
      </c>
      <c r="S368" s="221">
        <v>0</v>
      </c>
      <c r="T368" s="221">
        <f>S368*H368</f>
        <v>0</v>
      </c>
      <c r="U368" s="222" t="s">
        <v>19</v>
      </c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23" t="s">
        <v>310</v>
      </c>
      <c r="AT368" s="223" t="s">
        <v>136</v>
      </c>
      <c r="AU368" s="223" t="s">
        <v>81</v>
      </c>
      <c r="AY368" s="18" t="s">
        <v>133</v>
      </c>
      <c r="BE368" s="224">
        <f>IF(N368="základní",J368,0)</f>
        <v>0</v>
      </c>
      <c r="BF368" s="224">
        <f>IF(N368="snížená",J368,0)</f>
        <v>0</v>
      </c>
      <c r="BG368" s="224">
        <f>IF(N368="zákl. přenesená",J368,0)</f>
        <v>0</v>
      </c>
      <c r="BH368" s="224">
        <f>IF(N368="sníž. přenesená",J368,0)</f>
        <v>0</v>
      </c>
      <c r="BI368" s="224">
        <f>IF(N368="nulová",J368,0)</f>
        <v>0</v>
      </c>
      <c r="BJ368" s="18" t="s">
        <v>79</v>
      </c>
      <c r="BK368" s="224">
        <f>ROUND(I368*H368,2)</f>
        <v>0</v>
      </c>
      <c r="BL368" s="18" t="s">
        <v>310</v>
      </c>
      <c r="BM368" s="223" t="s">
        <v>1879</v>
      </c>
    </row>
    <row r="369" spans="1:47" s="2" customFormat="1" ht="12">
      <c r="A369" s="39"/>
      <c r="B369" s="40"/>
      <c r="C369" s="41"/>
      <c r="D369" s="225" t="s">
        <v>143</v>
      </c>
      <c r="E369" s="41"/>
      <c r="F369" s="226" t="s">
        <v>1880</v>
      </c>
      <c r="G369" s="41"/>
      <c r="H369" s="41"/>
      <c r="I369" s="227"/>
      <c r="J369" s="41"/>
      <c r="K369" s="41"/>
      <c r="L369" s="45"/>
      <c r="M369" s="228"/>
      <c r="N369" s="229"/>
      <c r="O369" s="85"/>
      <c r="P369" s="85"/>
      <c r="Q369" s="85"/>
      <c r="R369" s="85"/>
      <c r="S369" s="85"/>
      <c r="T369" s="85"/>
      <c r="U369" s="86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143</v>
      </c>
      <c r="AU369" s="18" t="s">
        <v>81</v>
      </c>
    </row>
    <row r="370" spans="1:65" s="2" customFormat="1" ht="16.5" customHeight="1">
      <c r="A370" s="39"/>
      <c r="B370" s="40"/>
      <c r="C370" s="212" t="s">
        <v>872</v>
      </c>
      <c r="D370" s="212" t="s">
        <v>136</v>
      </c>
      <c r="E370" s="213" t="s">
        <v>1881</v>
      </c>
      <c r="F370" s="214" t="s">
        <v>1882</v>
      </c>
      <c r="G370" s="215" t="s">
        <v>208</v>
      </c>
      <c r="H370" s="216">
        <v>4</v>
      </c>
      <c r="I370" s="217"/>
      <c r="J370" s="218">
        <f>ROUND(I370*H370,2)</f>
        <v>0</v>
      </c>
      <c r="K370" s="214" t="s">
        <v>140</v>
      </c>
      <c r="L370" s="45"/>
      <c r="M370" s="219" t="s">
        <v>19</v>
      </c>
      <c r="N370" s="220" t="s">
        <v>42</v>
      </c>
      <c r="O370" s="85"/>
      <c r="P370" s="221">
        <f>O370*H370</f>
        <v>0</v>
      </c>
      <c r="Q370" s="221">
        <v>0.00031</v>
      </c>
      <c r="R370" s="221">
        <f>Q370*H370</f>
        <v>0.00124</v>
      </c>
      <c r="S370" s="221">
        <v>0</v>
      </c>
      <c r="T370" s="221">
        <f>S370*H370</f>
        <v>0</v>
      </c>
      <c r="U370" s="222" t="s">
        <v>19</v>
      </c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23" t="s">
        <v>310</v>
      </c>
      <c r="AT370" s="223" t="s">
        <v>136</v>
      </c>
      <c r="AU370" s="223" t="s">
        <v>81</v>
      </c>
      <c r="AY370" s="18" t="s">
        <v>133</v>
      </c>
      <c r="BE370" s="224">
        <f>IF(N370="základní",J370,0)</f>
        <v>0</v>
      </c>
      <c r="BF370" s="224">
        <f>IF(N370="snížená",J370,0)</f>
        <v>0</v>
      </c>
      <c r="BG370" s="224">
        <f>IF(N370="zákl. přenesená",J370,0)</f>
        <v>0</v>
      </c>
      <c r="BH370" s="224">
        <f>IF(N370="sníž. přenesená",J370,0)</f>
        <v>0</v>
      </c>
      <c r="BI370" s="224">
        <f>IF(N370="nulová",J370,0)</f>
        <v>0</v>
      </c>
      <c r="BJ370" s="18" t="s">
        <v>79</v>
      </c>
      <c r="BK370" s="224">
        <f>ROUND(I370*H370,2)</f>
        <v>0</v>
      </c>
      <c r="BL370" s="18" t="s">
        <v>310</v>
      </c>
      <c r="BM370" s="223" t="s">
        <v>1883</v>
      </c>
    </row>
    <row r="371" spans="1:47" s="2" customFormat="1" ht="12">
      <c r="A371" s="39"/>
      <c r="B371" s="40"/>
      <c r="C371" s="41"/>
      <c r="D371" s="225" t="s">
        <v>143</v>
      </c>
      <c r="E371" s="41"/>
      <c r="F371" s="226" t="s">
        <v>1884</v>
      </c>
      <c r="G371" s="41"/>
      <c r="H371" s="41"/>
      <c r="I371" s="227"/>
      <c r="J371" s="41"/>
      <c r="K371" s="41"/>
      <c r="L371" s="45"/>
      <c r="M371" s="228"/>
      <c r="N371" s="229"/>
      <c r="O371" s="85"/>
      <c r="P371" s="85"/>
      <c r="Q371" s="85"/>
      <c r="R371" s="85"/>
      <c r="S371" s="85"/>
      <c r="T371" s="85"/>
      <c r="U371" s="86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143</v>
      </c>
      <c r="AU371" s="18" t="s">
        <v>81</v>
      </c>
    </row>
    <row r="372" spans="1:65" s="2" customFormat="1" ht="24.15" customHeight="1">
      <c r="A372" s="39"/>
      <c r="B372" s="40"/>
      <c r="C372" s="212" t="s">
        <v>877</v>
      </c>
      <c r="D372" s="212" t="s">
        <v>136</v>
      </c>
      <c r="E372" s="213" t="s">
        <v>1885</v>
      </c>
      <c r="F372" s="214" t="s">
        <v>1886</v>
      </c>
      <c r="G372" s="215" t="s">
        <v>276</v>
      </c>
      <c r="H372" s="216">
        <v>0.36</v>
      </c>
      <c r="I372" s="217"/>
      <c r="J372" s="218">
        <f>ROUND(I372*H372,2)</f>
        <v>0</v>
      </c>
      <c r="K372" s="214" t="s">
        <v>140</v>
      </c>
      <c r="L372" s="45"/>
      <c r="M372" s="219" t="s">
        <v>19</v>
      </c>
      <c r="N372" s="220" t="s">
        <v>42</v>
      </c>
      <c r="O372" s="85"/>
      <c r="P372" s="221">
        <f>O372*H372</f>
        <v>0</v>
      </c>
      <c r="Q372" s="221">
        <v>0</v>
      </c>
      <c r="R372" s="221">
        <f>Q372*H372</f>
        <v>0</v>
      </c>
      <c r="S372" s="221">
        <v>0</v>
      </c>
      <c r="T372" s="221">
        <f>S372*H372</f>
        <v>0</v>
      </c>
      <c r="U372" s="222" t="s">
        <v>19</v>
      </c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23" t="s">
        <v>310</v>
      </c>
      <c r="AT372" s="223" t="s">
        <v>136</v>
      </c>
      <c r="AU372" s="223" t="s">
        <v>81</v>
      </c>
      <c r="AY372" s="18" t="s">
        <v>133</v>
      </c>
      <c r="BE372" s="224">
        <f>IF(N372="základní",J372,0)</f>
        <v>0</v>
      </c>
      <c r="BF372" s="224">
        <f>IF(N372="snížená",J372,0)</f>
        <v>0</v>
      </c>
      <c r="BG372" s="224">
        <f>IF(N372="zákl. přenesená",J372,0)</f>
        <v>0</v>
      </c>
      <c r="BH372" s="224">
        <f>IF(N372="sníž. přenesená",J372,0)</f>
        <v>0</v>
      </c>
      <c r="BI372" s="224">
        <f>IF(N372="nulová",J372,0)</f>
        <v>0</v>
      </c>
      <c r="BJ372" s="18" t="s">
        <v>79</v>
      </c>
      <c r="BK372" s="224">
        <f>ROUND(I372*H372,2)</f>
        <v>0</v>
      </c>
      <c r="BL372" s="18" t="s">
        <v>310</v>
      </c>
      <c r="BM372" s="223" t="s">
        <v>1887</v>
      </c>
    </row>
    <row r="373" spans="1:47" s="2" customFormat="1" ht="12">
      <c r="A373" s="39"/>
      <c r="B373" s="40"/>
      <c r="C373" s="41"/>
      <c r="D373" s="225" t="s">
        <v>143</v>
      </c>
      <c r="E373" s="41"/>
      <c r="F373" s="226" t="s">
        <v>1888</v>
      </c>
      <c r="G373" s="41"/>
      <c r="H373" s="41"/>
      <c r="I373" s="227"/>
      <c r="J373" s="41"/>
      <c r="K373" s="41"/>
      <c r="L373" s="45"/>
      <c r="M373" s="228"/>
      <c r="N373" s="229"/>
      <c r="O373" s="85"/>
      <c r="P373" s="85"/>
      <c r="Q373" s="85"/>
      <c r="R373" s="85"/>
      <c r="S373" s="85"/>
      <c r="T373" s="85"/>
      <c r="U373" s="86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8" t="s">
        <v>143</v>
      </c>
      <c r="AU373" s="18" t="s">
        <v>81</v>
      </c>
    </row>
    <row r="374" spans="1:65" s="2" customFormat="1" ht="24.15" customHeight="1">
      <c r="A374" s="39"/>
      <c r="B374" s="40"/>
      <c r="C374" s="212" t="s">
        <v>881</v>
      </c>
      <c r="D374" s="212" t="s">
        <v>136</v>
      </c>
      <c r="E374" s="213" t="s">
        <v>1889</v>
      </c>
      <c r="F374" s="214" t="s">
        <v>1890</v>
      </c>
      <c r="G374" s="215" t="s">
        <v>276</v>
      </c>
      <c r="H374" s="216">
        <v>0.36</v>
      </c>
      <c r="I374" s="217"/>
      <c r="J374" s="218">
        <f>ROUND(I374*H374,2)</f>
        <v>0</v>
      </c>
      <c r="K374" s="214" t="s">
        <v>140</v>
      </c>
      <c r="L374" s="45"/>
      <c r="M374" s="219" t="s">
        <v>19</v>
      </c>
      <c r="N374" s="220" t="s">
        <v>42</v>
      </c>
      <c r="O374" s="85"/>
      <c r="P374" s="221">
        <f>O374*H374</f>
        <v>0</v>
      </c>
      <c r="Q374" s="221">
        <v>0</v>
      </c>
      <c r="R374" s="221">
        <f>Q374*H374</f>
        <v>0</v>
      </c>
      <c r="S374" s="221">
        <v>0</v>
      </c>
      <c r="T374" s="221">
        <f>S374*H374</f>
        <v>0</v>
      </c>
      <c r="U374" s="222" t="s">
        <v>19</v>
      </c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23" t="s">
        <v>310</v>
      </c>
      <c r="AT374" s="223" t="s">
        <v>136</v>
      </c>
      <c r="AU374" s="223" t="s">
        <v>81</v>
      </c>
      <c r="AY374" s="18" t="s">
        <v>133</v>
      </c>
      <c r="BE374" s="224">
        <f>IF(N374="základní",J374,0)</f>
        <v>0</v>
      </c>
      <c r="BF374" s="224">
        <f>IF(N374="snížená",J374,0)</f>
        <v>0</v>
      </c>
      <c r="BG374" s="224">
        <f>IF(N374="zákl. přenesená",J374,0)</f>
        <v>0</v>
      </c>
      <c r="BH374" s="224">
        <f>IF(N374="sníž. přenesená",J374,0)</f>
        <v>0</v>
      </c>
      <c r="BI374" s="224">
        <f>IF(N374="nulová",J374,0)</f>
        <v>0</v>
      </c>
      <c r="BJ374" s="18" t="s">
        <v>79</v>
      </c>
      <c r="BK374" s="224">
        <f>ROUND(I374*H374,2)</f>
        <v>0</v>
      </c>
      <c r="BL374" s="18" t="s">
        <v>310</v>
      </c>
      <c r="BM374" s="223" t="s">
        <v>1891</v>
      </c>
    </row>
    <row r="375" spans="1:47" s="2" customFormat="1" ht="12">
      <c r="A375" s="39"/>
      <c r="B375" s="40"/>
      <c r="C375" s="41"/>
      <c r="D375" s="225" t="s">
        <v>143</v>
      </c>
      <c r="E375" s="41"/>
      <c r="F375" s="226" t="s">
        <v>1892</v>
      </c>
      <c r="G375" s="41"/>
      <c r="H375" s="41"/>
      <c r="I375" s="227"/>
      <c r="J375" s="41"/>
      <c r="K375" s="41"/>
      <c r="L375" s="45"/>
      <c r="M375" s="228"/>
      <c r="N375" s="229"/>
      <c r="O375" s="85"/>
      <c r="P375" s="85"/>
      <c r="Q375" s="85"/>
      <c r="R375" s="85"/>
      <c r="S375" s="85"/>
      <c r="T375" s="85"/>
      <c r="U375" s="86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143</v>
      </c>
      <c r="AU375" s="18" t="s">
        <v>81</v>
      </c>
    </row>
    <row r="376" spans="1:63" s="12" customFormat="1" ht="22.8" customHeight="1">
      <c r="A376" s="12"/>
      <c r="B376" s="196"/>
      <c r="C376" s="197"/>
      <c r="D376" s="198" t="s">
        <v>70</v>
      </c>
      <c r="E376" s="210" t="s">
        <v>1893</v>
      </c>
      <c r="F376" s="210" t="s">
        <v>1894</v>
      </c>
      <c r="G376" s="197"/>
      <c r="H376" s="197"/>
      <c r="I376" s="200"/>
      <c r="J376" s="211">
        <f>BK376</f>
        <v>0</v>
      </c>
      <c r="K376" s="197"/>
      <c r="L376" s="202"/>
      <c r="M376" s="203"/>
      <c r="N376" s="204"/>
      <c r="O376" s="204"/>
      <c r="P376" s="205">
        <f>SUM(P377:P386)</f>
        <v>0</v>
      </c>
      <c r="Q376" s="204"/>
      <c r="R376" s="205">
        <f>SUM(R377:R386)</f>
        <v>0.05190000000000001</v>
      </c>
      <c r="S376" s="204"/>
      <c r="T376" s="205">
        <f>SUM(T377:T386)</f>
        <v>0</v>
      </c>
      <c r="U376" s="206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207" t="s">
        <v>81</v>
      </c>
      <c r="AT376" s="208" t="s">
        <v>70</v>
      </c>
      <c r="AU376" s="208" t="s">
        <v>79</v>
      </c>
      <c r="AY376" s="207" t="s">
        <v>133</v>
      </c>
      <c r="BK376" s="209">
        <f>SUM(BK377:BK386)</f>
        <v>0</v>
      </c>
    </row>
    <row r="377" spans="1:65" s="2" customFormat="1" ht="24.15" customHeight="1">
      <c r="A377" s="39"/>
      <c r="B377" s="40"/>
      <c r="C377" s="212" t="s">
        <v>886</v>
      </c>
      <c r="D377" s="212" t="s">
        <v>136</v>
      </c>
      <c r="E377" s="213" t="s">
        <v>1895</v>
      </c>
      <c r="F377" s="214" t="s">
        <v>1896</v>
      </c>
      <c r="G377" s="215" t="s">
        <v>1725</v>
      </c>
      <c r="H377" s="216">
        <v>3</v>
      </c>
      <c r="I377" s="217"/>
      <c r="J377" s="218">
        <f>ROUND(I377*H377,2)</f>
        <v>0</v>
      </c>
      <c r="K377" s="214" t="s">
        <v>140</v>
      </c>
      <c r="L377" s="45"/>
      <c r="M377" s="219" t="s">
        <v>19</v>
      </c>
      <c r="N377" s="220" t="s">
        <v>42</v>
      </c>
      <c r="O377" s="85"/>
      <c r="P377" s="221">
        <f>O377*H377</f>
        <v>0</v>
      </c>
      <c r="Q377" s="221">
        <v>0.01665</v>
      </c>
      <c r="R377" s="221">
        <f>Q377*H377</f>
        <v>0.04995000000000001</v>
      </c>
      <c r="S377" s="221">
        <v>0</v>
      </c>
      <c r="T377" s="221">
        <f>S377*H377</f>
        <v>0</v>
      </c>
      <c r="U377" s="222" t="s">
        <v>19</v>
      </c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23" t="s">
        <v>310</v>
      </c>
      <c r="AT377" s="223" t="s">
        <v>136</v>
      </c>
      <c r="AU377" s="223" t="s">
        <v>81</v>
      </c>
      <c r="AY377" s="18" t="s">
        <v>133</v>
      </c>
      <c r="BE377" s="224">
        <f>IF(N377="základní",J377,0)</f>
        <v>0</v>
      </c>
      <c r="BF377" s="224">
        <f>IF(N377="snížená",J377,0)</f>
        <v>0</v>
      </c>
      <c r="BG377" s="224">
        <f>IF(N377="zákl. přenesená",J377,0)</f>
        <v>0</v>
      </c>
      <c r="BH377" s="224">
        <f>IF(N377="sníž. přenesená",J377,0)</f>
        <v>0</v>
      </c>
      <c r="BI377" s="224">
        <f>IF(N377="nulová",J377,0)</f>
        <v>0</v>
      </c>
      <c r="BJ377" s="18" t="s">
        <v>79</v>
      </c>
      <c r="BK377" s="224">
        <f>ROUND(I377*H377,2)</f>
        <v>0</v>
      </c>
      <c r="BL377" s="18" t="s">
        <v>310</v>
      </c>
      <c r="BM377" s="223" t="s">
        <v>1897</v>
      </c>
    </row>
    <row r="378" spans="1:47" s="2" customFormat="1" ht="12">
      <c r="A378" s="39"/>
      <c r="B378" s="40"/>
      <c r="C378" s="41"/>
      <c r="D378" s="225" t="s">
        <v>143</v>
      </c>
      <c r="E378" s="41"/>
      <c r="F378" s="226" t="s">
        <v>1898</v>
      </c>
      <c r="G378" s="41"/>
      <c r="H378" s="41"/>
      <c r="I378" s="227"/>
      <c r="J378" s="41"/>
      <c r="K378" s="41"/>
      <c r="L378" s="45"/>
      <c r="M378" s="228"/>
      <c r="N378" s="229"/>
      <c r="O378" s="85"/>
      <c r="P378" s="85"/>
      <c r="Q378" s="85"/>
      <c r="R378" s="85"/>
      <c r="S378" s="85"/>
      <c r="T378" s="85"/>
      <c r="U378" s="86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143</v>
      </c>
      <c r="AU378" s="18" t="s">
        <v>81</v>
      </c>
    </row>
    <row r="379" spans="1:65" s="2" customFormat="1" ht="16.5" customHeight="1">
      <c r="A379" s="39"/>
      <c r="B379" s="40"/>
      <c r="C379" s="212" t="s">
        <v>891</v>
      </c>
      <c r="D379" s="212" t="s">
        <v>136</v>
      </c>
      <c r="E379" s="213" t="s">
        <v>1899</v>
      </c>
      <c r="F379" s="214" t="s">
        <v>1900</v>
      </c>
      <c r="G379" s="215" t="s">
        <v>1725</v>
      </c>
      <c r="H379" s="216">
        <v>3</v>
      </c>
      <c r="I379" s="217"/>
      <c r="J379" s="218">
        <f>ROUND(I379*H379,2)</f>
        <v>0</v>
      </c>
      <c r="K379" s="214" t="s">
        <v>140</v>
      </c>
      <c r="L379" s="45"/>
      <c r="M379" s="219" t="s">
        <v>19</v>
      </c>
      <c r="N379" s="220" t="s">
        <v>42</v>
      </c>
      <c r="O379" s="85"/>
      <c r="P379" s="221">
        <f>O379*H379</f>
        <v>0</v>
      </c>
      <c r="Q379" s="221">
        <v>0.00015</v>
      </c>
      <c r="R379" s="221">
        <f>Q379*H379</f>
        <v>0.00045</v>
      </c>
      <c r="S379" s="221">
        <v>0</v>
      </c>
      <c r="T379" s="221">
        <f>S379*H379</f>
        <v>0</v>
      </c>
      <c r="U379" s="222" t="s">
        <v>19</v>
      </c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23" t="s">
        <v>310</v>
      </c>
      <c r="AT379" s="223" t="s">
        <v>136</v>
      </c>
      <c r="AU379" s="223" t="s">
        <v>81</v>
      </c>
      <c r="AY379" s="18" t="s">
        <v>133</v>
      </c>
      <c r="BE379" s="224">
        <f>IF(N379="základní",J379,0)</f>
        <v>0</v>
      </c>
      <c r="BF379" s="224">
        <f>IF(N379="snížená",J379,0)</f>
        <v>0</v>
      </c>
      <c r="BG379" s="224">
        <f>IF(N379="zákl. přenesená",J379,0)</f>
        <v>0</v>
      </c>
      <c r="BH379" s="224">
        <f>IF(N379="sníž. přenesená",J379,0)</f>
        <v>0</v>
      </c>
      <c r="BI379" s="224">
        <f>IF(N379="nulová",J379,0)</f>
        <v>0</v>
      </c>
      <c r="BJ379" s="18" t="s">
        <v>79</v>
      </c>
      <c r="BK379" s="224">
        <f>ROUND(I379*H379,2)</f>
        <v>0</v>
      </c>
      <c r="BL379" s="18" t="s">
        <v>310</v>
      </c>
      <c r="BM379" s="223" t="s">
        <v>1901</v>
      </c>
    </row>
    <row r="380" spans="1:47" s="2" customFormat="1" ht="12">
      <c r="A380" s="39"/>
      <c r="B380" s="40"/>
      <c r="C380" s="41"/>
      <c r="D380" s="225" t="s">
        <v>143</v>
      </c>
      <c r="E380" s="41"/>
      <c r="F380" s="226" t="s">
        <v>1902</v>
      </c>
      <c r="G380" s="41"/>
      <c r="H380" s="41"/>
      <c r="I380" s="227"/>
      <c r="J380" s="41"/>
      <c r="K380" s="41"/>
      <c r="L380" s="45"/>
      <c r="M380" s="228"/>
      <c r="N380" s="229"/>
      <c r="O380" s="85"/>
      <c r="P380" s="85"/>
      <c r="Q380" s="85"/>
      <c r="R380" s="85"/>
      <c r="S380" s="85"/>
      <c r="T380" s="85"/>
      <c r="U380" s="86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18" t="s">
        <v>143</v>
      </c>
      <c r="AU380" s="18" t="s">
        <v>81</v>
      </c>
    </row>
    <row r="381" spans="1:65" s="2" customFormat="1" ht="16.5" customHeight="1">
      <c r="A381" s="39"/>
      <c r="B381" s="40"/>
      <c r="C381" s="212" t="s">
        <v>895</v>
      </c>
      <c r="D381" s="212" t="s">
        <v>136</v>
      </c>
      <c r="E381" s="213" t="s">
        <v>1903</v>
      </c>
      <c r="F381" s="214" t="s">
        <v>1904</v>
      </c>
      <c r="G381" s="215" t="s">
        <v>1725</v>
      </c>
      <c r="H381" s="216">
        <v>3</v>
      </c>
      <c r="I381" s="217"/>
      <c r="J381" s="218">
        <f>ROUND(I381*H381,2)</f>
        <v>0</v>
      </c>
      <c r="K381" s="214" t="s">
        <v>140</v>
      </c>
      <c r="L381" s="45"/>
      <c r="M381" s="219" t="s">
        <v>19</v>
      </c>
      <c r="N381" s="220" t="s">
        <v>42</v>
      </c>
      <c r="O381" s="85"/>
      <c r="P381" s="221">
        <f>O381*H381</f>
        <v>0</v>
      </c>
      <c r="Q381" s="221">
        <v>0.0005</v>
      </c>
      <c r="R381" s="221">
        <f>Q381*H381</f>
        <v>0.0015</v>
      </c>
      <c r="S381" s="221">
        <v>0</v>
      </c>
      <c r="T381" s="221">
        <f>S381*H381</f>
        <v>0</v>
      </c>
      <c r="U381" s="222" t="s">
        <v>19</v>
      </c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23" t="s">
        <v>310</v>
      </c>
      <c r="AT381" s="223" t="s">
        <v>136</v>
      </c>
      <c r="AU381" s="223" t="s">
        <v>81</v>
      </c>
      <c r="AY381" s="18" t="s">
        <v>133</v>
      </c>
      <c r="BE381" s="224">
        <f>IF(N381="základní",J381,0)</f>
        <v>0</v>
      </c>
      <c r="BF381" s="224">
        <f>IF(N381="snížená",J381,0)</f>
        <v>0</v>
      </c>
      <c r="BG381" s="224">
        <f>IF(N381="zákl. přenesená",J381,0)</f>
        <v>0</v>
      </c>
      <c r="BH381" s="224">
        <f>IF(N381="sníž. přenesená",J381,0)</f>
        <v>0</v>
      </c>
      <c r="BI381" s="224">
        <f>IF(N381="nulová",J381,0)</f>
        <v>0</v>
      </c>
      <c r="BJ381" s="18" t="s">
        <v>79</v>
      </c>
      <c r="BK381" s="224">
        <f>ROUND(I381*H381,2)</f>
        <v>0</v>
      </c>
      <c r="BL381" s="18" t="s">
        <v>310</v>
      </c>
      <c r="BM381" s="223" t="s">
        <v>1905</v>
      </c>
    </row>
    <row r="382" spans="1:47" s="2" customFormat="1" ht="12">
      <c r="A382" s="39"/>
      <c r="B382" s="40"/>
      <c r="C382" s="41"/>
      <c r="D382" s="225" t="s">
        <v>143</v>
      </c>
      <c r="E382" s="41"/>
      <c r="F382" s="226" t="s">
        <v>1906</v>
      </c>
      <c r="G382" s="41"/>
      <c r="H382" s="41"/>
      <c r="I382" s="227"/>
      <c r="J382" s="41"/>
      <c r="K382" s="41"/>
      <c r="L382" s="45"/>
      <c r="M382" s="228"/>
      <c r="N382" s="229"/>
      <c r="O382" s="85"/>
      <c r="P382" s="85"/>
      <c r="Q382" s="85"/>
      <c r="R382" s="85"/>
      <c r="S382" s="85"/>
      <c r="T382" s="85"/>
      <c r="U382" s="86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143</v>
      </c>
      <c r="AU382" s="18" t="s">
        <v>81</v>
      </c>
    </row>
    <row r="383" spans="1:65" s="2" customFormat="1" ht="24.15" customHeight="1">
      <c r="A383" s="39"/>
      <c r="B383" s="40"/>
      <c r="C383" s="212" t="s">
        <v>900</v>
      </c>
      <c r="D383" s="212" t="s">
        <v>136</v>
      </c>
      <c r="E383" s="213" t="s">
        <v>1907</v>
      </c>
      <c r="F383" s="214" t="s">
        <v>1908</v>
      </c>
      <c r="G383" s="215" t="s">
        <v>276</v>
      </c>
      <c r="H383" s="216">
        <v>0.052</v>
      </c>
      <c r="I383" s="217"/>
      <c r="J383" s="218">
        <f>ROUND(I383*H383,2)</f>
        <v>0</v>
      </c>
      <c r="K383" s="214" t="s">
        <v>140</v>
      </c>
      <c r="L383" s="45"/>
      <c r="M383" s="219" t="s">
        <v>19</v>
      </c>
      <c r="N383" s="220" t="s">
        <v>42</v>
      </c>
      <c r="O383" s="85"/>
      <c r="P383" s="221">
        <f>O383*H383</f>
        <v>0</v>
      </c>
      <c r="Q383" s="221">
        <v>0</v>
      </c>
      <c r="R383" s="221">
        <f>Q383*H383</f>
        <v>0</v>
      </c>
      <c r="S383" s="221">
        <v>0</v>
      </c>
      <c r="T383" s="221">
        <f>S383*H383</f>
        <v>0</v>
      </c>
      <c r="U383" s="222" t="s">
        <v>19</v>
      </c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23" t="s">
        <v>310</v>
      </c>
      <c r="AT383" s="223" t="s">
        <v>136</v>
      </c>
      <c r="AU383" s="223" t="s">
        <v>81</v>
      </c>
      <c r="AY383" s="18" t="s">
        <v>133</v>
      </c>
      <c r="BE383" s="224">
        <f>IF(N383="základní",J383,0)</f>
        <v>0</v>
      </c>
      <c r="BF383" s="224">
        <f>IF(N383="snížená",J383,0)</f>
        <v>0</v>
      </c>
      <c r="BG383" s="224">
        <f>IF(N383="zákl. přenesená",J383,0)</f>
        <v>0</v>
      </c>
      <c r="BH383" s="224">
        <f>IF(N383="sníž. přenesená",J383,0)</f>
        <v>0</v>
      </c>
      <c r="BI383" s="224">
        <f>IF(N383="nulová",J383,0)</f>
        <v>0</v>
      </c>
      <c r="BJ383" s="18" t="s">
        <v>79</v>
      </c>
      <c r="BK383" s="224">
        <f>ROUND(I383*H383,2)</f>
        <v>0</v>
      </c>
      <c r="BL383" s="18" t="s">
        <v>310</v>
      </c>
      <c r="BM383" s="223" t="s">
        <v>1909</v>
      </c>
    </row>
    <row r="384" spans="1:47" s="2" customFormat="1" ht="12">
      <c r="A384" s="39"/>
      <c r="B384" s="40"/>
      <c r="C384" s="41"/>
      <c r="D384" s="225" t="s">
        <v>143</v>
      </c>
      <c r="E384" s="41"/>
      <c r="F384" s="226" t="s">
        <v>1910</v>
      </c>
      <c r="G384" s="41"/>
      <c r="H384" s="41"/>
      <c r="I384" s="227"/>
      <c r="J384" s="41"/>
      <c r="K384" s="41"/>
      <c r="L384" s="45"/>
      <c r="M384" s="228"/>
      <c r="N384" s="229"/>
      <c r="O384" s="85"/>
      <c r="P384" s="85"/>
      <c r="Q384" s="85"/>
      <c r="R384" s="85"/>
      <c r="S384" s="85"/>
      <c r="T384" s="85"/>
      <c r="U384" s="86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143</v>
      </c>
      <c r="AU384" s="18" t="s">
        <v>81</v>
      </c>
    </row>
    <row r="385" spans="1:65" s="2" customFormat="1" ht="24.15" customHeight="1">
      <c r="A385" s="39"/>
      <c r="B385" s="40"/>
      <c r="C385" s="212" t="s">
        <v>904</v>
      </c>
      <c r="D385" s="212" t="s">
        <v>136</v>
      </c>
      <c r="E385" s="213" t="s">
        <v>1911</v>
      </c>
      <c r="F385" s="214" t="s">
        <v>1912</v>
      </c>
      <c r="G385" s="215" t="s">
        <v>276</v>
      </c>
      <c r="H385" s="216">
        <v>0.052</v>
      </c>
      <c r="I385" s="217"/>
      <c r="J385" s="218">
        <f>ROUND(I385*H385,2)</f>
        <v>0</v>
      </c>
      <c r="K385" s="214" t="s">
        <v>140</v>
      </c>
      <c r="L385" s="45"/>
      <c r="M385" s="219" t="s">
        <v>19</v>
      </c>
      <c r="N385" s="220" t="s">
        <v>42</v>
      </c>
      <c r="O385" s="85"/>
      <c r="P385" s="221">
        <f>O385*H385</f>
        <v>0</v>
      </c>
      <c r="Q385" s="221">
        <v>0</v>
      </c>
      <c r="R385" s="221">
        <f>Q385*H385</f>
        <v>0</v>
      </c>
      <c r="S385" s="221">
        <v>0</v>
      </c>
      <c r="T385" s="221">
        <f>S385*H385</f>
        <v>0</v>
      </c>
      <c r="U385" s="222" t="s">
        <v>19</v>
      </c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23" t="s">
        <v>310</v>
      </c>
      <c r="AT385" s="223" t="s">
        <v>136</v>
      </c>
      <c r="AU385" s="223" t="s">
        <v>81</v>
      </c>
      <c r="AY385" s="18" t="s">
        <v>133</v>
      </c>
      <c r="BE385" s="224">
        <f>IF(N385="základní",J385,0)</f>
        <v>0</v>
      </c>
      <c r="BF385" s="224">
        <f>IF(N385="snížená",J385,0)</f>
        <v>0</v>
      </c>
      <c r="BG385" s="224">
        <f>IF(N385="zákl. přenesená",J385,0)</f>
        <v>0</v>
      </c>
      <c r="BH385" s="224">
        <f>IF(N385="sníž. přenesená",J385,0)</f>
        <v>0</v>
      </c>
      <c r="BI385" s="224">
        <f>IF(N385="nulová",J385,0)</f>
        <v>0</v>
      </c>
      <c r="BJ385" s="18" t="s">
        <v>79</v>
      </c>
      <c r="BK385" s="224">
        <f>ROUND(I385*H385,2)</f>
        <v>0</v>
      </c>
      <c r="BL385" s="18" t="s">
        <v>310</v>
      </c>
      <c r="BM385" s="223" t="s">
        <v>1913</v>
      </c>
    </row>
    <row r="386" spans="1:47" s="2" customFormat="1" ht="12">
      <c r="A386" s="39"/>
      <c r="B386" s="40"/>
      <c r="C386" s="41"/>
      <c r="D386" s="225" t="s">
        <v>143</v>
      </c>
      <c r="E386" s="41"/>
      <c r="F386" s="226" t="s">
        <v>1914</v>
      </c>
      <c r="G386" s="41"/>
      <c r="H386" s="41"/>
      <c r="I386" s="227"/>
      <c r="J386" s="41"/>
      <c r="K386" s="41"/>
      <c r="L386" s="45"/>
      <c r="M386" s="228"/>
      <c r="N386" s="229"/>
      <c r="O386" s="85"/>
      <c r="P386" s="85"/>
      <c r="Q386" s="85"/>
      <c r="R386" s="85"/>
      <c r="S386" s="85"/>
      <c r="T386" s="85"/>
      <c r="U386" s="86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143</v>
      </c>
      <c r="AU386" s="18" t="s">
        <v>81</v>
      </c>
    </row>
    <row r="387" spans="1:63" s="12" customFormat="1" ht="22.8" customHeight="1">
      <c r="A387" s="12"/>
      <c r="B387" s="196"/>
      <c r="C387" s="197"/>
      <c r="D387" s="198" t="s">
        <v>70</v>
      </c>
      <c r="E387" s="210" t="s">
        <v>1915</v>
      </c>
      <c r="F387" s="210" t="s">
        <v>1916</v>
      </c>
      <c r="G387" s="197"/>
      <c r="H387" s="197"/>
      <c r="I387" s="200"/>
      <c r="J387" s="211">
        <f>BK387</f>
        <v>0</v>
      </c>
      <c r="K387" s="197"/>
      <c r="L387" s="202"/>
      <c r="M387" s="203"/>
      <c r="N387" s="204"/>
      <c r="O387" s="204"/>
      <c r="P387" s="205">
        <f>SUM(P388:P393)</f>
        <v>0</v>
      </c>
      <c r="Q387" s="204"/>
      <c r="R387" s="205">
        <f>SUM(R388:R393)</f>
        <v>0.00328</v>
      </c>
      <c r="S387" s="204"/>
      <c r="T387" s="205">
        <f>SUM(T388:T393)</f>
        <v>0</v>
      </c>
      <c r="U387" s="206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R387" s="207" t="s">
        <v>81</v>
      </c>
      <c r="AT387" s="208" t="s">
        <v>70</v>
      </c>
      <c r="AU387" s="208" t="s">
        <v>79</v>
      </c>
      <c r="AY387" s="207" t="s">
        <v>133</v>
      </c>
      <c r="BK387" s="209">
        <f>SUM(BK388:BK393)</f>
        <v>0</v>
      </c>
    </row>
    <row r="388" spans="1:65" s="2" customFormat="1" ht="24.15" customHeight="1">
      <c r="A388" s="39"/>
      <c r="B388" s="40"/>
      <c r="C388" s="212" t="s">
        <v>908</v>
      </c>
      <c r="D388" s="212" t="s">
        <v>136</v>
      </c>
      <c r="E388" s="213" t="s">
        <v>1917</v>
      </c>
      <c r="F388" s="214" t="s">
        <v>1918</v>
      </c>
      <c r="G388" s="215" t="s">
        <v>1725</v>
      </c>
      <c r="H388" s="216">
        <v>1</v>
      </c>
      <c r="I388" s="217"/>
      <c r="J388" s="218">
        <f>ROUND(I388*H388,2)</f>
        <v>0</v>
      </c>
      <c r="K388" s="214" t="s">
        <v>140</v>
      </c>
      <c r="L388" s="45"/>
      <c r="M388" s="219" t="s">
        <v>19</v>
      </c>
      <c r="N388" s="220" t="s">
        <v>42</v>
      </c>
      <c r="O388" s="85"/>
      <c r="P388" s="221">
        <f>O388*H388</f>
        <v>0</v>
      </c>
      <c r="Q388" s="221">
        <v>0.00328</v>
      </c>
      <c r="R388" s="221">
        <f>Q388*H388</f>
        <v>0.00328</v>
      </c>
      <c r="S388" s="221">
        <v>0</v>
      </c>
      <c r="T388" s="221">
        <f>S388*H388</f>
        <v>0</v>
      </c>
      <c r="U388" s="222" t="s">
        <v>19</v>
      </c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23" t="s">
        <v>310</v>
      </c>
      <c r="AT388" s="223" t="s">
        <v>136</v>
      </c>
      <c r="AU388" s="223" t="s">
        <v>81</v>
      </c>
      <c r="AY388" s="18" t="s">
        <v>133</v>
      </c>
      <c r="BE388" s="224">
        <f>IF(N388="základní",J388,0)</f>
        <v>0</v>
      </c>
      <c r="BF388" s="224">
        <f>IF(N388="snížená",J388,0)</f>
        <v>0</v>
      </c>
      <c r="BG388" s="224">
        <f>IF(N388="zákl. přenesená",J388,0)</f>
        <v>0</v>
      </c>
      <c r="BH388" s="224">
        <f>IF(N388="sníž. přenesená",J388,0)</f>
        <v>0</v>
      </c>
      <c r="BI388" s="224">
        <f>IF(N388="nulová",J388,0)</f>
        <v>0</v>
      </c>
      <c r="BJ388" s="18" t="s">
        <v>79</v>
      </c>
      <c r="BK388" s="224">
        <f>ROUND(I388*H388,2)</f>
        <v>0</v>
      </c>
      <c r="BL388" s="18" t="s">
        <v>310</v>
      </c>
      <c r="BM388" s="223" t="s">
        <v>1919</v>
      </c>
    </row>
    <row r="389" spans="1:47" s="2" customFormat="1" ht="12">
      <c r="A389" s="39"/>
      <c r="B389" s="40"/>
      <c r="C389" s="41"/>
      <c r="D389" s="225" t="s">
        <v>143</v>
      </c>
      <c r="E389" s="41"/>
      <c r="F389" s="226" t="s">
        <v>1920</v>
      </c>
      <c r="G389" s="41"/>
      <c r="H389" s="41"/>
      <c r="I389" s="227"/>
      <c r="J389" s="41"/>
      <c r="K389" s="41"/>
      <c r="L389" s="45"/>
      <c r="M389" s="228"/>
      <c r="N389" s="229"/>
      <c r="O389" s="85"/>
      <c r="P389" s="85"/>
      <c r="Q389" s="85"/>
      <c r="R389" s="85"/>
      <c r="S389" s="85"/>
      <c r="T389" s="85"/>
      <c r="U389" s="86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T389" s="18" t="s">
        <v>143</v>
      </c>
      <c r="AU389" s="18" t="s">
        <v>81</v>
      </c>
    </row>
    <row r="390" spans="1:65" s="2" customFormat="1" ht="24.15" customHeight="1">
      <c r="A390" s="39"/>
      <c r="B390" s="40"/>
      <c r="C390" s="212" t="s">
        <v>913</v>
      </c>
      <c r="D390" s="212" t="s">
        <v>136</v>
      </c>
      <c r="E390" s="213" t="s">
        <v>1921</v>
      </c>
      <c r="F390" s="214" t="s">
        <v>1922</v>
      </c>
      <c r="G390" s="215" t="s">
        <v>276</v>
      </c>
      <c r="H390" s="216">
        <v>0.003</v>
      </c>
      <c r="I390" s="217"/>
      <c r="J390" s="218">
        <f>ROUND(I390*H390,2)</f>
        <v>0</v>
      </c>
      <c r="K390" s="214" t="s">
        <v>140</v>
      </c>
      <c r="L390" s="45"/>
      <c r="M390" s="219" t="s">
        <v>19</v>
      </c>
      <c r="N390" s="220" t="s">
        <v>42</v>
      </c>
      <c r="O390" s="85"/>
      <c r="P390" s="221">
        <f>O390*H390</f>
        <v>0</v>
      </c>
      <c r="Q390" s="221">
        <v>0</v>
      </c>
      <c r="R390" s="221">
        <f>Q390*H390</f>
        <v>0</v>
      </c>
      <c r="S390" s="221">
        <v>0</v>
      </c>
      <c r="T390" s="221">
        <f>S390*H390</f>
        <v>0</v>
      </c>
      <c r="U390" s="222" t="s">
        <v>19</v>
      </c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23" t="s">
        <v>310</v>
      </c>
      <c r="AT390" s="223" t="s">
        <v>136</v>
      </c>
      <c r="AU390" s="223" t="s">
        <v>81</v>
      </c>
      <c r="AY390" s="18" t="s">
        <v>133</v>
      </c>
      <c r="BE390" s="224">
        <f>IF(N390="základní",J390,0)</f>
        <v>0</v>
      </c>
      <c r="BF390" s="224">
        <f>IF(N390="snížená",J390,0)</f>
        <v>0</v>
      </c>
      <c r="BG390" s="224">
        <f>IF(N390="zákl. přenesená",J390,0)</f>
        <v>0</v>
      </c>
      <c r="BH390" s="224">
        <f>IF(N390="sníž. přenesená",J390,0)</f>
        <v>0</v>
      </c>
      <c r="BI390" s="224">
        <f>IF(N390="nulová",J390,0)</f>
        <v>0</v>
      </c>
      <c r="BJ390" s="18" t="s">
        <v>79</v>
      </c>
      <c r="BK390" s="224">
        <f>ROUND(I390*H390,2)</f>
        <v>0</v>
      </c>
      <c r="BL390" s="18" t="s">
        <v>310</v>
      </c>
      <c r="BM390" s="223" t="s">
        <v>1923</v>
      </c>
    </row>
    <row r="391" spans="1:47" s="2" customFormat="1" ht="12">
      <c r="A391" s="39"/>
      <c r="B391" s="40"/>
      <c r="C391" s="41"/>
      <c r="D391" s="225" t="s">
        <v>143</v>
      </c>
      <c r="E391" s="41"/>
      <c r="F391" s="226" t="s">
        <v>1924</v>
      </c>
      <c r="G391" s="41"/>
      <c r="H391" s="41"/>
      <c r="I391" s="227"/>
      <c r="J391" s="41"/>
      <c r="K391" s="41"/>
      <c r="L391" s="45"/>
      <c r="M391" s="228"/>
      <c r="N391" s="229"/>
      <c r="O391" s="85"/>
      <c r="P391" s="85"/>
      <c r="Q391" s="85"/>
      <c r="R391" s="85"/>
      <c r="S391" s="85"/>
      <c r="T391" s="85"/>
      <c r="U391" s="86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8" t="s">
        <v>143</v>
      </c>
      <c r="AU391" s="18" t="s">
        <v>81</v>
      </c>
    </row>
    <row r="392" spans="1:65" s="2" customFormat="1" ht="24.15" customHeight="1">
      <c r="A392" s="39"/>
      <c r="B392" s="40"/>
      <c r="C392" s="212" t="s">
        <v>918</v>
      </c>
      <c r="D392" s="212" t="s">
        <v>136</v>
      </c>
      <c r="E392" s="213" t="s">
        <v>1925</v>
      </c>
      <c r="F392" s="214" t="s">
        <v>1926</v>
      </c>
      <c r="G392" s="215" t="s">
        <v>276</v>
      </c>
      <c r="H392" s="216">
        <v>0.003</v>
      </c>
      <c r="I392" s="217"/>
      <c r="J392" s="218">
        <f>ROUND(I392*H392,2)</f>
        <v>0</v>
      </c>
      <c r="K392" s="214" t="s">
        <v>140</v>
      </c>
      <c r="L392" s="45"/>
      <c r="M392" s="219" t="s">
        <v>19</v>
      </c>
      <c r="N392" s="220" t="s">
        <v>42</v>
      </c>
      <c r="O392" s="85"/>
      <c r="P392" s="221">
        <f>O392*H392</f>
        <v>0</v>
      </c>
      <c r="Q392" s="221">
        <v>0</v>
      </c>
      <c r="R392" s="221">
        <f>Q392*H392</f>
        <v>0</v>
      </c>
      <c r="S392" s="221">
        <v>0</v>
      </c>
      <c r="T392" s="221">
        <f>S392*H392</f>
        <v>0</v>
      </c>
      <c r="U392" s="222" t="s">
        <v>19</v>
      </c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23" t="s">
        <v>310</v>
      </c>
      <c r="AT392" s="223" t="s">
        <v>136</v>
      </c>
      <c r="AU392" s="223" t="s">
        <v>81</v>
      </c>
      <c r="AY392" s="18" t="s">
        <v>133</v>
      </c>
      <c r="BE392" s="224">
        <f>IF(N392="základní",J392,0)</f>
        <v>0</v>
      </c>
      <c r="BF392" s="224">
        <f>IF(N392="snížená",J392,0)</f>
        <v>0</v>
      </c>
      <c r="BG392" s="224">
        <f>IF(N392="zákl. přenesená",J392,0)</f>
        <v>0</v>
      </c>
      <c r="BH392" s="224">
        <f>IF(N392="sníž. přenesená",J392,0)</f>
        <v>0</v>
      </c>
      <c r="BI392" s="224">
        <f>IF(N392="nulová",J392,0)</f>
        <v>0</v>
      </c>
      <c r="BJ392" s="18" t="s">
        <v>79</v>
      </c>
      <c r="BK392" s="224">
        <f>ROUND(I392*H392,2)</f>
        <v>0</v>
      </c>
      <c r="BL392" s="18" t="s">
        <v>310</v>
      </c>
      <c r="BM392" s="223" t="s">
        <v>1927</v>
      </c>
    </row>
    <row r="393" spans="1:47" s="2" customFormat="1" ht="12">
      <c r="A393" s="39"/>
      <c r="B393" s="40"/>
      <c r="C393" s="41"/>
      <c r="D393" s="225" t="s">
        <v>143</v>
      </c>
      <c r="E393" s="41"/>
      <c r="F393" s="226" t="s">
        <v>1928</v>
      </c>
      <c r="G393" s="41"/>
      <c r="H393" s="41"/>
      <c r="I393" s="227"/>
      <c r="J393" s="41"/>
      <c r="K393" s="41"/>
      <c r="L393" s="45"/>
      <c r="M393" s="230"/>
      <c r="N393" s="231"/>
      <c r="O393" s="232"/>
      <c r="P393" s="232"/>
      <c r="Q393" s="232"/>
      <c r="R393" s="232"/>
      <c r="S393" s="232"/>
      <c r="T393" s="232"/>
      <c r="U393" s="233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T393" s="18" t="s">
        <v>143</v>
      </c>
      <c r="AU393" s="18" t="s">
        <v>81</v>
      </c>
    </row>
    <row r="394" spans="1:31" s="2" customFormat="1" ht="6.95" customHeight="1">
      <c r="A394" s="39"/>
      <c r="B394" s="60"/>
      <c r="C394" s="61"/>
      <c r="D394" s="61"/>
      <c r="E394" s="61"/>
      <c r="F394" s="61"/>
      <c r="G394" s="61"/>
      <c r="H394" s="61"/>
      <c r="I394" s="61"/>
      <c r="J394" s="61"/>
      <c r="K394" s="61"/>
      <c r="L394" s="45"/>
      <c r="M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</row>
  </sheetData>
  <sheetProtection password="CC35" sheet="1" objects="1" scenarios="1" formatColumns="0" formatRows="0" autoFilter="0"/>
  <autoFilter ref="C93:K393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hyperlinks>
    <hyperlink ref="F98" r:id="rId1" display="https://podminky.urs.cz/item/CS_URS_2021_02/139751101"/>
    <hyperlink ref="F101" r:id="rId2" display="https://podminky.urs.cz/item/CS_URS_2021_02/162211311"/>
    <hyperlink ref="F103" r:id="rId3" display="https://podminky.urs.cz/item/CS_URS_2021_02/162211319"/>
    <hyperlink ref="F106" r:id="rId4" display="https://podminky.urs.cz/item/CS_URS_2021_02/162751117"/>
    <hyperlink ref="F108" r:id="rId5" display="https://podminky.urs.cz/item/CS_URS_2021_02/162751119"/>
    <hyperlink ref="F111" r:id="rId6" display="https://podminky.urs.cz/item/CS_URS_2021_02/167151101"/>
    <hyperlink ref="F113" r:id="rId7" display="https://podminky.urs.cz/item/CS_URS_2021_02/171201221"/>
    <hyperlink ref="F116" r:id="rId8" display="https://podminky.urs.cz/item/CS_URS_2021_02/171251201"/>
    <hyperlink ref="F118" r:id="rId9" display="https://podminky.urs.cz/item/CS_URS_2021_02/174111102"/>
    <hyperlink ref="F123" r:id="rId10" display="https://podminky.urs.cz/item/CS_URS_2021_02/175111101"/>
    <hyperlink ref="F129" r:id="rId11" display="https://podminky.urs.cz/item/CS_URS_2021_02/451572111"/>
    <hyperlink ref="F133" r:id="rId12" display="https://podminky.urs.cz/item/CS_URS_2021_02/612135101"/>
    <hyperlink ref="F136" r:id="rId13" display="https://podminky.urs.cz/item/CS_URS_2021_02/612325111"/>
    <hyperlink ref="F138" r:id="rId14" display="https://podminky.urs.cz/item/CS_URS_2021_02/631312141"/>
    <hyperlink ref="F142" r:id="rId15" display="https://podminky.urs.cz/item/CS_URS_2021_02/949101112"/>
    <hyperlink ref="F144" r:id="rId16" display="https://podminky.urs.cz/item/CS_URS_2021_02/965043341"/>
    <hyperlink ref="F147" r:id="rId17" display="https://podminky.urs.cz/item/CS_URS_2021_02/965043441"/>
    <hyperlink ref="F150" r:id="rId18" display="https://podminky.urs.cz/item/CS_URS_2021_02/965049111"/>
    <hyperlink ref="F152" r:id="rId19" display="https://podminky.urs.cz/item/CS_URS_2021_02/965049112"/>
    <hyperlink ref="F154" r:id="rId20" display="https://podminky.urs.cz/item/CS_URS_2021_02/971033131"/>
    <hyperlink ref="F157" r:id="rId21" display="https://podminky.urs.cz/item/CS_URS_2021_02/971033161"/>
    <hyperlink ref="F160" r:id="rId22" display="https://podminky.urs.cz/item/CS_URS_2021_02/971033231"/>
    <hyperlink ref="F163" r:id="rId23" display="https://podminky.urs.cz/item/CS_URS_2021_02/974031142"/>
    <hyperlink ref="F166" r:id="rId24" display="https://podminky.urs.cz/item/CS_URS_2021_02/974031144"/>
    <hyperlink ref="F169" r:id="rId25" display="https://podminky.urs.cz/item/CS_URS_2021_02/974031145"/>
    <hyperlink ref="F172" r:id="rId26" display="https://podminky.urs.cz/item/CS_URS_2021_02/974031153"/>
    <hyperlink ref="F175" r:id="rId27" display="https://podminky.urs.cz/item/CS_URS_2021_02/974031164"/>
    <hyperlink ref="F178" r:id="rId28" display="https://podminky.urs.cz/item/CS_URS_2021_02/977312112"/>
    <hyperlink ref="F182" r:id="rId29" display="https://podminky.urs.cz/item/CS_URS_2021_02/997013211"/>
    <hyperlink ref="F184" r:id="rId30" display="https://podminky.urs.cz/item/CS_URS_2021_02/997013501"/>
    <hyperlink ref="F186" r:id="rId31" display="https://podminky.urs.cz/item/CS_URS_2021_02/997013509"/>
    <hyperlink ref="F189" r:id="rId32" display="https://podminky.urs.cz/item/CS_URS_2021_02/997013601"/>
    <hyperlink ref="F192" r:id="rId33" display="https://podminky.urs.cz/item/CS_URS_2021_02/997013602"/>
    <hyperlink ref="F195" r:id="rId34" display="https://podminky.urs.cz/item/CS_URS_2021_02/997013603"/>
    <hyperlink ref="F198" r:id="rId35" display="https://podminky.urs.cz/item/CS_URS_2021_02/997013607"/>
    <hyperlink ref="F200" r:id="rId36" display="https://podminky.urs.cz/item/CS_URS_2021_02/997013813"/>
    <hyperlink ref="F203" r:id="rId37" display="https://podminky.urs.cz/item/CS_URS_2021_02/997013814"/>
    <hyperlink ref="F206" r:id="rId38" display="https://podminky.urs.cz/item/CS_URS_2021_02/998018001"/>
    <hyperlink ref="F210" r:id="rId39" display="https://podminky.urs.cz/item/CS_URS_2021_02/711131811"/>
    <hyperlink ref="F213" r:id="rId40" display="https://podminky.urs.cz/item/CS_URS_2021_02/711493111"/>
    <hyperlink ref="F216" r:id="rId41" display="https://podminky.urs.cz/item/CS_URS_2021_02/998711101"/>
    <hyperlink ref="F218" r:id="rId42" display="https://podminky.urs.cz/item/CS_URS_2021_02/998711181"/>
    <hyperlink ref="F223" r:id="rId43" display="https://podminky.urs.cz/item/CS_URS_2021_02/721173401"/>
    <hyperlink ref="F226" r:id="rId44" display="https://podminky.urs.cz/item/CS_URS_2021_02/721174024"/>
    <hyperlink ref="F229" r:id="rId45" display="https://podminky.urs.cz/item/CS_URS_2021_02/721174025"/>
    <hyperlink ref="F233" r:id="rId46" display="https://podminky.urs.cz/item/CS_URS_2021_02/721174042"/>
    <hyperlink ref="F236" r:id="rId47" display="https://podminky.urs.cz/item/CS_URS_2021_02/721174043"/>
    <hyperlink ref="F239" r:id="rId48" display="https://podminky.urs.cz/item/CS_URS_2021_02/721174044"/>
    <hyperlink ref="F242" r:id="rId49" display="https://podminky.urs.cz/item/CS_URS_2021_02/721174045"/>
    <hyperlink ref="F245" r:id="rId50" display="https://podminky.urs.cz/item/CS_URS_2021_02/721194104"/>
    <hyperlink ref="F247" r:id="rId51" display="https://podminky.urs.cz/item/CS_URS_2021_02/721194105"/>
    <hyperlink ref="F249" r:id="rId52" display="https://podminky.urs.cz/item/CS_URS_2021_02/721194107"/>
    <hyperlink ref="F251" r:id="rId53" display="https://podminky.urs.cz/item/CS_URS_2021_02/721194109"/>
    <hyperlink ref="F253" r:id="rId54" display="https://podminky.urs.cz/item/CS_URS_2021_02/721210814"/>
    <hyperlink ref="F255" r:id="rId55" display="https://podminky.urs.cz/item/CS_URS_2021_02/721212123"/>
    <hyperlink ref="F257" r:id="rId56" display="https://podminky.urs.cz/item/CS_URS_2021_02/721274125"/>
    <hyperlink ref="F259" r:id="rId57" display="https://podminky.urs.cz/item/CS_URS_2021_02/721274126"/>
    <hyperlink ref="F261" r:id="rId58" display="https://podminky.urs.cz/item/CS_URS_2021_02/721290111"/>
    <hyperlink ref="F264" r:id="rId59" display="https://podminky.urs.cz/item/CS_URS_2021_02/998721101"/>
    <hyperlink ref="F266" r:id="rId60" display="https://podminky.urs.cz/item/CS_URS_2021_02/998721181"/>
    <hyperlink ref="F271" r:id="rId61" display="https://podminky.urs.cz/item/CS_URS_2021_02/722174002"/>
    <hyperlink ref="F277" r:id="rId62" display="https://podminky.urs.cz/item/CS_URS_2021_02/722174003"/>
    <hyperlink ref="F283" r:id="rId63" display="https://podminky.urs.cz/item/CS_URS_2021_02/722181241"/>
    <hyperlink ref="F285" r:id="rId64" display="https://podminky.urs.cz/item/CS_URS_2021_02/722181242"/>
    <hyperlink ref="F287" r:id="rId65" display="https://podminky.urs.cz/item/CS_URS_2021_02/722190401"/>
    <hyperlink ref="F292" r:id="rId66" display="https://podminky.urs.cz/item/CS_URS_2021_02/722220152"/>
    <hyperlink ref="F294" r:id="rId67" display="https://podminky.urs.cz/item/CS_URS_2021_02/722220161"/>
    <hyperlink ref="F296" r:id="rId68" display="https://podminky.urs.cz/item/CS_URS_2021_02/722220232"/>
    <hyperlink ref="F298" r:id="rId69" display="https://podminky.urs.cz/item/CS_URS_2021_02/722224116"/>
    <hyperlink ref="F300" r:id="rId70" display="https://podminky.urs.cz/item/CS_URS_2021_02/722231074"/>
    <hyperlink ref="F302" r:id="rId71" display="https://podminky.urs.cz/item/CS_URS_2021_02/722231203"/>
    <hyperlink ref="F304" r:id="rId72" display="https://podminky.urs.cz/item/CS_URS_2021_02/722234265"/>
    <hyperlink ref="F306" r:id="rId73" display="https://podminky.urs.cz/item/CS_URS_2021_02/722240102"/>
    <hyperlink ref="F308" r:id="rId74" display="https://podminky.urs.cz/item/CS_URS_2021_02/722290226"/>
    <hyperlink ref="F311" r:id="rId75" display="https://podminky.urs.cz/item/CS_URS_2021_02/722290234"/>
    <hyperlink ref="F313" r:id="rId76" display="https://podminky.urs.cz/item/CS_URS_2021_02/998722101"/>
    <hyperlink ref="F315" r:id="rId77" display="https://podminky.urs.cz/item/CS_URS_2021_02/998722181"/>
    <hyperlink ref="F318" r:id="rId78" display="https://podminky.urs.cz/item/CS_URS_2021_02/724231127"/>
    <hyperlink ref="F320" r:id="rId79" display="https://podminky.urs.cz/item/CS_URS_2021_02/998724101"/>
    <hyperlink ref="F322" r:id="rId80" display="https://podminky.urs.cz/item/CS_URS_2021_02/998724181"/>
    <hyperlink ref="F325" r:id="rId81" display="https://podminky.urs.cz/item/CS_URS_2021_02/725112022"/>
    <hyperlink ref="F327" r:id="rId82" display="https://podminky.urs.cz/item/CS_URS_2021_02/725121521"/>
    <hyperlink ref="F329" r:id="rId83" display="https://podminky.urs.cz/item/CS_URS_2021_02/725210821"/>
    <hyperlink ref="F331" r:id="rId84" display="https://podminky.urs.cz/item/CS_URS_2021_02/725211616"/>
    <hyperlink ref="F333" r:id="rId85" display="https://podminky.urs.cz/item/CS_URS_2021_02/725291621"/>
    <hyperlink ref="F335" r:id="rId86" display="https://podminky.urs.cz/item/CS_URS_2021_02/725291631"/>
    <hyperlink ref="F340" r:id="rId87" display="https://podminky.urs.cz/item/CS_URS_2021_02/725535212"/>
    <hyperlink ref="F342" r:id="rId88" display="https://podminky.urs.cz/item/CS_URS_2021_02/725535222"/>
    <hyperlink ref="F344" r:id="rId89" display="https://podminky.urs.cz/item/CS_URS_2021_02/725819401"/>
    <hyperlink ref="F349" r:id="rId90" display="https://podminky.urs.cz/item/CS_URS_2021_02/725820802"/>
    <hyperlink ref="F351" r:id="rId91" display="https://podminky.urs.cz/item/CS_URS_2021_02/725822664"/>
    <hyperlink ref="F353" r:id="rId92" display="https://podminky.urs.cz/item/CS_URS_2021_02/725840851"/>
    <hyperlink ref="F355" r:id="rId93" display="https://podminky.urs.cz/item/CS_URS_2021_02/725840860"/>
    <hyperlink ref="F357" r:id="rId94" display="https://podminky.urs.cz/item/CS_URS_2021_02/725841354"/>
    <hyperlink ref="F359" r:id="rId95" display="https://podminky.urs.cz/item/CS_URS_2021_02/725850800"/>
    <hyperlink ref="F361" r:id="rId96" display="https://podminky.urs.cz/item/CS_URS_2021_02/725851325"/>
    <hyperlink ref="F363" r:id="rId97" display="https://podminky.urs.cz/item/CS_URS_2021_02/725860811"/>
    <hyperlink ref="F365" r:id="rId98" display="https://podminky.urs.cz/item/CS_URS_2021_02/725861102"/>
    <hyperlink ref="F367" r:id="rId99" display="https://podminky.urs.cz/item/CS_URS_2021_02/725865411"/>
    <hyperlink ref="F369" r:id="rId100" display="https://podminky.urs.cz/item/CS_URS_2021_02/725865501"/>
    <hyperlink ref="F371" r:id="rId101" display="https://podminky.urs.cz/item/CS_URS_2021_02/725980123"/>
    <hyperlink ref="F373" r:id="rId102" display="https://podminky.urs.cz/item/CS_URS_2021_02/998725101"/>
    <hyperlink ref="F375" r:id="rId103" display="https://podminky.urs.cz/item/CS_URS_2021_02/998725181"/>
    <hyperlink ref="F378" r:id="rId104" display="https://podminky.urs.cz/item/CS_URS_2021_02/726131041"/>
    <hyperlink ref="F380" r:id="rId105" display="https://podminky.urs.cz/item/CS_URS_2021_02/726191001"/>
    <hyperlink ref="F382" r:id="rId106" display="https://podminky.urs.cz/item/CS_URS_2021_02/726191002"/>
    <hyperlink ref="F384" r:id="rId107" display="https://podminky.urs.cz/item/CS_URS_2021_02/998726111"/>
    <hyperlink ref="F386" r:id="rId108" display="https://podminky.urs.cz/item/CS_URS_2021_02/998726181"/>
    <hyperlink ref="F389" r:id="rId109" display="https://podminky.urs.cz/item/CS_URS_2021_02/732421213"/>
    <hyperlink ref="F391" r:id="rId110" display="https://podminky.urs.cz/item/CS_URS_2021_02/998732101"/>
    <hyperlink ref="F393" r:id="rId111" display="https://podminky.urs.cz/item/CS_URS_2021_02/99873218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104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zakázky'!K6</f>
        <v>Zřízení sociální zařízení a šaten v tělocvičně Biskupského gymnázia ul. Střelecká 1800, Varnsdorf</v>
      </c>
      <c r="F7" s="143"/>
      <c r="G7" s="143"/>
      <c r="H7" s="143"/>
      <c r="L7" s="21"/>
    </row>
    <row r="8" spans="2:12" s="1" customFormat="1" ht="12" customHeight="1">
      <c r="B8" s="21"/>
      <c r="D8" s="143" t="s">
        <v>105</v>
      </c>
      <c r="L8" s="21"/>
    </row>
    <row r="9" spans="1:31" s="2" customFormat="1" ht="16.5" customHeight="1">
      <c r="A9" s="39"/>
      <c r="B9" s="45"/>
      <c r="C9" s="39"/>
      <c r="D9" s="39"/>
      <c r="E9" s="144" t="s">
        <v>1929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1930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1931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zakázky'!AN8</f>
        <v>29. 12. 2021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zakázky'!AN13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zakázky'!E14</f>
        <v>Vyplň údaj</v>
      </c>
      <c r="F20" s="134"/>
      <c r="G20" s="134"/>
      <c r="H20" s="134"/>
      <c r="I20" s="143" t="s">
        <v>28</v>
      </c>
      <c r="J20" s="34" t="str">
        <f>'Rekapitulace zakázky'!AN14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32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35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37</v>
      </c>
      <c r="E32" s="39"/>
      <c r="F32" s="39"/>
      <c r="G32" s="39"/>
      <c r="H32" s="39"/>
      <c r="I32" s="39"/>
      <c r="J32" s="154">
        <f>ROUND(J90,2)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39</v>
      </c>
      <c r="G34" s="39"/>
      <c r="H34" s="39"/>
      <c r="I34" s="155" t="s">
        <v>38</v>
      </c>
      <c r="J34" s="155" t="s">
        <v>40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41</v>
      </c>
      <c r="E35" s="143" t="s">
        <v>42</v>
      </c>
      <c r="F35" s="157">
        <f>ROUND((SUM(BE90:BE140)),2)</f>
        <v>0</v>
      </c>
      <c r="G35" s="39"/>
      <c r="H35" s="39"/>
      <c r="I35" s="158">
        <v>0.21</v>
      </c>
      <c r="J35" s="157">
        <f>ROUND(((SUM(BE90:BE140))*I35),2)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43</v>
      </c>
      <c r="F36" s="157">
        <f>ROUND((SUM(BF90:BF140)),2)</f>
        <v>0</v>
      </c>
      <c r="G36" s="39"/>
      <c r="H36" s="39"/>
      <c r="I36" s="158">
        <v>0.15</v>
      </c>
      <c r="J36" s="157">
        <f>ROUND(((SUM(BF90:BF140))*I36),2)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44</v>
      </c>
      <c r="F37" s="157">
        <f>ROUND((SUM(BG90:BG140)),2)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45</v>
      </c>
      <c r="F38" s="157">
        <f>ROUND((SUM(BH90:BH140)),2)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46</v>
      </c>
      <c r="F39" s="157">
        <f>ROUND((SUM(BI90:BI140)),2)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47</v>
      </c>
      <c r="E41" s="161"/>
      <c r="F41" s="161"/>
      <c r="G41" s="162" t="s">
        <v>48</v>
      </c>
      <c r="H41" s="163" t="s">
        <v>49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107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Zřízení sociální zařízení a šaten v tělocvičně Biskupského gymnázia ul. Střelecká 1800, Varnsdorf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105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1929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1930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SO 3.1 - Vzduchotechniky v 1.np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st.p.č.k. 3037, k.ú. Varnsdorf</v>
      </c>
      <c r="G56" s="41"/>
      <c r="H56" s="41"/>
      <c r="I56" s="33" t="s">
        <v>23</v>
      </c>
      <c r="J56" s="73" t="str">
        <f>IF(J14="","",J14)</f>
        <v>29. 12. 2021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 xml:space="preserve">Město Varnsdorf, nám. E. Beneše 470, Varnsdorf </v>
      </c>
      <c r="G58" s="41"/>
      <c r="H58" s="41"/>
      <c r="I58" s="33" t="s">
        <v>31</v>
      </c>
      <c r="J58" s="37" t="str">
        <f>E23</f>
        <v>Pavel Hruška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Pavel Hruška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108</v>
      </c>
      <c r="D61" s="172"/>
      <c r="E61" s="172"/>
      <c r="F61" s="172"/>
      <c r="G61" s="172"/>
      <c r="H61" s="172"/>
      <c r="I61" s="172"/>
      <c r="J61" s="173" t="s">
        <v>109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69</v>
      </c>
      <c r="D63" s="41"/>
      <c r="E63" s="41"/>
      <c r="F63" s="41"/>
      <c r="G63" s="41"/>
      <c r="H63" s="41"/>
      <c r="I63" s="41"/>
      <c r="J63" s="103">
        <f>J90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110</v>
      </c>
    </row>
    <row r="64" spans="1:31" s="9" customFormat="1" ht="24.95" customHeight="1">
      <c r="A64" s="9"/>
      <c r="B64" s="175"/>
      <c r="C64" s="176"/>
      <c r="D64" s="177" t="s">
        <v>184</v>
      </c>
      <c r="E64" s="178"/>
      <c r="F64" s="178"/>
      <c r="G64" s="178"/>
      <c r="H64" s="178"/>
      <c r="I64" s="178"/>
      <c r="J64" s="179">
        <f>J91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188</v>
      </c>
      <c r="E65" s="183"/>
      <c r="F65" s="183"/>
      <c r="G65" s="183"/>
      <c r="H65" s="183"/>
      <c r="I65" s="183"/>
      <c r="J65" s="184">
        <f>J92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189</v>
      </c>
      <c r="E66" s="183"/>
      <c r="F66" s="183"/>
      <c r="G66" s="183"/>
      <c r="H66" s="183"/>
      <c r="I66" s="183"/>
      <c r="J66" s="184">
        <f>J101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75"/>
      <c r="C67" s="176"/>
      <c r="D67" s="177" t="s">
        <v>191</v>
      </c>
      <c r="E67" s="178"/>
      <c r="F67" s="178"/>
      <c r="G67" s="178"/>
      <c r="H67" s="178"/>
      <c r="I67" s="178"/>
      <c r="J67" s="179">
        <f>J111</f>
        <v>0</v>
      </c>
      <c r="K67" s="176"/>
      <c r="L67" s="18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81"/>
      <c r="C68" s="126"/>
      <c r="D68" s="182" t="s">
        <v>1932</v>
      </c>
      <c r="E68" s="183"/>
      <c r="F68" s="183"/>
      <c r="G68" s="183"/>
      <c r="H68" s="183"/>
      <c r="I68" s="183"/>
      <c r="J68" s="184">
        <f>J112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pans="1:31" s="2" customFormat="1" ht="6.95" customHeight="1">
      <c r="A74" s="39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4.95" customHeight="1">
      <c r="A75" s="39"/>
      <c r="B75" s="40"/>
      <c r="C75" s="24" t="s">
        <v>116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16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170" t="str">
        <f>E7</f>
        <v>Zřízení sociální zařízení a šaten v tělocvičně Biskupského gymnázia ul. Střelecká 1800, Varnsdorf</v>
      </c>
      <c r="F78" s="33"/>
      <c r="G78" s="33"/>
      <c r="H78" s="33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2:12" s="1" customFormat="1" ht="12" customHeight="1">
      <c r="B79" s="22"/>
      <c r="C79" s="33" t="s">
        <v>105</v>
      </c>
      <c r="D79" s="23"/>
      <c r="E79" s="23"/>
      <c r="F79" s="23"/>
      <c r="G79" s="23"/>
      <c r="H79" s="23"/>
      <c r="I79" s="23"/>
      <c r="J79" s="23"/>
      <c r="K79" s="23"/>
      <c r="L79" s="21"/>
    </row>
    <row r="80" spans="1:31" s="2" customFormat="1" ht="16.5" customHeight="1">
      <c r="A80" s="39"/>
      <c r="B80" s="40"/>
      <c r="C80" s="41"/>
      <c r="D80" s="41"/>
      <c r="E80" s="170" t="s">
        <v>1929</v>
      </c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1930</v>
      </c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70" t="str">
        <f>E11</f>
        <v>SO 3.1 - Vzduchotechniky v 1.np</v>
      </c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21</v>
      </c>
      <c r="D84" s="41"/>
      <c r="E84" s="41"/>
      <c r="F84" s="28" t="str">
        <f>F14</f>
        <v>st.p.č.k. 3037, k.ú. Varnsdorf</v>
      </c>
      <c r="G84" s="41"/>
      <c r="H84" s="41"/>
      <c r="I84" s="33" t="s">
        <v>23</v>
      </c>
      <c r="J84" s="73" t="str">
        <f>IF(J14="","",J14)</f>
        <v>29. 12. 2021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5.15" customHeight="1">
      <c r="A86" s="39"/>
      <c r="B86" s="40"/>
      <c r="C86" s="33" t="s">
        <v>25</v>
      </c>
      <c r="D86" s="41"/>
      <c r="E86" s="41"/>
      <c r="F86" s="28" t="str">
        <f>E17</f>
        <v xml:space="preserve">Město Varnsdorf, nám. E. Beneše 470, Varnsdorf </v>
      </c>
      <c r="G86" s="41"/>
      <c r="H86" s="41"/>
      <c r="I86" s="33" t="s">
        <v>31</v>
      </c>
      <c r="J86" s="37" t="str">
        <f>E23</f>
        <v>Pavel Hruška</v>
      </c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29</v>
      </c>
      <c r="D87" s="41"/>
      <c r="E87" s="41"/>
      <c r="F87" s="28" t="str">
        <f>IF(E20="","",E20)</f>
        <v>Vyplň údaj</v>
      </c>
      <c r="G87" s="41"/>
      <c r="H87" s="41"/>
      <c r="I87" s="33" t="s">
        <v>34</v>
      </c>
      <c r="J87" s="37" t="str">
        <f>E26</f>
        <v>Pavel Hruška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0.3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11" customFormat="1" ht="29.25" customHeight="1">
      <c r="A89" s="186"/>
      <c r="B89" s="187"/>
      <c r="C89" s="188" t="s">
        <v>117</v>
      </c>
      <c r="D89" s="189" t="s">
        <v>56</v>
      </c>
      <c r="E89" s="189" t="s">
        <v>52</v>
      </c>
      <c r="F89" s="189" t="s">
        <v>53</v>
      </c>
      <c r="G89" s="189" t="s">
        <v>118</v>
      </c>
      <c r="H89" s="189" t="s">
        <v>119</v>
      </c>
      <c r="I89" s="189" t="s">
        <v>120</v>
      </c>
      <c r="J89" s="189" t="s">
        <v>109</v>
      </c>
      <c r="K89" s="190" t="s">
        <v>121</v>
      </c>
      <c r="L89" s="191"/>
      <c r="M89" s="93" t="s">
        <v>19</v>
      </c>
      <c r="N89" s="94" t="s">
        <v>41</v>
      </c>
      <c r="O89" s="94" t="s">
        <v>122</v>
      </c>
      <c r="P89" s="94" t="s">
        <v>123</v>
      </c>
      <c r="Q89" s="94" t="s">
        <v>124</v>
      </c>
      <c r="R89" s="94" t="s">
        <v>125</v>
      </c>
      <c r="S89" s="94" t="s">
        <v>126</v>
      </c>
      <c r="T89" s="94" t="s">
        <v>127</v>
      </c>
      <c r="U89" s="95" t="s">
        <v>128</v>
      </c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</row>
    <row r="90" spans="1:63" s="2" customFormat="1" ht="22.8" customHeight="1">
      <c r="A90" s="39"/>
      <c r="B90" s="40"/>
      <c r="C90" s="100" t="s">
        <v>129</v>
      </c>
      <c r="D90" s="41"/>
      <c r="E90" s="41"/>
      <c r="F90" s="41"/>
      <c r="G90" s="41"/>
      <c r="H90" s="41"/>
      <c r="I90" s="41"/>
      <c r="J90" s="192">
        <f>BK90</f>
        <v>0</v>
      </c>
      <c r="K90" s="41"/>
      <c r="L90" s="45"/>
      <c r="M90" s="96"/>
      <c r="N90" s="193"/>
      <c r="O90" s="97"/>
      <c r="P90" s="194">
        <f>P91+P111</f>
        <v>0</v>
      </c>
      <c r="Q90" s="97"/>
      <c r="R90" s="194">
        <f>R91+R111</f>
        <v>0.08803299999999999</v>
      </c>
      <c r="S90" s="97"/>
      <c r="T90" s="194">
        <f>T91+T111</f>
        <v>0.2142</v>
      </c>
      <c r="U90" s="98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70</v>
      </c>
      <c r="AU90" s="18" t="s">
        <v>110</v>
      </c>
      <c r="BK90" s="195">
        <f>BK91+BK111</f>
        <v>0</v>
      </c>
    </row>
    <row r="91" spans="1:63" s="12" customFormat="1" ht="25.9" customHeight="1">
      <c r="A91" s="12"/>
      <c r="B91" s="196"/>
      <c r="C91" s="197"/>
      <c r="D91" s="198" t="s">
        <v>70</v>
      </c>
      <c r="E91" s="199" t="s">
        <v>203</v>
      </c>
      <c r="F91" s="199" t="s">
        <v>204</v>
      </c>
      <c r="G91" s="197"/>
      <c r="H91" s="197"/>
      <c r="I91" s="200"/>
      <c r="J91" s="201">
        <f>BK91</f>
        <v>0</v>
      </c>
      <c r="K91" s="197"/>
      <c r="L91" s="202"/>
      <c r="M91" s="203"/>
      <c r="N91" s="204"/>
      <c r="O91" s="204"/>
      <c r="P91" s="205">
        <f>P92+P101</f>
        <v>0</v>
      </c>
      <c r="Q91" s="204"/>
      <c r="R91" s="205">
        <f>R92+R101</f>
        <v>0.004893</v>
      </c>
      <c r="S91" s="204"/>
      <c r="T91" s="205">
        <f>T92+T101</f>
        <v>0.2142</v>
      </c>
      <c r="U91" s="206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7" t="s">
        <v>79</v>
      </c>
      <c r="AT91" s="208" t="s">
        <v>70</v>
      </c>
      <c r="AU91" s="208" t="s">
        <v>71</v>
      </c>
      <c r="AY91" s="207" t="s">
        <v>133</v>
      </c>
      <c r="BK91" s="209">
        <f>BK92+BK101</f>
        <v>0</v>
      </c>
    </row>
    <row r="92" spans="1:63" s="12" customFormat="1" ht="22.8" customHeight="1">
      <c r="A92" s="12"/>
      <c r="B92" s="196"/>
      <c r="C92" s="197"/>
      <c r="D92" s="198" t="s">
        <v>70</v>
      </c>
      <c r="E92" s="210" t="s">
        <v>268</v>
      </c>
      <c r="F92" s="210" t="s">
        <v>522</v>
      </c>
      <c r="G92" s="197"/>
      <c r="H92" s="197"/>
      <c r="I92" s="200"/>
      <c r="J92" s="211">
        <f>BK92</f>
        <v>0</v>
      </c>
      <c r="K92" s="197"/>
      <c r="L92" s="202"/>
      <c r="M92" s="203"/>
      <c r="N92" s="204"/>
      <c r="O92" s="204"/>
      <c r="P92" s="205">
        <f>SUM(P93:P100)</f>
        <v>0</v>
      </c>
      <c r="Q92" s="204"/>
      <c r="R92" s="205">
        <f>SUM(R93:R100)</f>
        <v>0.004893</v>
      </c>
      <c r="S92" s="204"/>
      <c r="T92" s="205">
        <f>SUM(T93:T100)</f>
        <v>0.2142</v>
      </c>
      <c r="U92" s="206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79</v>
      </c>
      <c r="AT92" s="208" t="s">
        <v>70</v>
      </c>
      <c r="AU92" s="208" t="s">
        <v>79</v>
      </c>
      <c r="AY92" s="207" t="s">
        <v>133</v>
      </c>
      <c r="BK92" s="209">
        <f>SUM(BK93:BK100)</f>
        <v>0</v>
      </c>
    </row>
    <row r="93" spans="1:65" s="2" customFormat="1" ht="21.75" customHeight="1">
      <c r="A93" s="39"/>
      <c r="B93" s="40"/>
      <c r="C93" s="212" t="s">
        <v>79</v>
      </c>
      <c r="D93" s="212" t="s">
        <v>136</v>
      </c>
      <c r="E93" s="213" t="s">
        <v>1933</v>
      </c>
      <c r="F93" s="214" t="s">
        <v>1934</v>
      </c>
      <c r="G93" s="215" t="s">
        <v>1935</v>
      </c>
      <c r="H93" s="216">
        <v>0.5</v>
      </c>
      <c r="I93" s="217"/>
      <c r="J93" s="218">
        <f>ROUND(I93*H93,2)</f>
        <v>0</v>
      </c>
      <c r="K93" s="214" t="s">
        <v>140</v>
      </c>
      <c r="L93" s="45"/>
      <c r="M93" s="219" t="s">
        <v>19</v>
      </c>
      <c r="N93" s="220" t="s">
        <v>42</v>
      </c>
      <c r="O93" s="85"/>
      <c r="P93" s="221">
        <f>O93*H93</f>
        <v>0</v>
      </c>
      <c r="Q93" s="221">
        <v>0</v>
      </c>
      <c r="R93" s="221">
        <f>Q93*H93</f>
        <v>0</v>
      </c>
      <c r="S93" s="221">
        <v>0</v>
      </c>
      <c r="T93" s="221">
        <f>S93*H93</f>
        <v>0</v>
      </c>
      <c r="U93" s="222" t="s">
        <v>19</v>
      </c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3" t="s">
        <v>156</v>
      </c>
      <c r="AT93" s="223" t="s">
        <v>136</v>
      </c>
      <c r="AU93" s="223" t="s">
        <v>81</v>
      </c>
      <c r="AY93" s="18" t="s">
        <v>133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8" t="s">
        <v>79</v>
      </c>
      <c r="BK93" s="224">
        <f>ROUND(I93*H93,2)</f>
        <v>0</v>
      </c>
      <c r="BL93" s="18" t="s">
        <v>156</v>
      </c>
      <c r="BM93" s="223" t="s">
        <v>1936</v>
      </c>
    </row>
    <row r="94" spans="1:47" s="2" customFormat="1" ht="12">
      <c r="A94" s="39"/>
      <c r="B94" s="40"/>
      <c r="C94" s="41"/>
      <c r="D94" s="225" t="s">
        <v>143</v>
      </c>
      <c r="E94" s="41"/>
      <c r="F94" s="226" t="s">
        <v>1937</v>
      </c>
      <c r="G94" s="41"/>
      <c r="H94" s="41"/>
      <c r="I94" s="227"/>
      <c r="J94" s="41"/>
      <c r="K94" s="41"/>
      <c r="L94" s="45"/>
      <c r="M94" s="228"/>
      <c r="N94" s="229"/>
      <c r="O94" s="85"/>
      <c r="P94" s="85"/>
      <c r="Q94" s="85"/>
      <c r="R94" s="85"/>
      <c r="S94" s="85"/>
      <c r="T94" s="85"/>
      <c r="U94" s="86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143</v>
      </c>
      <c r="AU94" s="18" t="s">
        <v>81</v>
      </c>
    </row>
    <row r="95" spans="1:65" s="2" customFormat="1" ht="24.15" customHeight="1">
      <c r="A95" s="39"/>
      <c r="B95" s="40"/>
      <c r="C95" s="212" t="s">
        <v>81</v>
      </c>
      <c r="D95" s="212" t="s">
        <v>136</v>
      </c>
      <c r="E95" s="213" t="s">
        <v>524</v>
      </c>
      <c r="F95" s="214" t="s">
        <v>525</v>
      </c>
      <c r="G95" s="215" t="s">
        <v>227</v>
      </c>
      <c r="H95" s="216">
        <v>14</v>
      </c>
      <c r="I95" s="217"/>
      <c r="J95" s="218">
        <f>ROUND(I95*H95,2)</f>
        <v>0</v>
      </c>
      <c r="K95" s="214" t="s">
        <v>140</v>
      </c>
      <c r="L95" s="45"/>
      <c r="M95" s="219" t="s">
        <v>19</v>
      </c>
      <c r="N95" s="220" t="s">
        <v>42</v>
      </c>
      <c r="O95" s="85"/>
      <c r="P95" s="221">
        <f>O95*H95</f>
        <v>0</v>
      </c>
      <c r="Q95" s="221">
        <v>0.00021</v>
      </c>
      <c r="R95" s="221">
        <f>Q95*H95</f>
        <v>0.00294</v>
      </c>
      <c r="S95" s="221">
        <v>0</v>
      </c>
      <c r="T95" s="221">
        <f>S95*H95</f>
        <v>0</v>
      </c>
      <c r="U95" s="222" t="s">
        <v>19</v>
      </c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3" t="s">
        <v>156</v>
      </c>
      <c r="AT95" s="223" t="s">
        <v>136</v>
      </c>
      <c r="AU95" s="223" t="s">
        <v>81</v>
      </c>
      <c r="AY95" s="18" t="s">
        <v>133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8" t="s">
        <v>79</v>
      </c>
      <c r="BK95" s="224">
        <f>ROUND(I95*H95,2)</f>
        <v>0</v>
      </c>
      <c r="BL95" s="18" t="s">
        <v>156</v>
      </c>
      <c r="BM95" s="223" t="s">
        <v>1938</v>
      </c>
    </row>
    <row r="96" spans="1:47" s="2" customFormat="1" ht="12">
      <c r="A96" s="39"/>
      <c r="B96" s="40"/>
      <c r="C96" s="41"/>
      <c r="D96" s="225" t="s">
        <v>143</v>
      </c>
      <c r="E96" s="41"/>
      <c r="F96" s="226" t="s">
        <v>527</v>
      </c>
      <c r="G96" s="41"/>
      <c r="H96" s="41"/>
      <c r="I96" s="227"/>
      <c r="J96" s="41"/>
      <c r="K96" s="41"/>
      <c r="L96" s="45"/>
      <c r="M96" s="228"/>
      <c r="N96" s="229"/>
      <c r="O96" s="85"/>
      <c r="P96" s="85"/>
      <c r="Q96" s="85"/>
      <c r="R96" s="85"/>
      <c r="S96" s="85"/>
      <c r="T96" s="85"/>
      <c r="U96" s="86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143</v>
      </c>
      <c r="AU96" s="18" t="s">
        <v>81</v>
      </c>
    </row>
    <row r="97" spans="1:65" s="2" customFormat="1" ht="24.15" customHeight="1">
      <c r="A97" s="39"/>
      <c r="B97" s="40"/>
      <c r="C97" s="212" t="s">
        <v>149</v>
      </c>
      <c r="D97" s="212" t="s">
        <v>136</v>
      </c>
      <c r="E97" s="213" t="s">
        <v>1939</v>
      </c>
      <c r="F97" s="214" t="s">
        <v>1940</v>
      </c>
      <c r="G97" s="215" t="s">
        <v>208</v>
      </c>
      <c r="H97" s="216">
        <v>7</v>
      </c>
      <c r="I97" s="217"/>
      <c r="J97" s="218">
        <f>ROUND(I97*H97,2)</f>
        <v>0</v>
      </c>
      <c r="K97" s="214" t="s">
        <v>140</v>
      </c>
      <c r="L97" s="45"/>
      <c r="M97" s="219" t="s">
        <v>19</v>
      </c>
      <c r="N97" s="220" t="s">
        <v>42</v>
      </c>
      <c r="O97" s="85"/>
      <c r="P97" s="221">
        <f>O97*H97</f>
        <v>0</v>
      </c>
      <c r="Q97" s="221">
        <v>0</v>
      </c>
      <c r="R97" s="221">
        <f>Q97*H97</f>
        <v>0</v>
      </c>
      <c r="S97" s="221">
        <v>0.025</v>
      </c>
      <c r="T97" s="221">
        <f>S97*H97</f>
        <v>0.17500000000000002</v>
      </c>
      <c r="U97" s="222" t="s">
        <v>19</v>
      </c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3" t="s">
        <v>156</v>
      </c>
      <c r="AT97" s="223" t="s">
        <v>136</v>
      </c>
      <c r="AU97" s="223" t="s">
        <v>81</v>
      </c>
      <c r="AY97" s="18" t="s">
        <v>133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8" t="s">
        <v>79</v>
      </c>
      <c r="BK97" s="224">
        <f>ROUND(I97*H97,2)</f>
        <v>0</v>
      </c>
      <c r="BL97" s="18" t="s">
        <v>156</v>
      </c>
      <c r="BM97" s="223" t="s">
        <v>1941</v>
      </c>
    </row>
    <row r="98" spans="1:47" s="2" customFormat="1" ht="12">
      <c r="A98" s="39"/>
      <c r="B98" s="40"/>
      <c r="C98" s="41"/>
      <c r="D98" s="225" t="s">
        <v>143</v>
      </c>
      <c r="E98" s="41"/>
      <c r="F98" s="226" t="s">
        <v>1942</v>
      </c>
      <c r="G98" s="41"/>
      <c r="H98" s="41"/>
      <c r="I98" s="227"/>
      <c r="J98" s="41"/>
      <c r="K98" s="41"/>
      <c r="L98" s="45"/>
      <c r="M98" s="228"/>
      <c r="N98" s="229"/>
      <c r="O98" s="85"/>
      <c r="P98" s="85"/>
      <c r="Q98" s="85"/>
      <c r="R98" s="85"/>
      <c r="S98" s="85"/>
      <c r="T98" s="85"/>
      <c r="U98" s="86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143</v>
      </c>
      <c r="AU98" s="18" t="s">
        <v>81</v>
      </c>
    </row>
    <row r="99" spans="1:65" s="2" customFormat="1" ht="24.15" customHeight="1">
      <c r="A99" s="39"/>
      <c r="B99" s="40"/>
      <c r="C99" s="212" t="s">
        <v>156</v>
      </c>
      <c r="D99" s="212" t="s">
        <v>136</v>
      </c>
      <c r="E99" s="213" t="s">
        <v>1943</v>
      </c>
      <c r="F99" s="214" t="s">
        <v>1944</v>
      </c>
      <c r="G99" s="215" t="s">
        <v>253</v>
      </c>
      <c r="H99" s="216">
        <v>0.7</v>
      </c>
      <c r="I99" s="217"/>
      <c r="J99" s="218">
        <f>ROUND(I99*H99,2)</f>
        <v>0</v>
      </c>
      <c r="K99" s="214" t="s">
        <v>140</v>
      </c>
      <c r="L99" s="45"/>
      <c r="M99" s="219" t="s">
        <v>19</v>
      </c>
      <c r="N99" s="220" t="s">
        <v>42</v>
      </c>
      <c r="O99" s="85"/>
      <c r="P99" s="221">
        <f>O99*H99</f>
        <v>0</v>
      </c>
      <c r="Q99" s="221">
        <v>0.00279</v>
      </c>
      <c r="R99" s="221">
        <f>Q99*H99</f>
        <v>0.0019529999999999999</v>
      </c>
      <c r="S99" s="221">
        <v>0.056</v>
      </c>
      <c r="T99" s="221">
        <f>S99*H99</f>
        <v>0.0392</v>
      </c>
      <c r="U99" s="222" t="s">
        <v>19</v>
      </c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3" t="s">
        <v>156</v>
      </c>
      <c r="AT99" s="223" t="s">
        <v>136</v>
      </c>
      <c r="AU99" s="223" t="s">
        <v>81</v>
      </c>
      <c r="AY99" s="18" t="s">
        <v>133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8" t="s">
        <v>79</v>
      </c>
      <c r="BK99" s="224">
        <f>ROUND(I99*H99,2)</f>
        <v>0</v>
      </c>
      <c r="BL99" s="18" t="s">
        <v>156</v>
      </c>
      <c r="BM99" s="223" t="s">
        <v>1945</v>
      </c>
    </row>
    <row r="100" spans="1:47" s="2" customFormat="1" ht="12">
      <c r="A100" s="39"/>
      <c r="B100" s="40"/>
      <c r="C100" s="41"/>
      <c r="D100" s="225" t="s">
        <v>143</v>
      </c>
      <c r="E100" s="41"/>
      <c r="F100" s="226" t="s">
        <v>1946</v>
      </c>
      <c r="G100" s="41"/>
      <c r="H100" s="41"/>
      <c r="I100" s="227"/>
      <c r="J100" s="41"/>
      <c r="K100" s="41"/>
      <c r="L100" s="45"/>
      <c r="M100" s="228"/>
      <c r="N100" s="229"/>
      <c r="O100" s="85"/>
      <c r="P100" s="85"/>
      <c r="Q100" s="85"/>
      <c r="R100" s="85"/>
      <c r="S100" s="85"/>
      <c r="T100" s="85"/>
      <c r="U100" s="86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143</v>
      </c>
      <c r="AU100" s="18" t="s">
        <v>81</v>
      </c>
    </row>
    <row r="101" spans="1:63" s="12" customFormat="1" ht="22.8" customHeight="1">
      <c r="A101" s="12"/>
      <c r="B101" s="196"/>
      <c r="C101" s="197"/>
      <c r="D101" s="198" t="s">
        <v>70</v>
      </c>
      <c r="E101" s="210" t="s">
        <v>612</v>
      </c>
      <c r="F101" s="210" t="s">
        <v>613</v>
      </c>
      <c r="G101" s="197"/>
      <c r="H101" s="197"/>
      <c r="I101" s="200"/>
      <c r="J101" s="211">
        <f>BK101</f>
        <v>0</v>
      </c>
      <c r="K101" s="197"/>
      <c r="L101" s="202"/>
      <c r="M101" s="203"/>
      <c r="N101" s="204"/>
      <c r="O101" s="204"/>
      <c r="P101" s="205">
        <f>SUM(P102:P110)</f>
        <v>0</v>
      </c>
      <c r="Q101" s="204"/>
      <c r="R101" s="205">
        <f>SUM(R102:R110)</f>
        <v>0</v>
      </c>
      <c r="S101" s="204"/>
      <c r="T101" s="205">
        <f>SUM(T102:T110)</f>
        <v>0</v>
      </c>
      <c r="U101" s="206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7" t="s">
        <v>79</v>
      </c>
      <c r="AT101" s="208" t="s">
        <v>70</v>
      </c>
      <c r="AU101" s="208" t="s">
        <v>79</v>
      </c>
      <c r="AY101" s="207" t="s">
        <v>133</v>
      </c>
      <c r="BK101" s="209">
        <f>SUM(BK102:BK110)</f>
        <v>0</v>
      </c>
    </row>
    <row r="102" spans="1:65" s="2" customFormat="1" ht="24.15" customHeight="1">
      <c r="A102" s="39"/>
      <c r="B102" s="40"/>
      <c r="C102" s="212" t="s">
        <v>132</v>
      </c>
      <c r="D102" s="212" t="s">
        <v>136</v>
      </c>
      <c r="E102" s="213" t="s">
        <v>615</v>
      </c>
      <c r="F102" s="214" t="s">
        <v>616</v>
      </c>
      <c r="G102" s="215" t="s">
        <v>276</v>
      </c>
      <c r="H102" s="216">
        <v>0.214</v>
      </c>
      <c r="I102" s="217"/>
      <c r="J102" s="218">
        <f>ROUND(I102*H102,2)</f>
        <v>0</v>
      </c>
      <c r="K102" s="214" t="s">
        <v>140</v>
      </c>
      <c r="L102" s="45"/>
      <c r="M102" s="219" t="s">
        <v>19</v>
      </c>
      <c r="N102" s="220" t="s">
        <v>42</v>
      </c>
      <c r="O102" s="85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1">
        <f>S102*H102</f>
        <v>0</v>
      </c>
      <c r="U102" s="222" t="s">
        <v>19</v>
      </c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3" t="s">
        <v>156</v>
      </c>
      <c r="AT102" s="223" t="s">
        <v>136</v>
      </c>
      <c r="AU102" s="223" t="s">
        <v>81</v>
      </c>
      <c r="AY102" s="18" t="s">
        <v>133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8" t="s">
        <v>79</v>
      </c>
      <c r="BK102" s="224">
        <f>ROUND(I102*H102,2)</f>
        <v>0</v>
      </c>
      <c r="BL102" s="18" t="s">
        <v>156</v>
      </c>
      <c r="BM102" s="223" t="s">
        <v>1947</v>
      </c>
    </row>
    <row r="103" spans="1:47" s="2" customFormat="1" ht="12">
      <c r="A103" s="39"/>
      <c r="B103" s="40"/>
      <c r="C103" s="41"/>
      <c r="D103" s="225" t="s">
        <v>143</v>
      </c>
      <c r="E103" s="41"/>
      <c r="F103" s="226" t="s">
        <v>618</v>
      </c>
      <c r="G103" s="41"/>
      <c r="H103" s="41"/>
      <c r="I103" s="227"/>
      <c r="J103" s="41"/>
      <c r="K103" s="41"/>
      <c r="L103" s="45"/>
      <c r="M103" s="228"/>
      <c r="N103" s="229"/>
      <c r="O103" s="85"/>
      <c r="P103" s="85"/>
      <c r="Q103" s="85"/>
      <c r="R103" s="85"/>
      <c r="S103" s="85"/>
      <c r="T103" s="85"/>
      <c r="U103" s="86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143</v>
      </c>
      <c r="AU103" s="18" t="s">
        <v>81</v>
      </c>
    </row>
    <row r="104" spans="1:65" s="2" customFormat="1" ht="21.75" customHeight="1">
      <c r="A104" s="39"/>
      <c r="B104" s="40"/>
      <c r="C104" s="212" t="s">
        <v>166</v>
      </c>
      <c r="D104" s="212" t="s">
        <v>136</v>
      </c>
      <c r="E104" s="213" t="s">
        <v>620</v>
      </c>
      <c r="F104" s="214" t="s">
        <v>621</v>
      </c>
      <c r="G104" s="215" t="s">
        <v>276</v>
      </c>
      <c r="H104" s="216">
        <v>0.214</v>
      </c>
      <c r="I104" s="217"/>
      <c r="J104" s="218">
        <f>ROUND(I104*H104,2)</f>
        <v>0</v>
      </c>
      <c r="K104" s="214" t="s">
        <v>140</v>
      </c>
      <c r="L104" s="45"/>
      <c r="M104" s="219" t="s">
        <v>19</v>
      </c>
      <c r="N104" s="220" t="s">
        <v>42</v>
      </c>
      <c r="O104" s="85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1">
        <f>S104*H104</f>
        <v>0</v>
      </c>
      <c r="U104" s="222" t="s">
        <v>19</v>
      </c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3" t="s">
        <v>156</v>
      </c>
      <c r="AT104" s="223" t="s">
        <v>136</v>
      </c>
      <c r="AU104" s="223" t="s">
        <v>81</v>
      </c>
      <c r="AY104" s="18" t="s">
        <v>133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8" t="s">
        <v>79</v>
      </c>
      <c r="BK104" s="224">
        <f>ROUND(I104*H104,2)</f>
        <v>0</v>
      </c>
      <c r="BL104" s="18" t="s">
        <v>156</v>
      </c>
      <c r="BM104" s="223" t="s">
        <v>1948</v>
      </c>
    </row>
    <row r="105" spans="1:47" s="2" customFormat="1" ht="12">
      <c r="A105" s="39"/>
      <c r="B105" s="40"/>
      <c r="C105" s="41"/>
      <c r="D105" s="225" t="s">
        <v>143</v>
      </c>
      <c r="E105" s="41"/>
      <c r="F105" s="226" t="s">
        <v>623</v>
      </c>
      <c r="G105" s="41"/>
      <c r="H105" s="41"/>
      <c r="I105" s="227"/>
      <c r="J105" s="41"/>
      <c r="K105" s="41"/>
      <c r="L105" s="45"/>
      <c r="M105" s="228"/>
      <c r="N105" s="229"/>
      <c r="O105" s="85"/>
      <c r="P105" s="85"/>
      <c r="Q105" s="85"/>
      <c r="R105" s="85"/>
      <c r="S105" s="85"/>
      <c r="T105" s="85"/>
      <c r="U105" s="86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143</v>
      </c>
      <c r="AU105" s="18" t="s">
        <v>81</v>
      </c>
    </row>
    <row r="106" spans="1:65" s="2" customFormat="1" ht="24.15" customHeight="1">
      <c r="A106" s="39"/>
      <c r="B106" s="40"/>
      <c r="C106" s="212" t="s">
        <v>173</v>
      </c>
      <c r="D106" s="212" t="s">
        <v>136</v>
      </c>
      <c r="E106" s="213" t="s">
        <v>625</v>
      </c>
      <c r="F106" s="214" t="s">
        <v>626</v>
      </c>
      <c r="G106" s="215" t="s">
        <v>276</v>
      </c>
      <c r="H106" s="216">
        <v>8.346</v>
      </c>
      <c r="I106" s="217"/>
      <c r="J106" s="218">
        <f>ROUND(I106*H106,2)</f>
        <v>0</v>
      </c>
      <c r="K106" s="214" t="s">
        <v>140</v>
      </c>
      <c r="L106" s="45"/>
      <c r="M106" s="219" t="s">
        <v>19</v>
      </c>
      <c r="N106" s="220" t="s">
        <v>42</v>
      </c>
      <c r="O106" s="85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1">
        <f>S106*H106</f>
        <v>0</v>
      </c>
      <c r="U106" s="222" t="s">
        <v>19</v>
      </c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3" t="s">
        <v>156</v>
      </c>
      <c r="AT106" s="223" t="s">
        <v>136</v>
      </c>
      <c r="AU106" s="223" t="s">
        <v>81</v>
      </c>
      <c r="AY106" s="18" t="s">
        <v>133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8" t="s">
        <v>79</v>
      </c>
      <c r="BK106" s="224">
        <f>ROUND(I106*H106,2)</f>
        <v>0</v>
      </c>
      <c r="BL106" s="18" t="s">
        <v>156</v>
      </c>
      <c r="BM106" s="223" t="s">
        <v>1949</v>
      </c>
    </row>
    <row r="107" spans="1:47" s="2" customFormat="1" ht="12">
      <c r="A107" s="39"/>
      <c r="B107" s="40"/>
      <c r="C107" s="41"/>
      <c r="D107" s="225" t="s">
        <v>143</v>
      </c>
      <c r="E107" s="41"/>
      <c r="F107" s="226" t="s">
        <v>628</v>
      </c>
      <c r="G107" s="41"/>
      <c r="H107" s="41"/>
      <c r="I107" s="227"/>
      <c r="J107" s="41"/>
      <c r="K107" s="41"/>
      <c r="L107" s="45"/>
      <c r="M107" s="228"/>
      <c r="N107" s="229"/>
      <c r="O107" s="85"/>
      <c r="P107" s="85"/>
      <c r="Q107" s="85"/>
      <c r="R107" s="85"/>
      <c r="S107" s="85"/>
      <c r="T107" s="85"/>
      <c r="U107" s="86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143</v>
      </c>
      <c r="AU107" s="18" t="s">
        <v>81</v>
      </c>
    </row>
    <row r="108" spans="1:51" s="13" customFormat="1" ht="12">
      <c r="A108" s="13"/>
      <c r="B108" s="234"/>
      <c r="C108" s="235"/>
      <c r="D108" s="236" t="s">
        <v>211</v>
      </c>
      <c r="E108" s="235"/>
      <c r="F108" s="238" t="s">
        <v>1950</v>
      </c>
      <c r="G108" s="235"/>
      <c r="H108" s="239">
        <v>8.346</v>
      </c>
      <c r="I108" s="240"/>
      <c r="J108" s="235"/>
      <c r="K108" s="235"/>
      <c r="L108" s="241"/>
      <c r="M108" s="242"/>
      <c r="N108" s="243"/>
      <c r="O108" s="243"/>
      <c r="P108" s="243"/>
      <c r="Q108" s="243"/>
      <c r="R108" s="243"/>
      <c r="S108" s="243"/>
      <c r="T108" s="243"/>
      <c r="U108" s="244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5" t="s">
        <v>211</v>
      </c>
      <c r="AU108" s="245" t="s">
        <v>81</v>
      </c>
      <c r="AV108" s="13" t="s">
        <v>81</v>
      </c>
      <c r="AW108" s="13" t="s">
        <v>4</v>
      </c>
      <c r="AX108" s="13" t="s">
        <v>79</v>
      </c>
      <c r="AY108" s="245" t="s">
        <v>133</v>
      </c>
    </row>
    <row r="109" spans="1:65" s="2" customFormat="1" ht="24.15" customHeight="1">
      <c r="A109" s="39"/>
      <c r="B109" s="40"/>
      <c r="C109" s="212" t="s">
        <v>178</v>
      </c>
      <c r="D109" s="212" t="s">
        <v>136</v>
      </c>
      <c r="E109" s="213" t="s">
        <v>637</v>
      </c>
      <c r="F109" s="214" t="s">
        <v>638</v>
      </c>
      <c r="G109" s="215" t="s">
        <v>276</v>
      </c>
      <c r="H109" s="216">
        <v>0.214</v>
      </c>
      <c r="I109" s="217"/>
      <c r="J109" s="218">
        <f>ROUND(I109*H109,2)</f>
        <v>0</v>
      </c>
      <c r="K109" s="214" t="s">
        <v>140</v>
      </c>
      <c r="L109" s="45"/>
      <c r="M109" s="219" t="s">
        <v>19</v>
      </c>
      <c r="N109" s="220" t="s">
        <v>42</v>
      </c>
      <c r="O109" s="85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1">
        <f>S109*H109</f>
        <v>0</v>
      </c>
      <c r="U109" s="222" t="s">
        <v>19</v>
      </c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3" t="s">
        <v>156</v>
      </c>
      <c r="AT109" s="223" t="s">
        <v>136</v>
      </c>
      <c r="AU109" s="223" t="s">
        <v>81</v>
      </c>
      <c r="AY109" s="18" t="s">
        <v>133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8" t="s">
        <v>79</v>
      </c>
      <c r="BK109" s="224">
        <f>ROUND(I109*H109,2)</f>
        <v>0</v>
      </c>
      <c r="BL109" s="18" t="s">
        <v>156</v>
      </c>
      <c r="BM109" s="223" t="s">
        <v>1951</v>
      </c>
    </row>
    <row r="110" spans="1:47" s="2" customFormat="1" ht="12">
      <c r="A110" s="39"/>
      <c r="B110" s="40"/>
      <c r="C110" s="41"/>
      <c r="D110" s="225" t="s">
        <v>143</v>
      </c>
      <c r="E110" s="41"/>
      <c r="F110" s="226" t="s">
        <v>640</v>
      </c>
      <c r="G110" s="41"/>
      <c r="H110" s="41"/>
      <c r="I110" s="227"/>
      <c r="J110" s="41"/>
      <c r="K110" s="41"/>
      <c r="L110" s="45"/>
      <c r="M110" s="228"/>
      <c r="N110" s="229"/>
      <c r="O110" s="85"/>
      <c r="P110" s="85"/>
      <c r="Q110" s="85"/>
      <c r="R110" s="85"/>
      <c r="S110" s="85"/>
      <c r="T110" s="85"/>
      <c r="U110" s="86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143</v>
      </c>
      <c r="AU110" s="18" t="s">
        <v>81</v>
      </c>
    </row>
    <row r="111" spans="1:63" s="12" customFormat="1" ht="25.9" customHeight="1">
      <c r="A111" s="12"/>
      <c r="B111" s="196"/>
      <c r="C111" s="197"/>
      <c r="D111" s="198" t="s">
        <v>70</v>
      </c>
      <c r="E111" s="199" t="s">
        <v>670</v>
      </c>
      <c r="F111" s="199" t="s">
        <v>671</v>
      </c>
      <c r="G111" s="197"/>
      <c r="H111" s="197"/>
      <c r="I111" s="200"/>
      <c r="J111" s="201">
        <f>BK111</f>
        <v>0</v>
      </c>
      <c r="K111" s="197"/>
      <c r="L111" s="202"/>
      <c r="M111" s="203"/>
      <c r="N111" s="204"/>
      <c r="O111" s="204"/>
      <c r="P111" s="205">
        <f>P112</f>
        <v>0</v>
      </c>
      <c r="Q111" s="204"/>
      <c r="R111" s="205">
        <f>R112</f>
        <v>0.08313999999999999</v>
      </c>
      <c r="S111" s="204"/>
      <c r="T111" s="205">
        <f>T112</f>
        <v>0</v>
      </c>
      <c r="U111" s="206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7" t="s">
        <v>81</v>
      </c>
      <c r="AT111" s="208" t="s">
        <v>70</v>
      </c>
      <c r="AU111" s="208" t="s">
        <v>71</v>
      </c>
      <c r="AY111" s="207" t="s">
        <v>133</v>
      </c>
      <c r="BK111" s="209">
        <f>BK112</f>
        <v>0</v>
      </c>
    </row>
    <row r="112" spans="1:63" s="12" customFormat="1" ht="22.8" customHeight="1">
      <c r="A112" s="12"/>
      <c r="B112" s="196"/>
      <c r="C112" s="197"/>
      <c r="D112" s="198" t="s">
        <v>70</v>
      </c>
      <c r="E112" s="210" t="s">
        <v>1952</v>
      </c>
      <c r="F112" s="210" t="s">
        <v>1953</v>
      </c>
      <c r="G112" s="197"/>
      <c r="H112" s="197"/>
      <c r="I112" s="200"/>
      <c r="J112" s="211">
        <f>BK112</f>
        <v>0</v>
      </c>
      <c r="K112" s="197"/>
      <c r="L112" s="202"/>
      <c r="M112" s="203"/>
      <c r="N112" s="204"/>
      <c r="O112" s="204"/>
      <c r="P112" s="205">
        <f>SUM(P113:P140)</f>
        <v>0</v>
      </c>
      <c r="Q112" s="204"/>
      <c r="R112" s="205">
        <f>SUM(R113:R140)</f>
        <v>0.08313999999999999</v>
      </c>
      <c r="S112" s="204"/>
      <c r="T112" s="205">
        <f>SUM(T113:T140)</f>
        <v>0</v>
      </c>
      <c r="U112" s="206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7" t="s">
        <v>81</v>
      </c>
      <c r="AT112" s="208" t="s">
        <v>70</v>
      </c>
      <c r="AU112" s="208" t="s">
        <v>79</v>
      </c>
      <c r="AY112" s="207" t="s">
        <v>133</v>
      </c>
      <c r="BK112" s="209">
        <f>SUM(BK113:BK140)</f>
        <v>0</v>
      </c>
    </row>
    <row r="113" spans="1:65" s="2" customFormat="1" ht="16.5" customHeight="1">
      <c r="A113" s="39"/>
      <c r="B113" s="40"/>
      <c r="C113" s="212" t="s">
        <v>268</v>
      </c>
      <c r="D113" s="212" t="s">
        <v>136</v>
      </c>
      <c r="E113" s="213" t="s">
        <v>1954</v>
      </c>
      <c r="F113" s="214" t="s">
        <v>1955</v>
      </c>
      <c r="G113" s="215" t="s">
        <v>208</v>
      </c>
      <c r="H113" s="216">
        <v>1</v>
      </c>
      <c r="I113" s="217"/>
      <c r="J113" s="218">
        <f>ROUND(I113*H113,2)</f>
        <v>0</v>
      </c>
      <c r="K113" s="214" t="s">
        <v>140</v>
      </c>
      <c r="L113" s="45"/>
      <c r="M113" s="219" t="s">
        <v>19</v>
      </c>
      <c r="N113" s="220" t="s">
        <v>42</v>
      </c>
      <c r="O113" s="85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1">
        <f>S113*H113</f>
        <v>0</v>
      </c>
      <c r="U113" s="222" t="s">
        <v>19</v>
      </c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3" t="s">
        <v>310</v>
      </c>
      <c r="AT113" s="223" t="s">
        <v>136</v>
      </c>
      <c r="AU113" s="223" t="s">
        <v>81</v>
      </c>
      <c r="AY113" s="18" t="s">
        <v>133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8" t="s">
        <v>79</v>
      </c>
      <c r="BK113" s="224">
        <f>ROUND(I113*H113,2)</f>
        <v>0</v>
      </c>
      <c r="BL113" s="18" t="s">
        <v>310</v>
      </c>
      <c r="BM113" s="223" t="s">
        <v>1956</v>
      </c>
    </row>
    <row r="114" spans="1:47" s="2" customFormat="1" ht="12">
      <c r="A114" s="39"/>
      <c r="B114" s="40"/>
      <c r="C114" s="41"/>
      <c r="D114" s="225" t="s">
        <v>143</v>
      </c>
      <c r="E114" s="41"/>
      <c r="F114" s="226" t="s">
        <v>1957</v>
      </c>
      <c r="G114" s="41"/>
      <c r="H114" s="41"/>
      <c r="I114" s="227"/>
      <c r="J114" s="41"/>
      <c r="K114" s="41"/>
      <c r="L114" s="45"/>
      <c r="M114" s="228"/>
      <c r="N114" s="229"/>
      <c r="O114" s="85"/>
      <c r="P114" s="85"/>
      <c r="Q114" s="85"/>
      <c r="R114" s="85"/>
      <c r="S114" s="85"/>
      <c r="T114" s="85"/>
      <c r="U114" s="86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143</v>
      </c>
      <c r="AU114" s="18" t="s">
        <v>81</v>
      </c>
    </row>
    <row r="115" spans="1:65" s="2" customFormat="1" ht="24.15" customHeight="1">
      <c r="A115" s="39"/>
      <c r="B115" s="40"/>
      <c r="C115" s="268" t="s">
        <v>273</v>
      </c>
      <c r="D115" s="268" t="s">
        <v>281</v>
      </c>
      <c r="E115" s="269" t="s">
        <v>1958</v>
      </c>
      <c r="F115" s="270" t="s">
        <v>1959</v>
      </c>
      <c r="G115" s="271" t="s">
        <v>208</v>
      </c>
      <c r="H115" s="272">
        <v>1</v>
      </c>
      <c r="I115" s="273"/>
      <c r="J115" s="274">
        <f>ROUND(I115*H115,2)</f>
        <v>0</v>
      </c>
      <c r="K115" s="270" t="s">
        <v>19</v>
      </c>
      <c r="L115" s="275"/>
      <c r="M115" s="276" t="s">
        <v>19</v>
      </c>
      <c r="N115" s="277" t="s">
        <v>42</v>
      </c>
      <c r="O115" s="85"/>
      <c r="P115" s="221">
        <f>O115*H115</f>
        <v>0</v>
      </c>
      <c r="Q115" s="221">
        <v>0.0036</v>
      </c>
      <c r="R115" s="221">
        <f>Q115*H115</f>
        <v>0.0036</v>
      </c>
      <c r="S115" s="221">
        <v>0</v>
      </c>
      <c r="T115" s="221">
        <f>S115*H115</f>
        <v>0</v>
      </c>
      <c r="U115" s="222" t="s">
        <v>19</v>
      </c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3" t="s">
        <v>408</v>
      </c>
      <c r="AT115" s="223" t="s">
        <v>281</v>
      </c>
      <c r="AU115" s="223" t="s">
        <v>81</v>
      </c>
      <c r="AY115" s="18" t="s">
        <v>133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8" t="s">
        <v>79</v>
      </c>
      <c r="BK115" s="224">
        <f>ROUND(I115*H115,2)</f>
        <v>0</v>
      </c>
      <c r="BL115" s="18" t="s">
        <v>310</v>
      </c>
      <c r="BM115" s="223" t="s">
        <v>1960</v>
      </c>
    </row>
    <row r="116" spans="1:65" s="2" customFormat="1" ht="16.5" customHeight="1">
      <c r="A116" s="39"/>
      <c r="B116" s="40"/>
      <c r="C116" s="212" t="s">
        <v>280</v>
      </c>
      <c r="D116" s="212" t="s">
        <v>136</v>
      </c>
      <c r="E116" s="213" t="s">
        <v>1961</v>
      </c>
      <c r="F116" s="214" t="s">
        <v>1962</v>
      </c>
      <c r="G116" s="215" t="s">
        <v>208</v>
      </c>
      <c r="H116" s="216">
        <v>7</v>
      </c>
      <c r="I116" s="217"/>
      <c r="J116" s="218">
        <f>ROUND(I116*H116,2)</f>
        <v>0</v>
      </c>
      <c r="K116" s="214" t="s">
        <v>140</v>
      </c>
      <c r="L116" s="45"/>
      <c r="M116" s="219" t="s">
        <v>19</v>
      </c>
      <c r="N116" s="220" t="s">
        <v>42</v>
      </c>
      <c r="O116" s="85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1">
        <f>S116*H116</f>
        <v>0</v>
      </c>
      <c r="U116" s="222" t="s">
        <v>19</v>
      </c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3" t="s">
        <v>310</v>
      </c>
      <c r="AT116" s="223" t="s">
        <v>136</v>
      </c>
      <c r="AU116" s="223" t="s">
        <v>81</v>
      </c>
      <c r="AY116" s="18" t="s">
        <v>133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8" t="s">
        <v>79</v>
      </c>
      <c r="BK116" s="224">
        <f>ROUND(I116*H116,2)</f>
        <v>0</v>
      </c>
      <c r="BL116" s="18" t="s">
        <v>310</v>
      </c>
      <c r="BM116" s="223" t="s">
        <v>1963</v>
      </c>
    </row>
    <row r="117" spans="1:47" s="2" customFormat="1" ht="12">
      <c r="A117" s="39"/>
      <c r="B117" s="40"/>
      <c r="C117" s="41"/>
      <c r="D117" s="225" t="s">
        <v>143</v>
      </c>
      <c r="E117" s="41"/>
      <c r="F117" s="226" t="s">
        <v>1964</v>
      </c>
      <c r="G117" s="41"/>
      <c r="H117" s="41"/>
      <c r="I117" s="227"/>
      <c r="J117" s="41"/>
      <c r="K117" s="41"/>
      <c r="L117" s="45"/>
      <c r="M117" s="228"/>
      <c r="N117" s="229"/>
      <c r="O117" s="85"/>
      <c r="P117" s="85"/>
      <c r="Q117" s="85"/>
      <c r="R117" s="85"/>
      <c r="S117" s="85"/>
      <c r="T117" s="85"/>
      <c r="U117" s="86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143</v>
      </c>
      <c r="AU117" s="18" t="s">
        <v>81</v>
      </c>
    </row>
    <row r="118" spans="1:65" s="2" customFormat="1" ht="16.5" customHeight="1">
      <c r="A118" s="39"/>
      <c r="B118" s="40"/>
      <c r="C118" s="268" t="s">
        <v>288</v>
      </c>
      <c r="D118" s="268" t="s">
        <v>281</v>
      </c>
      <c r="E118" s="269" t="s">
        <v>1965</v>
      </c>
      <c r="F118" s="270" t="s">
        <v>1966</v>
      </c>
      <c r="G118" s="271" t="s">
        <v>208</v>
      </c>
      <c r="H118" s="272">
        <v>7</v>
      </c>
      <c r="I118" s="273"/>
      <c r="J118" s="274">
        <f>ROUND(I118*H118,2)</f>
        <v>0</v>
      </c>
      <c r="K118" s="270" t="s">
        <v>140</v>
      </c>
      <c r="L118" s="275"/>
      <c r="M118" s="276" t="s">
        <v>19</v>
      </c>
      <c r="N118" s="277" t="s">
        <v>42</v>
      </c>
      <c r="O118" s="85"/>
      <c r="P118" s="221">
        <f>O118*H118</f>
        <v>0</v>
      </c>
      <c r="Q118" s="221">
        <v>0.0005</v>
      </c>
      <c r="R118" s="221">
        <f>Q118*H118</f>
        <v>0.0035</v>
      </c>
      <c r="S118" s="221">
        <v>0</v>
      </c>
      <c r="T118" s="221">
        <f>S118*H118</f>
        <v>0</v>
      </c>
      <c r="U118" s="222" t="s">
        <v>19</v>
      </c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3" t="s">
        <v>408</v>
      </c>
      <c r="AT118" s="223" t="s">
        <v>281</v>
      </c>
      <c r="AU118" s="223" t="s">
        <v>81</v>
      </c>
      <c r="AY118" s="18" t="s">
        <v>133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8" t="s">
        <v>79</v>
      </c>
      <c r="BK118" s="224">
        <f>ROUND(I118*H118,2)</f>
        <v>0</v>
      </c>
      <c r="BL118" s="18" t="s">
        <v>310</v>
      </c>
      <c r="BM118" s="223" t="s">
        <v>1967</v>
      </c>
    </row>
    <row r="119" spans="1:65" s="2" customFormat="1" ht="16.5" customHeight="1">
      <c r="A119" s="39"/>
      <c r="B119" s="40"/>
      <c r="C119" s="212" t="s">
        <v>294</v>
      </c>
      <c r="D119" s="212" t="s">
        <v>136</v>
      </c>
      <c r="E119" s="213" t="s">
        <v>1968</v>
      </c>
      <c r="F119" s="214" t="s">
        <v>1969</v>
      </c>
      <c r="G119" s="215" t="s">
        <v>208</v>
      </c>
      <c r="H119" s="216">
        <v>1</v>
      </c>
      <c r="I119" s="217"/>
      <c r="J119" s="218">
        <f>ROUND(I119*H119,2)</f>
        <v>0</v>
      </c>
      <c r="K119" s="214" t="s">
        <v>140</v>
      </c>
      <c r="L119" s="45"/>
      <c r="M119" s="219" t="s">
        <v>19</v>
      </c>
      <c r="N119" s="220" t="s">
        <v>42</v>
      </c>
      <c r="O119" s="85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1">
        <f>S119*H119</f>
        <v>0</v>
      </c>
      <c r="U119" s="222" t="s">
        <v>19</v>
      </c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3" t="s">
        <v>310</v>
      </c>
      <c r="AT119" s="223" t="s">
        <v>136</v>
      </c>
      <c r="AU119" s="223" t="s">
        <v>81</v>
      </c>
      <c r="AY119" s="18" t="s">
        <v>133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8" t="s">
        <v>79</v>
      </c>
      <c r="BK119" s="224">
        <f>ROUND(I119*H119,2)</f>
        <v>0</v>
      </c>
      <c r="BL119" s="18" t="s">
        <v>310</v>
      </c>
      <c r="BM119" s="223" t="s">
        <v>1970</v>
      </c>
    </row>
    <row r="120" spans="1:47" s="2" customFormat="1" ht="12">
      <c r="A120" s="39"/>
      <c r="B120" s="40"/>
      <c r="C120" s="41"/>
      <c r="D120" s="225" t="s">
        <v>143</v>
      </c>
      <c r="E120" s="41"/>
      <c r="F120" s="226" t="s">
        <v>1971</v>
      </c>
      <c r="G120" s="41"/>
      <c r="H120" s="41"/>
      <c r="I120" s="227"/>
      <c r="J120" s="41"/>
      <c r="K120" s="41"/>
      <c r="L120" s="45"/>
      <c r="M120" s="228"/>
      <c r="N120" s="229"/>
      <c r="O120" s="85"/>
      <c r="P120" s="85"/>
      <c r="Q120" s="85"/>
      <c r="R120" s="85"/>
      <c r="S120" s="85"/>
      <c r="T120" s="85"/>
      <c r="U120" s="86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143</v>
      </c>
      <c r="AU120" s="18" t="s">
        <v>81</v>
      </c>
    </row>
    <row r="121" spans="1:65" s="2" customFormat="1" ht="16.5" customHeight="1">
      <c r="A121" s="39"/>
      <c r="B121" s="40"/>
      <c r="C121" s="268" t="s">
        <v>300</v>
      </c>
      <c r="D121" s="268" t="s">
        <v>281</v>
      </c>
      <c r="E121" s="269" t="s">
        <v>1972</v>
      </c>
      <c r="F121" s="270" t="s">
        <v>1973</v>
      </c>
      <c r="G121" s="271" t="s">
        <v>208</v>
      </c>
      <c r="H121" s="272">
        <v>1</v>
      </c>
      <c r="I121" s="273"/>
      <c r="J121" s="274">
        <f>ROUND(I121*H121,2)</f>
        <v>0</v>
      </c>
      <c r="K121" s="270" t="s">
        <v>19</v>
      </c>
      <c r="L121" s="275"/>
      <c r="M121" s="276" t="s">
        <v>19</v>
      </c>
      <c r="N121" s="277" t="s">
        <v>42</v>
      </c>
      <c r="O121" s="85"/>
      <c r="P121" s="221">
        <f>O121*H121</f>
        <v>0</v>
      </c>
      <c r="Q121" s="221">
        <v>0.0054</v>
      </c>
      <c r="R121" s="221">
        <f>Q121*H121</f>
        <v>0.0054</v>
      </c>
      <c r="S121" s="221">
        <v>0</v>
      </c>
      <c r="T121" s="221">
        <f>S121*H121</f>
        <v>0</v>
      </c>
      <c r="U121" s="222" t="s">
        <v>19</v>
      </c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3" t="s">
        <v>408</v>
      </c>
      <c r="AT121" s="223" t="s">
        <v>281</v>
      </c>
      <c r="AU121" s="223" t="s">
        <v>81</v>
      </c>
      <c r="AY121" s="18" t="s">
        <v>133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8" t="s">
        <v>79</v>
      </c>
      <c r="BK121" s="224">
        <f>ROUND(I121*H121,2)</f>
        <v>0</v>
      </c>
      <c r="BL121" s="18" t="s">
        <v>310</v>
      </c>
      <c r="BM121" s="223" t="s">
        <v>1974</v>
      </c>
    </row>
    <row r="122" spans="1:65" s="2" customFormat="1" ht="21.75" customHeight="1">
      <c r="A122" s="39"/>
      <c r="B122" s="40"/>
      <c r="C122" s="212" t="s">
        <v>8</v>
      </c>
      <c r="D122" s="212" t="s">
        <v>136</v>
      </c>
      <c r="E122" s="213" t="s">
        <v>1975</v>
      </c>
      <c r="F122" s="214" t="s">
        <v>1976</v>
      </c>
      <c r="G122" s="215" t="s">
        <v>208</v>
      </c>
      <c r="H122" s="216">
        <v>1</v>
      </c>
      <c r="I122" s="217"/>
      <c r="J122" s="218">
        <f>ROUND(I122*H122,2)</f>
        <v>0</v>
      </c>
      <c r="K122" s="214" t="s">
        <v>140</v>
      </c>
      <c r="L122" s="45"/>
      <c r="M122" s="219" t="s">
        <v>19</v>
      </c>
      <c r="N122" s="220" t="s">
        <v>42</v>
      </c>
      <c r="O122" s="85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1">
        <f>S122*H122</f>
        <v>0</v>
      </c>
      <c r="U122" s="222" t="s">
        <v>19</v>
      </c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3" t="s">
        <v>310</v>
      </c>
      <c r="AT122" s="223" t="s">
        <v>136</v>
      </c>
      <c r="AU122" s="223" t="s">
        <v>81</v>
      </c>
      <c r="AY122" s="18" t="s">
        <v>133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8" t="s">
        <v>79</v>
      </c>
      <c r="BK122" s="224">
        <f>ROUND(I122*H122,2)</f>
        <v>0</v>
      </c>
      <c r="BL122" s="18" t="s">
        <v>310</v>
      </c>
      <c r="BM122" s="223" t="s">
        <v>1977</v>
      </c>
    </row>
    <row r="123" spans="1:47" s="2" customFormat="1" ht="12">
      <c r="A123" s="39"/>
      <c r="B123" s="40"/>
      <c r="C123" s="41"/>
      <c r="D123" s="225" t="s">
        <v>143</v>
      </c>
      <c r="E123" s="41"/>
      <c r="F123" s="226" t="s">
        <v>1978</v>
      </c>
      <c r="G123" s="41"/>
      <c r="H123" s="41"/>
      <c r="I123" s="227"/>
      <c r="J123" s="41"/>
      <c r="K123" s="41"/>
      <c r="L123" s="45"/>
      <c r="M123" s="228"/>
      <c r="N123" s="229"/>
      <c r="O123" s="85"/>
      <c r="P123" s="85"/>
      <c r="Q123" s="85"/>
      <c r="R123" s="85"/>
      <c r="S123" s="85"/>
      <c r="T123" s="85"/>
      <c r="U123" s="86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143</v>
      </c>
      <c r="AU123" s="18" t="s">
        <v>81</v>
      </c>
    </row>
    <row r="124" spans="1:65" s="2" customFormat="1" ht="16.5" customHeight="1">
      <c r="A124" s="39"/>
      <c r="B124" s="40"/>
      <c r="C124" s="268" t="s">
        <v>310</v>
      </c>
      <c r="D124" s="268" t="s">
        <v>281</v>
      </c>
      <c r="E124" s="269" t="s">
        <v>1979</v>
      </c>
      <c r="F124" s="270" t="s">
        <v>1980</v>
      </c>
      <c r="G124" s="271" t="s">
        <v>208</v>
      </c>
      <c r="H124" s="272">
        <v>1</v>
      </c>
      <c r="I124" s="273"/>
      <c r="J124" s="274">
        <f>ROUND(I124*H124,2)</f>
        <v>0</v>
      </c>
      <c r="K124" s="270" t="s">
        <v>19</v>
      </c>
      <c r="L124" s="275"/>
      <c r="M124" s="276" t="s">
        <v>19</v>
      </c>
      <c r="N124" s="277" t="s">
        <v>42</v>
      </c>
      <c r="O124" s="85"/>
      <c r="P124" s="221">
        <f>O124*H124</f>
        <v>0</v>
      </c>
      <c r="Q124" s="221">
        <v>0.0033</v>
      </c>
      <c r="R124" s="221">
        <f>Q124*H124</f>
        <v>0.0033</v>
      </c>
      <c r="S124" s="221">
        <v>0</v>
      </c>
      <c r="T124" s="221">
        <f>S124*H124</f>
        <v>0</v>
      </c>
      <c r="U124" s="222" t="s">
        <v>19</v>
      </c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3" t="s">
        <v>408</v>
      </c>
      <c r="AT124" s="223" t="s">
        <v>281</v>
      </c>
      <c r="AU124" s="223" t="s">
        <v>81</v>
      </c>
      <c r="AY124" s="18" t="s">
        <v>133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8" t="s">
        <v>79</v>
      </c>
      <c r="BK124" s="224">
        <f>ROUND(I124*H124,2)</f>
        <v>0</v>
      </c>
      <c r="BL124" s="18" t="s">
        <v>310</v>
      </c>
      <c r="BM124" s="223" t="s">
        <v>1981</v>
      </c>
    </row>
    <row r="125" spans="1:65" s="2" customFormat="1" ht="24.15" customHeight="1">
      <c r="A125" s="39"/>
      <c r="B125" s="40"/>
      <c r="C125" s="212" t="s">
        <v>317</v>
      </c>
      <c r="D125" s="212" t="s">
        <v>136</v>
      </c>
      <c r="E125" s="213" t="s">
        <v>1982</v>
      </c>
      <c r="F125" s="214" t="s">
        <v>1983</v>
      </c>
      <c r="G125" s="215" t="s">
        <v>253</v>
      </c>
      <c r="H125" s="216">
        <v>16</v>
      </c>
      <c r="I125" s="217"/>
      <c r="J125" s="218">
        <f>ROUND(I125*H125,2)</f>
        <v>0</v>
      </c>
      <c r="K125" s="214" t="s">
        <v>140</v>
      </c>
      <c r="L125" s="45"/>
      <c r="M125" s="219" t="s">
        <v>19</v>
      </c>
      <c r="N125" s="220" t="s">
        <v>42</v>
      </c>
      <c r="O125" s="85"/>
      <c r="P125" s="221">
        <f>O125*H125</f>
        <v>0</v>
      </c>
      <c r="Q125" s="221">
        <v>0.00344</v>
      </c>
      <c r="R125" s="221">
        <f>Q125*H125</f>
        <v>0.05504</v>
      </c>
      <c r="S125" s="221">
        <v>0</v>
      </c>
      <c r="T125" s="221">
        <f>S125*H125</f>
        <v>0</v>
      </c>
      <c r="U125" s="222" t="s">
        <v>19</v>
      </c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3" t="s">
        <v>310</v>
      </c>
      <c r="AT125" s="223" t="s">
        <v>136</v>
      </c>
      <c r="AU125" s="223" t="s">
        <v>81</v>
      </c>
      <c r="AY125" s="18" t="s">
        <v>133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8" t="s">
        <v>79</v>
      </c>
      <c r="BK125" s="224">
        <f>ROUND(I125*H125,2)</f>
        <v>0</v>
      </c>
      <c r="BL125" s="18" t="s">
        <v>310</v>
      </c>
      <c r="BM125" s="223" t="s">
        <v>1984</v>
      </c>
    </row>
    <row r="126" spans="1:47" s="2" customFormat="1" ht="12">
      <c r="A126" s="39"/>
      <c r="B126" s="40"/>
      <c r="C126" s="41"/>
      <c r="D126" s="225" t="s">
        <v>143</v>
      </c>
      <c r="E126" s="41"/>
      <c r="F126" s="226" t="s">
        <v>1985</v>
      </c>
      <c r="G126" s="41"/>
      <c r="H126" s="41"/>
      <c r="I126" s="227"/>
      <c r="J126" s="41"/>
      <c r="K126" s="41"/>
      <c r="L126" s="45"/>
      <c r="M126" s="228"/>
      <c r="N126" s="229"/>
      <c r="O126" s="85"/>
      <c r="P126" s="85"/>
      <c r="Q126" s="85"/>
      <c r="R126" s="85"/>
      <c r="S126" s="85"/>
      <c r="T126" s="85"/>
      <c r="U126" s="86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143</v>
      </c>
      <c r="AU126" s="18" t="s">
        <v>81</v>
      </c>
    </row>
    <row r="127" spans="1:51" s="13" customFormat="1" ht="12">
      <c r="A127" s="13"/>
      <c r="B127" s="234"/>
      <c r="C127" s="235"/>
      <c r="D127" s="236" t="s">
        <v>211</v>
      </c>
      <c r="E127" s="237" t="s">
        <v>19</v>
      </c>
      <c r="F127" s="238" t="s">
        <v>1986</v>
      </c>
      <c r="G127" s="235"/>
      <c r="H127" s="239">
        <v>8.5</v>
      </c>
      <c r="I127" s="240"/>
      <c r="J127" s="235"/>
      <c r="K127" s="235"/>
      <c r="L127" s="241"/>
      <c r="M127" s="242"/>
      <c r="N127" s="243"/>
      <c r="O127" s="243"/>
      <c r="P127" s="243"/>
      <c r="Q127" s="243"/>
      <c r="R127" s="243"/>
      <c r="S127" s="243"/>
      <c r="T127" s="243"/>
      <c r="U127" s="244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5" t="s">
        <v>211</v>
      </c>
      <c r="AU127" s="245" t="s">
        <v>81</v>
      </c>
      <c r="AV127" s="13" t="s">
        <v>81</v>
      </c>
      <c r="AW127" s="13" t="s">
        <v>33</v>
      </c>
      <c r="AX127" s="13" t="s">
        <v>71</v>
      </c>
      <c r="AY127" s="245" t="s">
        <v>133</v>
      </c>
    </row>
    <row r="128" spans="1:51" s="13" customFormat="1" ht="12">
      <c r="A128" s="13"/>
      <c r="B128" s="234"/>
      <c r="C128" s="235"/>
      <c r="D128" s="236" t="s">
        <v>211</v>
      </c>
      <c r="E128" s="237" t="s">
        <v>19</v>
      </c>
      <c r="F128" s="238" t="s">
        <v>1987</v>
      </c>
      <c r="G128" s="235"/>
      <c r="H128" s="239">
        <v>7.5</v>
      </c>
      <c r="I128" s="240"/>
      <c r="J128" s="235"/>
      <c r="K128" s="235"/>
      <c r="L128" s="241"/>
      <c r="M128" s="242"/>
      <c r="N128" s="243"/>
      <c r="O128" s="243"/>
      <c r="P128" s="243"/>
      <c r="Q128" s="243"/>
      <c r="R128" s="243"/>
      <c r="S128" s="243"/>
      <c r="T128" s="243"/>
      <c r="U128" s="244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5" t="s">
        <v>211</v>
      </c>
      <c r="AU128" s="245" t="s">
        <v>81</v>
      </c>
      <c r="AV128" s="13" t="s">
        <v>81</v>
      </c>
      <c r="AW128" s="13" t="s">
        <v>33</v>
      </c>
      <c r="AX128" s="13" t="s">
        <v>71</v>
      </c>
      <c r="AY128" s="245" t="s">
        <v>133</v>
      </c>
    </row>
    <row r="129" spans="1:51" s="14" customFormat="1" ht="12">
      <c r="A129" s="14"/>
      <c r="B129" s="246"/>
      <c r="C129" s="247"/>
      <c r="D129" s="236" t="s">
        <v>211</v>
      </c>
      <c r="E129" s="248" t="s">
        <v>19</v>
      </c>
      <c r="F129" s="249" t="s">
        <v>224</v>
      </c>
      <c r="G129" s="247"/>
      <c r="H129" s="250">
        <v>16</v>
      </c>
      <c r="I129" s="251"/>
      <c r="J129" s="247"/>
      <c r="K129" s="247"/>
      <c r="L129" s="252"/>
      <c r="M129" s="253"/>
      <c r="N129" s="254"/>
      <c r="O129" s="254"/>
      <c r="P129" s="254"/>
      <c r="Q129" s="254"/>
      <c r="R129" s="254"/>
      <c r="S129" s="254"/>
      <c r="T129" s="254"/>
      <c r="U129" s="255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6" t="s">
        <v>211</v>
      </c>
      <c r="AU129" s="256" t="s">
        <v>81</v>
      </c>
      <c r="AV129" s="14" t="s">
        <v>156</v>
      </c>
      <c r="AW129" s="14" t="s">
        <v>33</v>
      </c>
      <c r="AX129" s="14" t="s">
        <v>79</v>
      </c>
      <c r="AY129" s="256" t="s">
        <v>133</v>
      </c>
    </row>
    <row r="130" spans="1:65" s="2" customFormat="1" ht="24.15" customHeight="1">
      <c r="A130" s="39"/>
      <c r="B130" s="40"/>
      <c r="C130" s="212" t="s">
        <v>323</v>
      </c>
      <c r="D130" s="212" t="s">
        <v>136</v>
      </c>
      <c r="E130" s="213" t="s">
        <v>1988</v>
      </c>
      <c r="F130" s="214" t="s">
        <v>1989</v>
      </c>
      <c r="G130" s="215" t="s">
        <v>208</v>
      </c>
      <c r="H130" s="216">
        <v>1</v>
      </c>
      <c r="I130" s="217"/>
      <c r="J130" s="218">
        <f>ROUND(I130*H130,2)</f>
        <v>0</v>
      </c>
      <c r="K130" s="214" t="s">
        <v>140</v>
      </c>
      <c r="L130" s="45"/>
      <c r="M130" s="219" t="s">
        <v>19</v>
      </c>
      <c r="N130" s="220" t="s">
        <v>42</v>
      </c>
      <c r="O130" s="85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1">
        <f>S130*H130</f>
        <v>0</v>
      </c>
      <c r="U130" s="222" t="s">
        <v>19</v>
      </c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3" t="s">
        <v>310</v>
      </c>
      <c r="AT130" s="223" t="s">
        <v>136</v>
      </c>
      <c r="AU130" s="223" t="s">
        <v>81</v>
      </c>
      <c r="AY130" s="18" t="s">
        <v>133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8" t="s">
        <v>79</v>
      </c>
      <c r="BK130" s="224">
        <f>ROUND(I130*H130,2)</f>
        <v>0</v>
      </c>
      <c r="BL130" s="18" t="s">
        <v>310</v>
      </c>
      <c r="BM130" s="223" t="s">
        <v>1990</v>
      </c>
    </row>
    <row r="131" spans="1:47" s="2" customFormat="1" ht="12">
      <c r="A131" s="39"/>
      <c r="B131" s="40"/>
      <c r="C131" s="41"/>
      <c r="D131" s="225" t="s">
        <v>143</v>
      </c>
      <c r="E131" s="41"/>
      <c r="F131" s="226" t="s">
        <v>1991</v>
      </c>
      <c r="G131" s="41"/>
      <c r="H131" s="41"/>
      <c r="I131" s="227"/>
      <c r="J131" s="41"/>
      <c r="K131" s="41"/>
      <c r="L131" s="45"/>
      <c r="M131" s="228"/>
      <c r="N131" s="229"/>
      <c r="O131" s="85"/>
      <c r="P131" s="85"/>
      <c r="Q131" s="85"/>
      <c r="R131" s="85"/>
      <c r="S131" s="85"/>
      <c r="T131" s="85"/>
      <c r="U131" s="86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143</v>
      </c>
      <c r="AU131" s="18" t="s">
        <v>81</v>
      </c>
    </row>
    <row r="132" spans="1:65" s="2" customFormat="1" ht="16.5" customHeight="1">
      <c r="A132" s="39"/>
      <c r="B132" s="40"/>
      <c r="C132" s="268" t="s">
        <v>328</v>
      </c>
      <c r="D132" s="268" t="s">
        <v>281</v>
      </c>
      <c r="E132" s="269" t="s">
        <v>1992</v>
      </c>
      <c r="F132" s="270" t="s">
        <v>1993</v>
      </c>
      <c r="G132" s="271" t="s">
        <v>208</v>
      </c>
      <c r="H132" s="272">
        <v>1</v>
      </c>
      <c r="I132" s="273"/>
      <c r="J132" s="274">
        <f>ROUND(I132*H132,2)</f>
        <v>0</v>
      </c>
      <c r="K132" s="270" t="s">
        <v>140</v>
      </c>
      <c r="L132" s="275"/>
      <c r="M132" s="276" t="s">
        <v>19</v>
      </c>
      <c r="N132" s="277" t="s">
        <v>42</v>
      </c>
      <c r="O132" s="85"/>
      <c r="P132" s="221">
        <f>O132*H132</f>
        <v>0</v>
      </c>
      <c r="Q132" s="221">
        <v>0.0011</v>
      </c>
      <c r="R132" s="221">
        <f>Q132*H132</f>
        <v>0.0011</v>
      </c>
      <c r="S132" s="221">
        <v>0</v>
      </c>
      <c r="T132" s="221">
        <f>S132*H132</f>
        <v>0</v>
      </c>
      <c r="U132" s="222" t="s">
        <v>19</v>
      </c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3" t="s">
        <v>408</v>
      </c>
      <c r="AT132" s="223" t="s">
        <v>281</v>
      </c>
      <c r="AU132" s="223" t="s">
        <v>81</v>
      </c>
      <c r="AY132" s="18" t="s">
        <v>133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8" t="s">
        <v>79</v>
      </c>
      <c r="BK132" s="224">
        <f>ROUND(I132*H132,2)</f>
        <v>0</v>
      </c>
      <c r="BL132" s="18" t="s">
        <v>310</v>
      </c>
      <c r="BM132" s="223" t="s">
        <v>1994</v>
      </c>
    </row>
    <row r="133" spans="1:65" s="2" customFormat="1" ht="24.15" customHeight="1">
      <c r="A133" s="39"/>
      <c r="B133" s="40"/>
      <c r="C133" s="212" t="s">
        <v>334</v>
      </c>
      <c r="D133" s="212" t="s">
        <v>136</v>
      </c>
      <c r="E133" s="213" t="s">
        <v>1995</v>
      </c>
      <c r="F133" s="214" t="s">
        <v>1996</v>
      </c>
      <c r="G133" s="215" t="s">
        <v>253</v>
      </c>
      <c r="H133" s="216">
        <v>16</v>
      </c>
      <c r="I133" s="217"/>
      <c r="J133" s="218">
        <f>ROUND(I133*H133,2)</f>
        <v>0</v>
      </c>
      <c r="K133" s="214" t="s">
        <v>140</v>
      </c>
      <c r="L133" s="45"/>
      <c r="M133" s="219" t="s">
        <v>19</v>
      </c>
      <c r="N133" s="220" t="s">
        <v>42</v>
      </c>
      <c r="O133" s="85"/>
      <c r="P133" s="221">
        <f>O133*H133</f>
        <v>0</v>
      </c>
      <c r="Q133" s="221">
        <v>0.0007</v>
      </c>
      <c r="R133" s="221">
        <f>Q133*H133</f>
        <v>0.0112</v>
      </c>
      <c r="S133" s="221">
        <v>0</v>
      </c>
      <c r="T133" s="221">
        <f>S133*H133</f>
        <v>0</v>
      </c>
      <c r="U133" s="222" t="s">
        <v>19</v>
      </c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3" t="s">
        <v>310</v>
      </c>
      <c r="AT133" s="223" t="s">
        <v>136</v>
      </c>
      <c r="AU133" s="223" t="s">
        <v>81</v>
      </c>
      <c r="AY133" s="18" t="s">
        <v>133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8" t="s">
        <v>79</v>
      </c>
      <c r="BK133" s="224">
        <f>ROUND(I133*H133,2)</f>
        <v>0</v>
      </c>
      <c r="BL133" s="18" t="s">
        <v>310</v>
      </c>
      <c r="BM133" s="223" t="s">
        <v>1997</v>
      </c>
    </row>
    <row r="134" spans="1:47" s="2" customFormat="1" ht="12">
      <c r="A134" s="39"/>
      <c r="B134" s="40"/>
      <c r="C134" s="41"/>
      <c r="D134" s="225" t="s">
        <v>143</v>
      </c>
      <c r="E134" s="41"/>
      <c r="F134" s="226" t="s">
        <v>1998</v>
      </c>
      <c r="G134" s="41"/>
      <c r="H134" s="41"/>
      <c r="I134" s="227"/>
      <c r="J134" s="41"/>
      <c r="K134" s="41"/>
      <c r="L134" s="45"/>
      <c r="M134" s="228"/>
      <c r="N134" s="229"/>
      <c r="O134" s="85"/>
      <c r="P134" s="85"/>
      <c r="Q134" s="85"/>
      <c r="R134" s="85"/>
      <c r="S134" s="85"/>
      <c r="T134" s="85"/>
      <c r="U134" s="86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143</v>
      </c>
      <c r="AU134" s="18" t="s">
        <v>81</v>
      </c>
    </row>
    <row r="135" spans="1:65" s="2" customFormat="1" ht="16.5" customHeight="1">
      <c r="A135" s="39"/>
      <c r="B135" s="40"/>
      <c r="C135" s="212" t="s">
        <v>7</v>
      </c>
      <c r="D135" s="212" t="s">
        <v>136</v>
      </c>
      <c r="E135" s="213" t="s">
        <v>1999</v>
      </c>
      <c r="F135" s="214" t="s">
        <v>2000</v>
      </c>
      <c r="G135" s="215" t="s">
        <v>208</v>
      </c>
      <c r="H135" s="216">
        <v>7</v>
      </c>
      <c r="I135" s="217"/>
      <c r="J135" s="218">
        <f>ROUND(I135*H135,2)</f>
        <v>0</v>
      </c>
      <c r="K135" s="214" t="s">
        <v>140</v>
      </c>
      <c r="L135" s="45"/>
      <c r="M135" s="219" t="s">
        <v>19</v>
      </c>
      <c r="N135" s="220" t="s">
        <v>42</v>
      </c>
      <c r="O135" s="85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1">
        <f>S135*H135</f>
        <v>0</v>
      </c>
      <c r="U135" s="222" t="s">
        <v>19</v>
      </c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3" t="s">
        <v>310</v>
      </c>
      <c r="AT135" s="223" t="s">
        <v>136</v>
      </c>
      <c r="AU135" s="223" t="s">
        <v>81</v>
      </c>
      <c r="AY135" s="18" t="s">
        <v>133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8" t="s">
        <v>79</v>
      </c>
      <c r="BK135" s="224">
        <f>ROUND(I135*H135,2)</f>
        <v>0</v>
      </c>
      <c r="BL135" s="18" t="s">
        <v>310</v>
      </c>
      <c r="BM135" s="223" t="s">
        <v>2001</v>
      </c>
    </row>
    <row r="136" spans="1:47" s="2" customFormat="1" ht="12">
      <c r="A136" s="39"/>
      <c r="B136" s="40"/>
      <c r="C136" s="41"/>
      <c r="D136" s="225" t="s">
        <v>143</v>
      </c>
      <c r="E136" s="41"/>
      <c r="F136" s="226" t="s">
        <v>2002</v>
      </c>
      <c r="G136" s="41"/>
      <c r="H136" s="41"/>
      <c r="I136" s="227"/>
      <c r="J136" s="41"/>
      <c r="K136" s="41"/>
      <c r="L136" s="45"/>
      <c r="M136" s="228"/>
      <c r="N136" s="229"/>
      <c r="O136" s="85"/>
      <c r="P136" s="85"/>
      <c r="Q136" s="85"/>
      <c r="R136" s="85"/>
      <c r="S136" s="85"/>
      <c r="T136" s="85"/>
      <c r="U136" s="86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143</v>
      </c>
      <c r="AU136" s="18" t="s">
        <v>81</v>
      </c>
    </row>
    <row r="137" spans="1:65" s="2" customFormat="1" ht="24.15" customHeight="1">
      <c r="A137" s="39"/>
      <c r="B137" s="40"/>
      <c r="C137" s="212" t="s">
        <v>345</v>
      </c>
      <c r="D137" s="212" t="s">
        <v>136</v>
      </c>
      <c r="E137" s="213" t="s">
        <v>2003</v>
      </c>
      <c r="F137" s="214" t="s">
        <v>2004</v>
      </c>
      <c r="G137" s="215" t="s">
        <v>276</v>
      </c>
      <c r="H137" s="216">
        <v>0.083</v>
      </c>
      <c r="I137" s="217"/>
      <c r="J137" s="218">
        <f>ROUND(I137*H137,2)</f>
        <v>0</v>
      </c>
      <c r="K137" s="214" t="s">
        <v>140</v>
      </c>
      <c r="L137" s="45"/>
      <c r="M137" s="219" t="s">
        <v>19</v>
      </c>
      <c r="N137" s="220" t="s">
        <v>42</v>
      </c>
      <c r="O137" s="85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1">
        <f>S137*H137</f>
        <v>0</v>
      </c>
      <c r="U137" s="222" t="s">
        <v>19</v>
      </c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3" t="s">
        <v>310</v>
      </c>
      <c r="AT137" s="223" t="s">
        <v>136</v>
      </c>
      <c r="AU137" s="223" t="s">
        <v>81</v>
      </c>
      <c r="AY137" s="18" t="s">
        <v>133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8" t="s">
        <v>79</v>
      </c>
      <c r="BK137" s="224">
        <f>ROUND(I137*H137,2)</f>
        <v>0</v>
      </c>
      <c r="BL137" s="18" t="s">
        <v>310</v>
      </c>
      <c r="BM137" s="223" t="s">
        <v>2005</v>
      </c>
    </row>
    <row r="138" spans="1:47" s="2" customFormat="1" ht="12">
      <c r="A138" s="39"/>
      <c r="B138" s="40"/>
      <c r="C138" s="41"/>
      <c r="D138" s="225" t="s">
        <v>143</v>
      </c>
      <c r="E138" s="41"/>
      <c r="F138" s="226" t="s">
        <v>2006</v>
      </c>
      <c r="G138" s="41"/>
      <c r="H138" s="41"/>
      <c r="I138" s="227"/>
      <c r="J138" s="41"/>
      <c r="K138" s="41"/>
      <c r="L138" s="45"/>
      <c r="M138" s="228"/>
      <c r="N138" s="229"/>
      <c r="O138" s="85"/>
      <c r="P138" s="85"/>
      <c r="Q138" s="85"/>
      <c r="R138" s="85"/>
      <c r="S138" s="85"/>
      <c r="T138" s="85"/>
      <c r="U138" s="86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143</v>
      </c>
      <c r="AU138" s="18" t="s">
        <v>81</v>
      </c>
    </row>
    <row r="139" spans="1:65" s="2" customFormat="1" ht="24.15" customHeight="1">
      <c r="A139" s="39"/>
      <c r="B139" s="40"/>
      <c r="C139" s="212" t="s">
        <v>350</v>
      </c>
      <c r="D139" s="212" t="s">
        <v>136</v>
      </c>
      <c r="E139" s="213" t="s">
        <v>2007</v>
      </c>
      <c r="F139" s="214" t="s">
        <v>2008</v>
      </c>
      <c r="G139" s="215" t="s">
        <v>276</v>
      </c>
      <c r="H139" s="216">
        <v>0.083</v>
      </c>
      <c r="I139" s="217"/>
      <c r="J139" s="218">
        <f>ROUND(I139*H139,2)</f>
        <v>0</v>
      </c>
      <c r="K139" s="214" t="s">
        <v>140</v>
      </c>
      <c r="L139" s="45"/>
      <c r="M139" s="219" t="s">
        <v>19</v>
      </c>
      <c r="N139" s="220" t="s">
        <v>42</v>
      </c>
      <c r="O139" s="85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1">
        <f>S139*H139</f>
        <v>0</v>
      </c>
      <c r="U139" s="222" t="s">
        <v>19</v>
      </c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3" t="s">
        <v>310</v>
      </c>
      <c r="AT139" s="223" t="s">
        <v>136</v>
      </c>
      <c r="AU139" s="223" t="s">
        <v>81</v>
      </c>
      <c r="AY139" s="18" t="s">
        <v>133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8" t="s">
        <v>79</v>
      </c>
      <c r="BK139" s="224">
        <f>ROUND(I139*H139,2)</f>
        <v>0</v>
      </c>
      <c r="BL139" s="18" t="s">
        <v>310</v>
      </c>
      <c r="BM139" s="223" t="s">
        <v>2009</v>
      </c>
    </row>
    <row r="140" spans="1:47" s="2" customFormat="1" ht="12">
      <c r="A140" s="39"/>
      <c r="B140" s="40"/>
      <c r="C140" s="41"/>
      <c r="D140" s="225" t="s">
        <v>143</v>
      </c>
      <c r="E140" s="41"/>
      <c r="F140" s="226" t="s">
        <v>2010</v>
      </c>
      <c r="G140" s="41"/>
      <c r="H140" s="41"/>
      <c r="I140" s="227"/>
      <c r="J140" s="41"/>
      <c r="K140" s="41"/>
      <c r="L140" s="45"/>
      <c r="M140" s="230"/>
      <c r="N140" s="231"/>
      <c r="O140" s="232"/>
      <c r="P140" s="232"/>
      <c r="Q140" s="232"/>
      <c r="R140" s="232"/>
      <c r="S140" s="232"/>
      <c r="T140" s="232"/>
      <c r="U140" s="233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143</v>
      </c>
      <c r="AU140" s="18" t="s">
        <v>81</v>
      </c>
    </row>
    <row r="141" spans="1:31" s="2" customFormat="1" ht="6.95" customHeight="1">
      <c r="A141" s="39"/>
      <c r="B141" s="60"/>
      <c r="C141" s="61"/>
      <c r="D141" s="61"/>
      <c r="E141" s="61"/>
      <c r="F141" s="61"/>
      <c r="G141" s="61"/>
      <c r="H141" s="61"/>
      <c r="I141" s="61"/>
      <c r="J141" s="61"/>
      <c r="K141" s="61"/>
      <c r="L141" s="45"/>
      <c r="M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</sheetData>
  <sheetProtection password="CC35" sheet="1" objects="1" scenarios="1" formatColumns="0" formatRows="0" autoFilter="0"/>
  <autoFilter ref="C89:K14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hyperlinks>
    <hyperlink ref="F94" r:id="rId1" display="https://podminky.urs.cz/item/CS_URS_2021_02/945412111"/>
    <hyperlink ref="F96" r:id="rId2" display="https://podminky.urs.cz/item/CS_URS_2021_02/949101112"/>
    <hyperlink ref="F98" r:id="rId3" display="https://podminky.urs.cz/item/CS_URS_2021_02/971033331"/>
    <hyperlink ref="F100" r:id="rId4" display="https://podminky.urs.cz/item/CS_URS_2021_02/977151124"/>
    <hyperlink ref="F103" r:id="rId5" display="https://podminky.urs.cz/item/CS_URS_2021_02/997013211"/>
    <hyperlink ref="F105" r:id="rId6" display="https://podminky.urs.cz/item/CS_URS_2021_02/997013501"/>
    <hyperlink ref="F107" r:id="rId7" display="https://podminky.urs.cz/item/CS_URS_2021_02/997013509"/>
    <hyperlink ref="F110" r:id="rId8" display="https://podminky.urs.cz/item/CS_URS_2021_02/997013603"/>
    <hyperlink ref="F114" r:id="rId9" display="https://podminky.urs.cz/item/CS_URS_2021_02/751111271"/>
    <hyperlink ref="F117" r:id="rId10" display="https://podminky.urs.cz/item/CS_URS_2021_02/751322012"/>
    <hyperlink ref="F120" r:id="rId11" display="https://podminky.urs.cz/item/CS_URS_2021_02/751344112"/>
    <hyperlink ref="F123" r:id="rId12" display="https://podminky.urs.cz/item/CS_URS_2021_02/751398041"/>
    <hyperlink ref="F126" r:id="rId13" display="https://podminky.urs.cz/item/CS_URS_2021_02/751510042"/>
    <hyperlink ref="F131" r:id="rId14" display="https://podminky.urs.cz/item/CS_URS_2021_02/751514679"/>
    <hyperlink ref="F134" r:id="rId15" display="https://podminky.urs.cz/item/CS_URS_2021_02/751572032"/>
    <hyperlink ref="F136" r:id="rId16" display="https://podminky.urs.cz/item/CS_URS_2021_02/751691111"/>
    <hyperlink ref="F138" r:id="rId17" display="https://podminky.urs.cz/item/CS_URS_2021_02/998751101"/>
    <hyperlink ref="F140" r:id="rId18" display="https://podminky.urs.cz/item/CS_URS_2021_02/99875118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97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104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zakázky'!K6</f>
        <v>Zřízení sociální zařízení a šaten v tělocvičně Biskupského gymnázia ul. Střelecká 1800, Varnsdorf</v>
      </c>
      <c r="F7" s="143"/>
      <c r="G7" s="143"/>
      <c r="H7" s="143"/>
      <c r="L7" s="21"/>
    </row>
    <row r="8" spans="2:12" s="1" customFormat="1" ht="12" customHeight="1">
      <c r="B8" s="21"/>
      <c r="D8" s="143" t="s">
        <v>105</v>
      </c>
      <c r="L8" s="21"/>
    </row>
    <row r="9" spans="1:31" s="2" customFormat="1" ht="16.5" customHeight="1">
      <c r="A9" s="39"/>
      <c r="B9" s="45"/>
      <c r="C9" s="39"/>
      <c r="D9" s="39"/>
      <c r="E9" s="144" t="s">
        <v>1929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1930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2011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zakázky'!AN8</f>
        <v>29. 12. 2021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zakázky'!AN13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zakázky'!E14</f>
        <v>Vyplň údaj</v>
      </c>
      <c r="F20" s="134"/>
      <c r="G20" s="134"/>
      <c r="H20" s="134"/>
      <c r="I20" s="143" t="s">
        <v>28</v>
      </c>
      <c r="J20" s="34" t="str">
        <f>'Rekapitulace zakázky'!AN14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32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35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37</v>
      </c>
      <c r="E32" s="39"/>
      <c r="F32" s="39"/>
      <c r="G32" s="39"/>
      <c r="H32" s="39"/>
      <c r="I32" s="39"/>
      <c r="J32" s="154">
        <f>ROUND(J90,2)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39</v>
      </c>
      <c r="G34" s="39"/>
      <c r="H34" s="39"/>
      <c r="I34" s="155" t="s">
        <v>38</v>
      </c>
      <c r="J34" s="155" t="s">
        <v>40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41</v>
      </c>
      <c r="E35" s="143" t="s">
        <v>42</v>
      </c>
      <c r="F35" s="157">
        <f>ROUND((SUM(BE90:BE150)),2)</f>
        <v>0</v>
      </c>
      <c r="G35" s="39"/>
      <c r="H35" s="39"/>
      <c r="I35" s="158">
        <v>0.21</v>
      </c>
      <c r="J35" s="157">
        <f>ROUND(((SUM(BE90:BE150))*I35),2)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43</v>
      </c>
      <c r="F36" s="157">
        <f>ROUND((SUM(BF90:BF150)),2)</f>
        <v>0</v>
      </c>
      <c r="G36" s="39"/>
      <c r="H36" s="39"/>
      <c r="I36" s="158">
        <v>0.15</v>
      </c>
      <c r="J36" s="157">
        <f>ROUND(((SUM(BF90:BF150))*I36),2)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44</v>
      </c>
      <c r="F37" s="157">
        <f>ROUND((SUM(BG90:BG150)),2)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45</v>
      </c>
      <c r="F38" s="157">
        <f>ROUND((SUM(BH90:BH150)),2)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46</v>
      </c>
      <c r="F39" s="157">
        <f>ROUND((SUM(BI90:BI150)),2)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47</v>
      </c>
      <c r="E41" s="161"/>
      <c r="F41" s="161"/>
      <c r="G41" s="162" t="s">
        <v>48</v>
      </c>
      <c r="H41" s="163" t="s">
        <v>49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107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Zřízení sociální zařízení a šaten v tělocvičně Biskupského gymnázia ul. Střelecká 1800, Varnsdorf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105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1929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1930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SO 3.2 - Vzduchotechnika v 2.np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st.p.č.k. 3037, k.ú. Varnsdorf</v>
      </c>
      <c r="G56" s="41"/>
      <c r="H56" s="41"/>
      <c r="I56" s="33" t="s">
        <v>23</v>
      </c>
      <c r="J56" s="73" t="str">
        <f>IF(J14="","",J14)</f>
        <v>29. 12. 2021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 xml:space="preserve">Město Varnsdorf, nám. E. Beneše 470, Varnsdorf </v>
      </c>
      <c r="G58" s="41"/>
      <c r="H58" s="41"/>
      <c r="I58" s="33" t="s">
        <v>31</v>
      </c>
      <c r="J58" s="37" t="str">
        <f>E23</f>
        <v>Pavel Hruška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Pavel Hruška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108</v>
      </c>
      <c r="D61" s="172"/>
      <c r="E61" s="172"/>
      <c r="F61" s="172"/>
      <c r="G61" s="172"/>
      <c r="H61" s="172"/>
      <c r="I61" s="172"/>
      <c r="J61" s="173" t="s">
        <v>109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69</v>
      </c>
      <c r="D63" s="41"/>
      <c r="E63" s="41"/>
      <c r="F63" s="41"/>
      <c r="G63" s="41"/>
      <c r="H63" s="41"/>
      <c r="I63" s="41"/>
      <c r="J63" s="103">
        <f>J90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110</v>
      </c>
    </row>
    <row r="64" spans="1:31" s="9" customFormat="1" ht="24.95" customHeight="1">
      <c r="A64" s="9"/>
      <c r="B64" s="175"/>
      <c r="C64" s="176"/>
      <c r="D64" s="177" t="s">
        <v>184</v>
      </c>
      <c r="E64" s="178"/>
      <c r="F64" s="178"/>
      <c r="G64" s="178"/>
      <c r="H64" s="178"/>
      <c r="I64" s="178"/>
      <c r="J64" s="179">
        <f>J91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188</v>
      </c>
      <c r="E65" s="183"/>
      <c r="F65" s="183"/>
      <c r="G65" s="183"/>
      <c r="H65" s="183"/>
      <c r="I65" s="183"/>
      <c r="J65" s="184">
        <f>J92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189</v>
      </c>
      <c r="E66" s="183"/>
      <c r="F66" s="183"/>
      <c r="G66" s="183"/>
      <c r="H66" s="183"/>
      <c r="I66" s="183"/>
      <c r="J66" s="184">
        <f>J101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75"/>
      <c r="C67" s="176"/>
      <c r="D67" s="177" t="s">
        <v>191</v>
      </c>
      <c r="E67" s="178"/>
      <c r="F67" s="178"/>
      <c r="G67" s="178"/>
      <c r="H67" s="178"/>
      <c r="I67" s="178"/>
      <c r="J67" s="179">
        <f>J111</f>
        <v>0</v>
      </c>
      <c r="K67" s="176"/>
      <c r="L67" s="18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81"/>
      <c r="C68" s="126"/>
      <c r="D68" s="182" t="s">
        <v>1932</v>
      </c>
      <c r="E68" s="183"/>
      <c r="F68" s="183"/>
      <c r="G68" s="183"/>
      <c r="H68" s="183"/>
      <c r="I68" s="183"/>
      <c r="J68" s="184">
        <f>J112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pans="1:31" s="2" customFormat="1" ht="6.95" customHeight="1">
      <c r="A74" s="39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4.95" customHeight="1">
      <c r="A75" s="39"/>
      <c r="B75" s="40"/>
      <c r="C75" s="24" t="s">
        <v>116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16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170" t="str">
        <f>E7</f>
        <v>Zřízení sociální zařízení a šaten v tělocvičně Biskupského gymnázia ul. Střelecká 1800, Varnsdorf</v>
      </c>
      <c r="F78" s="33"/>
      <c r="G78" s="33"/>
      <c r="H78" s="33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2:12" s="1" customFormat="1" ht="12" customHeight="1">
      <c r="B79" s="22"/>
      <c r="C79" s="33" t="s">
        <v>105</v>
      </c>
      <c r="D79" s="23"/>
      <c r="E79" s="23"/>
      <c r="F79" s="23"/>
      <c r="G79" s="23"/>
      <c r="H79" s="23"/>
      <c r="I79" s="23"/>
      <c r="J79" s="23"/>
      <c r="K79" s="23"/>
      <c r="L79" s="21"/>
    </row>
    <row r="80" spans="1:31" s="2" customFormat="1" ht="16.5" customHeight="1">
      <c r="A80" s="39"/>
      <c r="B80" s="40"/>
      <c r="C80" s="41"/>
      <c r="D80" s="41"/>
      <c r="E80" s="170" t="s">
        <v>1929</v>
      </c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1930</v>
      </c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70" t="str">
        <f>E11</f>
        <v>SO 3.2 - Vzduchotechnika v 2.np</v>
      </c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21</v>
      </c>
      <c r="D84" s="41"/>
      <c r="E84" s="41"/>
      <c r="F84" s="28" t="str">
        <f>F14</f>
        <v>st.p.č.k. 3037, k.ú. Varnsdorf</v>
      </c>
      <c r="G84" s="41"/>
      <c r="H84" s="41"/>
      <c r="I84" s="33" t="s">
        <v>23</v>
      </c>
      <c r="J84" s="73" t="str">
        <f>IF(J14="","",J14)</f>
        <v>29. 12. 2021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5.15" customHeight="1">
      <c r="A86" s="39"/>
      <c r="B86" s="40"/>
      <c r="C86" s="33" t="s">
        <v>25</v>
      </c>
      <c r="D86" s="41"/>
      <c r="E86" s="41"/>
      <c r="F86" s="28" t="str">
        <f>E17</f>
        <v xml:space="preserve">Město Varnsdorf, nám. E. Beneše 470, Varnsdorf </v>
      </c>
      <c r="G86" s="41"/>
      <c r="H86" s="41"/>
      <c r="I86" s="33" t="s">
        <v>31</v>
      </c>
      <c r="J86" s="37" t="str">
        <f>E23</f>
        <v>Pavel Hruška</v>
      </c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29</v>
      </c>
      <c r="D87" s="41"/>
      <c r="E87" s="41"/>
      <c r="F87" s="28" t="str">
        <f>IF(E20="","",E20)</f>
        <v>Vyplň údaj</v>
      </c>
      <c r="G87" s="41"/>
      <c r="H87" s="41"/>
      <c r="I87" s="33" t="s">
        <v>34</v>
      </c>
      <c r="J87" s="37" t="str">
        <f>E26</f>
        <v>Pavel Hruška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0.3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11" customFormat="1" ht="29.25" customHeight="1">
      <c r="A89" s="186"/>
      <c r="B89" s="187"/>
      <c r="C89" s="188" t="s">
        <v>117</v>
      </c>
      <c r="D89" s="189" t="s">
        <v>56</v>
      </c>
      <c r="E89" s="189" t="s">
        <v>52</v>
      </c>
      <c r="F89" s="189" t="s">
        <v>53</v>
      </c>
      <c r="G89" s="189" t="s">
        <v>118</v>
      </c>
      <c r="H89" s="189" t="s">
        <v>119</v>
      </c>
      <c r="I89" s="189" t="s">
        <v>120</v>
      </c>
      <c r="J89" s="189" t="s">
        <v>109</v>
      </c>
      <c r="K89" s="190" t="s">
        <v>121</v>
      </c>
      <c r="L89" s="191"/>
      <c r="M89" s="93" t="s">
        <v>19</v>
      </c>
      <c r="N89" s="94" t="s">
        <v>41</v>
      </c>
      <c r="O89" s="94" t="s">
        <v>122</v>
      </c>
      <c r="P89" s="94" t="s">
        <v>123</v>
      </c>
      <c r="Q89" s="94" t="s">
        <v>124</v>
      </c>
      <c r="R89" s="94" t="s">
        <v>125</v>
      </c>
      <c r="S89" s="94" t="s">
        <v>126</v>
      </c>
      <c r="T89" s="94" t="s">
        <v>127</v>
      </c>
      <c r="U89" s="95" t="s">
        <v>128</v>
      </c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</row>
    <row r="90" spans="1:63" s="2" customFormat="1" ht="22.8" customHeight="1">
      <c r="A90" s="39"/>
      <c r="B90" s="40"/>
      <c r="C90" s="100" t="s">
        <v>129</v>
      </c>
      <c r="D90" s="41"/>
      <c r="E90" s="41"/>
      <c r="F90" s="41"/>
      <c r="G90" s="41"/>
      <c r="H90" s="41"/>
      <c r="I90" s="41"/>
      <c r="J90" s="192">
        <f>BK90</f>
        <v>0</v>
      </c>
      <c r="K90" s="41"/>
      <c r="L90" s="45"/>
      <c r="M90" s="96"/>
      <c r="N90" s="193"/>
      <c r="O90" s="97"/>
      <c r="P90" s="194">
        <f>P91+P111</f>
        <v>0</v>
      </c>
      <c r="Q90" s="97"/>
      <c r="R90" s="194">
        <f>R91+R111</f>
        <v>0.068125</v>
      </c>
      <c r="S90" s="97"/>
      <c r="T90" s="194">
        <f>T91+T111</f>
        <v>0.177</v>
      </c>
      <c r="U90" s="98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70</v>
      </c>
      <c r="AU90" s="18" t="s">
        <v>110</v>
      </c>
      <c r="BK90" s="195">
        <f>BK91+BK111</f>
        <v>0</v>
      </c>
    </row>
    <row r="91" spans="1:63" s="12" customFormat="1" ht="25.9" customHeight="1">
      <c r="A91" s="12"/>
      <c r="B91" s="196"/>
      <c r="C91" s="197"/>
      <c r="D91" s="198" t="s">
        <v>70</v>
      </c>
      <c r="E91" s="199" t="s">
        <v>203</v>
      </c>
      <c r="F91" s="199" t="s">
        <v>204</v>
      </c>
      <c r="G91" s="197"/>
      <c r="H91" s="197"/>
      <c r="I91" s="200"/>
      <c r="J91" s="201">
        <f>BK91</f>
        <v>0</v>
      </c>
      <c r="K91" s="197"/>
      <c r="L91" s="202"/>
      <c r="M91" s="203"/>
      <c r="N91" s="204"/>
      <c r="O91" s="204"/>
      <c r="P91" s="205">
        <f>P92+P101</f>
        <v>0</v>
      </c>
      <c r="Q91" s="204"/>
      <c r="R91" s="205">
        <f>R92+R101</f>
        <v>0.004655</v>
      </c>
      <c r="S91" s="204"/>
      <c r="T91" s="205">
        <f>T92+T101</f>
        <v>0.177</v>
      </c>
      <c r="U91" s="206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7" t="s">
        <v>79</v>
      </c>
      <c r="AT91" s="208" t="s">
        <v>70</v>
      </c>
      <c r="AU91" s="208" t="s">
        <v>71</v>
      </c>
      <c r="AY91" s="207" t="s">
        <v>133</v>
      </c>
      <c r="BK91" s="209">
        <f>BK92+BK101</f>
        <v>0</v>
      </c>
    </row>
    <row r="92" spans="1:63" s="12" customFormat="1" ht="22.8" customHeight="1">
      <c r="A92" s="12"/>
      <c r="B92" s="196"/>
      <c r="C92" s="197"/>
      <c r="D92" s="198" t="s">
        <v>70</v>
      </c>
      <c r="E92" s="210" t="s">
        <v>268</v>
      </c>
      <c r="F92" s="210" t="s">
        <v>522</v>
      </c>
      <c r="G92" s="197"/>
      <c r="H92" s="197"/>
      <c r="I92" s="200"/>
      <c r="J92" s="211">
        <f>BK92</f>
        <v>0</v>
      </c>
      <c r="K92" s="197"/>
      <c r="L92" s="202"/>
      <c r="M92" s="203"/>
      <c r="N92" s="204"/>
      <c r="O92" s="204"/>
      <c r="P92" s="205">
        <f>SUM(P93:P100)</f>
        <v>0</v>
      </c>
      <c r="Q92" s="204"/>
      <c r="R92" s="205">
        <f>SUM(R93:R100)</f>
        <v>0.004655</v>
      </c>
      <c r="S92" s="204"/>
      <c r="T92" s="205">
        <f>SUM(T93:T100)</f>
        <v>0.177</v>
      </c>
      <c r="U92" s="206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79</v>
      </c>
      <c r="AT92" s="208" t="s">
        <v>70</v>
      </c>
      <c r="AU92" s="208" t="s">
        <v>79</v>
      </c>
      <c r="AY92" s="207" t="s">
        <v>133</v>
      </c>
      <c r="BK92" s="209">
        <f>SUM(BK93:BK100)</f>
        <v>0</v>
      </c>
    </row>
    <row r="93" spans="1:65" s="2" customFormat="1" ht="21.75" customHeight="1">
      <c r="A93" s="39"/>
      <c r="B93" s="40"/>
      <c r="C93" s="212" t="s">
        <v>79</v>
      </c>
      <c r="D93" s="212" t="s">
        <v>136</v>
      </c>
      <c r="E93" s="213" t="s">
        <v>1933</v>
      </c>
      <c r="F93" s="214" t="s">
        <v>1934</v>
      </c>
      <c r="G93" s="215" t="s">
        <v>1935</v>
      </c>
      <c r="H93" s="216">
        <v>0.5</v>
      </c>
      <c r="I93" s="217"/>
      <c r="J93" s="218">
        <f>ROUND(I93*H93,2)</f>
        <v>0</v>
      </c>
      <c r="K93" s="214" t="s">
        <v>140</v>
      </c>
      <c r="L93" s="45"/>
      <c r="M93" s="219" t="s">
        <v>19</v>
      </c>
      <c r="N93" s="220" t="s">
        <v>42</v>
      </c>
      <c r="O93" s="85"/>
      <c r="P93" s="221">
        <f>O93*H93</f>
        <v>0</v>
      </c>
      <c r="Q93" s="221">
        <v>0</v>
      </c>
      <c r="R93" s="221">
        <f>Q93*H93</f>
        <v>0</v>
      </c>
      <c r="S93" s="221">
        <v>0</v>
      </c>
      <c r="T93" s="221">
        <f>S93*H93</f>
        <v>0</v>
      </c>
      <c r="U93" s="222" t="s">
        <v>19</v>
      </c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3" t="s">
        <v>156</v>
      </c>
      <c r="AT93" s="223" t="s">
        <v>136</v>
      </c>
      <c r="AU93" s="223" t="s">
        <v>81</v>
      </c>
      <c r="AY93" s="18" t="s">
        <v>133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8" t="s">
        <v>79</v>
      </c>
      <c r="BK93" s="224">
        <f>ROUND(I93*H93,2)</f>
        <v>0</v>
      </c>
      <c r="BL93" s="18" t="s">
        <v>156</v>
      </c>
      <c r="BM93" s="223" t="s">
        <v>2012</v>
      </c>
    </row>
    <row r="94" spans="1:47" s="2" customFormat="1" ht="12">
      <c r="A94" s="39"/>
      <c r="B94" s="40"/>
      <c r="C94" s="41"/>
      <c r="D94" s="225" t="s">
        <v>143</v>
      </c>
      <c r="E94" s="41"/>
      <c r="F94" s="226" t="s">
        <v>1937</v>
      </c>
      <c r="G94" s="41"/>
      <c r="H94" s="41"/>
      <c r="I94" s="227"/>
      <c r="J94" s="41"/>
      <c r="K94" s="41"/>
      <c r="L94" s="45"/>
      <c r="M94" s="228"/>
      <c r="N94" s="229"/>
      <c r="O94" s="85"/>
      <c r="P94" s="85"/>
      <c r="Q94" s="85"/>
      <c r="R94" s="85"/>
      <c r="S94" s="85"/>
      <c r="T94" s="85"/>
      <c r="U94" s="86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143</v>
      </c>
      <c r="AU94" s="18" t="s">
        <v>81</v>
      </c>
    </row>
    <row r="95" spans="1:65" s="2" customFormat="1" ht="24.15" customHeight="1">
      <c r="A95" s="39"/>
      <c r="B95" s="40"/>
      <c r="C95" s="212" t="s">
        <v>81</v>
      </c>
      <c r="D95" s="212" t="s">
        <v>136</v>
      </c>
      <c r="E95" s="213" t="s">
        <v>524</v>
      </c>
      <c r="F95" s="214" t="s">
        <v>525</v>
      </c>
      <c r="G95" s="215" t="s">
        <v>227</v>
      </c>
      <c r="H95" s="216">
        <v>10</v>
      </c>
      <c r="I95" s="217"/>
      <c r="J95" s="218">
        <f>ROUND(I95*H95,2)</f>
        <v>0</v>
      </c>
      <c r="K95" s="214" t="s">
        <v>140</v>
      </c>
      <c r="L95" s="45"/>
      <c r="M95" s="219" t="s">
        <v>19</v>
      </c>
      <c r="N95" s="220" t="s">
        <v>42</v>
      </c>
      <c r="O95" s="85"/>
      <c r="P95" s="221">
        <f>O95*H95</f>
        <v>0</v>
      </c>
      <c r="Q95" s="221">
        <v>0.00021</v>
      </c>
      <c r="R95" s="221">
        <f>Q95*H95</f>
        <v>0.0021000000000000003</v>
      </c>
      <c r="S95" s="221">
        <v>0</v>
      </c>
      <c r="T95" s="221">
        <f>S95*H95</f>
        <v>0</v>
      </c>
      <c r="U95" s="222" t="s">
        <v>19</v>
      </c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3" t="s">
        <v>156</v>
      </c>
      <c r="AT95" s="223" t="s">
        <v>136</v>
      </c>
      <c r="AU95" s="223" t="s">
        <v>81</v>
      </c>
      <c r="AY95" s="18" t="s">
        <v>133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8" t="s">
        <v>79</v>
      </c>
      <c r="BK95" s="224">
        <f>ROUND(I95*H95,2)</f>
        <v>0</v>
      </c>
      <c r="BL95" s="18" t="s">
        <v>156</v>
      </c>
      <c r="BM95" s="223" t="s">
        <v>2013</v>
      </c>
    </row>
    <row r="96" spans="1:47" s="2" customFormat="1" ht="12">
      <c r="A96" s="39"/>
      <c r="B96" s="40"/>
      <c r="C96" s="41"/>
      <c r="D96" s="225" t="s">
        <v>143</v>
      </c>
      <c r="E96" s="41"/>
      <c r="F96" s="226" t="s">
        <v>527</v>
      </c>
      <c r="G96" s="41"/>
      <c r="H96" s="41"/>
      <c r="I96" s="227"/>
      <c r="J96" s="41"/>
      <c r="K96" s="41"/>
      <c r="L96" s="45"/>
      <c r="M96" s="228"/>
      <c r="N96" s="229"/>
      <c r="O96" s="85"/>
      <c r="P96" s="85"/>
      <c r="Q96" s="85"/>
      <c r="R96" s="85"/>
      <c r="S96" s="85"/>
      <c r="T96" s="85"/>
      <c r="U96" s="86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143</v>
      </c>
      <c r="AU96" s="18" t="s">
        <v>81</v>
      </c>
    </row>
    <row r="97" spans="1:65" s="2" customFormat="1" ht="24.15" customHeight="1">
      <c r="A97" s="39"/>
      <c r="B97" s="40"/>
      <c r="C97" s="212" t="s">
        <v>149</v>
      </c>
      <c r="D97" s="212" t="s">
        <v>136</v>
      </c>
      <c r="E97" s="213" t="s">
        <v>1939</v>
      </c>
      <c r="F97" s="214" t="s">
        <v>1940</v>
      </c>
      <c r="G97" s="215" t="s">
        <v>208</v>
      </c>
      <c r="H97" s="216">
        <v>4</v>
      </c>
      <c r="I97" s="217"/>
      <c r="J97" s="218">
        <f>ROUND(I97*H97,2)</f>
        <v>0</v>
      </c>
      <c r="K97" s="214" t="s">
        <v>140</v>
      </c>
      <c r="L97" s="45"/>
      <c r="M97" s="219" t="s">
        <v>19</v>
      </c>
      <c r="N97" s="220" t="s">
        <v>42</v>
      </c>
      <c r="O97" s="85"/>
      <c r="P97" s="221">
        <f>O97*H97</f>
        <v>0</v>
      </c>
      <c r="Q97" s="221">
        <v>0</v>
      </c>
      <c r="R97" s="221">
        <f>Q97*H97</f>
        <v>0</v>
      </c>
      <c r="S97" s="221">
        <v>0.025</v>
      </c>
      <c r="T97" s="221">
        <f>S97*H97</f>
        <v>0.1</v>
      </c>
      <c r="U97" s="222" t="s">
        <v>19</v>
      </c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3" t="s">
        <v>156</v>
      </c>
      <c r="AT97" s="223" t="s">
        <v>136</v>
      </c>
      <c r="AU97" s="223" t="s">
        <v>81</v>
      </c>
      <c r="AY97" s="18" t="s">
        <v>133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8" t="s">
        <v>79</v>
      </c>
      <c r="BK97" s="224">
        <f>ROUND(I97*H97,2)</f>
        <v>0</v>
      </c>
      <c r="BL97" s="18" t="s">
        <v>156</v>
      </c>
      <c r="BM97" s="223" t="s">
        <v>2014</v>
      </c>
    </row>
    <row r="98" spans="1:47" s="2" customFormat="1" ht="12">
      <c r="A98" s="39"/>
      <c r="B98" s="40"/>
      <c r="C98" s="41"/>
      <c r="D98" s="225" t="s">
        <v>143</v>
      </c>
      <c r="E98" s="41"/>
      <c r="F98" s="226" t="s">
        <v>1942</v>
      </c>
      <c r="G98" s="41"/>
      <c r="H98" s="41"/>
      <c r="I98" s="227"/>
      <c r="J98" s="41"/>
      <c r="K98" s="41"/>
      <c r="L98" s="45"/>
      <c r="M98" s="228"/>
      <c r="N98" s="229"/>
      <c r="O98" s="85"/>
      <c r="P98" s="85"/>
      <c r="Q98" s="85"/>
      <c r="R98" s="85"/>
      <c r="S98" s="85"/>
      <c r="T98" s="85"/>
      <c r="U98" s="86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143</v>
      </c>
      <c r="AU98" s="18" t="s">
        <v>81</v>
      </c>
    </row>
    <row r="99" spans="1:65" s="2" customFormat="1" ht="24.15" customHeight="1">
      <c r="A99" s="39"/>
      <c r="B99" s="40"/>
      <c r="C99" s="212" t="s">
        <v>156</v>
      </c>
      <c r="D99" s="212" t="s">
        <v>136</v>
      </c>
      <c r="E99" s="213" t="s">
        <v>2015</v>
      </c>
      <c r="F99" s="214" t="s">
        <v>2016</v>
      </c>
      <c r="G99" s="215" t="s">
        <v>253</v>
      </c>
      <c r="H99" s="216">
        <v>0.7</v>
      </c>
      <c r="I99" s="217"/>
      <c r="J99" s="218">
        <f>ROUND(I99*H99,2)</f>
        <v>0</v>
      </c>
      <c r="K99" s="214" t="s">
        <v>140</v>
      </c>
      <c r="L99" s="45"/>
      <c r="M99" s="219" t="s">
        <v>19</v>
      </c>
      <c r="N99" s="220" t="s">
        <v>42</v>
      </c>
      <c r="O99" s="85"/>
      <c r="P99" s="221">
        <f>O99*H99</f>
        <v>0</v>
      </c>
      <c r="Q99" s="221">
        <v>0.00365</v>
      </c>
      <c r="R99" s="221">
        <f>Q99*H99</f>
        <v>0.002555</v>
      </c>
      <c r="S99" s="221">
        <v>0.11</v>
      </c>
      <c r="T99" s="221">
        <f>S99*H99</f>
        <v>0.077</v>
      </c>
      <c r="U99" s="222" t="s">
        <v>19</v>
      </c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3" t="s">
        <v>156</v>
      </c>
      <c r="AT99" s="223" t="s">
        <v>136</v>
      </c>
      <c r="AU99" s="223" t="s">
        <v>81</v>
      </c>
      <c r="AY99" s="18" t="s">
        <v>133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8" t="s">
        <v>79</v>
      </c>
      <c r="BK99" s="224">
        <f>ROUND(I99*H99,2)</f>
        <v>0</v>
      </c>
      <c r="BL99" s="18" t="s">
        <v>156</v>
      </c>
      <c r="BM99" s="223" t="s">
        <v>2017</v>
      </c>
    </row>
    <row r="100" spans="1:47" s="2" customFormat="1" ht="12">
      <c r="A100" s="39"/>
      <c r="B100" s="40"/>
      <c r="C100" s="41"/>
      <c r="D100" s="225" t="s">
        <v>143</v>
      </c>
      <c r="E100" s="41"/>
      <c r="F100" s="226" t="s">
        <v>2018</v>
      </c>
      <c r="G100" s="41"/>
      <c r="H100" s="41"/>
      <c r="I100" s="227"/>
      <c r="J100" s="41"/>
      <c r="K100" s="41"/>
      <c r="L100" s="45"/>
      <c r="M100" s="228"/>
      <c r="N100" s="229"/>
      <c r="O100" s="85"/>
      <c r="P100" s="85"/>
      <c r="Q100" s="85"/>
      <c r="R100" s="85"/>
      <c r="S100" s="85"/>
      <c r="T100" s="85"/>
      <c r="U100" s="86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143</v>
      </c>
      <c r="AU100" s="18" t="s">
        <v>81</v>
      </c>
    </row>
    <row r="101" spans="1:63" s="12" customFormat="1" ht="22.8" customHeight="1">
      <c r="A101" s="12"/>
      <c r="B101" s="196"/>
      <c r="C101" s="197"/>
      <c r="D101" s="198" t="s">
        <v>70</v>
      </c>
      <c r="E101" s="210" t="s">
        <v>612</v>
      </c>
      <c r="F101" s="210" t="s">
        <v>613</v>
      </c>
      <c r="G101" s="197"/>
      <c r="H101" s="197"/>
      <c r="I101" s="200"/>
      <c r="J101" s="211">
        <f>BK101</f>
        <v>0</v>
      </c>
      <c r="K101" s="197"/>
      <c r="L101" s="202"/>
      <c r="M101" s="203"/>
      <c r="N101" s="204"/>
      <c r="O101" s="204"/>
      <c r="P101" s="205">
        <f>SUM(P102:P110)</f>
        <v>0</v>
      </c>
      <c r="Q101" s="204"/>
      <c r="R101" s="205">
        <f>SUM(R102:R110)</f>
        <v>0</v>
      </c>
      <c r="S101" s="204"/>
      <c r="T101" s="205">
        <f>SUM(T102:T110)</f>
        <v>0</v>
      </c>
      <c r="U101" s="206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7" t="s">
        <v>79</v>
      </c>
      <c r="AT101" s="208" t="s">
        <v>70</v>
      </c>
      <c r="AU101" s="208" t="s">
        <v>79</v>
      </c>
      <c r="AY101" s="207" t="s">
        <v>133</v>
      </c>
      <c r="BK101" s="209">
        <f>SUM(BK102:BK110)</f>
        <v>0</v>
      </c>
    </row>
    <row r="102" spans="1:65" s="2" customFormat="1" ht="24.15" customHeight="1">
      <c r="A102" s="39"/>
      <c r="B102" s="40"/>
      <c r="C102" s="212" t="s">
        <v>132</v>
      </c>
      <c r="D102" s="212" t="s">
        <v>136</v>
      </c>
      <c r="E102" s="213" t="s">
        <v>615</v>
      </c>
      <c r="F102" s="214" t="s">
        <v>616</v>
      </c>
      <c r="G102" s="215" t="s">
        <v>276</v>
      </c>
      <c r="H102" s="216">
        <v>0.177</v>
      </c>
      <c r="I102" s="217"/>
      <c r="J102" s="218">
        <f>ROUND(I102*H102,2)</f>
        <v>0</v>
      </c>
      <c r="K102" s="214" t="s">
        <v>140</v>
      </c>
      <c r="L102" s="45"/>
      <c r="M102" s="219" t="s">
        <v>19</v>
      </c>
      <c r="N102" s="220" t="s">
        <v>42</v>
      </c>
      <c r="O102" s="85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1">
        <f>S102*H102</f>
        <v>0</v>
      </c>
      <c r="U102" s="222" t="s">
        <v>19</v>
      </c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3" t="s">
        <v>156</v>
      </c>
      <c r="AT102" s="223" t="s">
        <v>136</v>
      </c>
      <c r="AU102" s="223" t="s">
        <v>81</v>
      </c>
      <c r="AY102" s="18" t="s">
        <v>133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8" t="s">
        <v>79</v>
      </c>
      <c r="BK102" s="224">
        <f>ROUND(I102*H102,2)</f>
        <v>0</v>
      </c>
      <c r="BL102" s="18" t="s">
        <v>156</v>
      </c>
      <c r="BM102" s="223" t="s">
        <v>2019</v>
      </c>
    </row>
    <row r="103" spans="1:47" s="2" customFormat="1" ht="12">
      <c r="A103" s="39"/>
      <c r="B103" s="40"/>
      <c r="C103" s="41"/>
      <c r="D103" s="225" t="s">
        <v>143</v>
      </c>
      <c r="E103" s="41"/>
      <c r="F103" s="226" t="s">
        <v>618</v>
      </c>
      <c r="G103" s="41"/>
      <c r="H103" s="41"/>
      <c r="I103" s="227"/>
      <c r="J103" s="41"/>
      <c r="K103" s="41"/>
      <c r="L103" s="45"/>
      <c r="M103" s="228"/>
      <c r="N103" s="229"/>
      <c r="O103" s="85"/>
      <c r="P103" s="85"/>
      <c r="Q103" s="85"/>
      <c r="R103" s="85"/>
      <c r="S103" s="85"/>
      <c r="T103" s="85"/>
      <c r="U103" s="86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143</v>
      </c>
      <c r="AU103" s="18" t="s">
        <v>81</v>
      </c>
    </row>
    <row r="104" spans="1:65" s="2" customFormat="1" ht="21.75" customHeight="1">
      <c r="A104" s="39"/>
      <c r="B104" s="40"/>
      <c r="C104" s="212" t="s">
        <v>166</v>
      </c>
      <c r="D104" s="212" t="s">
        <v>136</v>
      </c>
      <c r="E104" s="213" t="s">
        <v>620</v>
      </c>
      <c r="F104" s="214" t="s">
        <v>621</v>
      </c>
      <c r="G104" s="215" t="s">
        <v>276</v>
      </c>
      <c r="H104" s="216">
        <v>0.177</v>
      </c>
      <c r="I104" s="217"/>
      <c r="J104" s="218">
        <f>ROUND(I104*H104,2)</f>
        <v>0</v>
      </c>
      <c r="K104" s="214" t="s">
        <v>140</v>
      </c>
      <c r="L104" s="45"/>
      <c r="M104" s="219" t="s">
        <v>19</v>
      </c>
      <c r="N104" s="220" t="s">
        <v>42</v>
      </c>
      <c r="O104" s="85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1">
        <f>S104*H104</f>
        <v>0</v>
      </c>
      <c r="U104" s="222" t="s">
        <v>19</v>
      </c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3" t="s">
        <v>156</v>
      </c>
      <c r="AT104" s="223" t="s">
        <v>136</v>
      </c>
      <c r="AU104" s="223" t="s">
        <v>81</v>
      </c>
      <c r="AY104" s="18" t="s">
        <v>133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8" t="s">
        <v>79</v>
      </c>
      <c r="BK104" s="224">
        <f>ROUND(I104*H104,2)</f>
        <v>0</v>
      </c>
      <c r="BL104" s="18" t="s">
        <v>156</v>
      </c>
      <c r="BM104" s="223" t="s">
        <v>2020</v>
      </c>
    </row>
    <row r="105" spans="1:47" s="2" customFormat="1" ht="12">
      <c r="A105" s="39"/>
      <c r="B105" s="40"/>
      <c r="C105" s="41"/>
      <c r="D105" s="225" t="s">
        <v>143</v>
      </c>
      <c r="E105" s="41"/>
      <c r="F105" s="226" t="s">
        <v>623</v>
      </c>
      <c r="G105" s="41"/>
      <c r="H105" s="41"/>
      <c r="I105" s="227"/>
      <c r="J105" s="41"/>
      <c r="K105" s="41"/>
      <c r="L105" s="45"/>
      <c r="M105" s="228"/>
      <c r="N105" s="229"/>
      <c r="O105" s="85"/>
      <c r="P105" s="85"/>
      <c r="Q105" s="85"/>
      <c r="R105" s="85"/>
      <c r="S105" s="85"/>
      <c r="T105" s="85"/>
      <c r="U105" s="86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143</v>
      </c>
      <c r="AU105" s="18" t="s">
        <v>81</v>
      </c>
    </row>
    <row r="106" spans="1:65" s="2" customFormat="1" ht="24.15" customHeight="1">
      <c r="A106" s="39"/>
      <c r="B106" s="40"/>
      <c r="C106" s="212" t="s">
        <v>173</v>
      </c>
      <c r="D106" s="212" t="s">
        <v>136</v>
      </c>
      <c r="E106" s="213" t="s">
        <v>625</v>
      </c>
      <c r="F106" s="214" t="s">
        <v>626</v>
      </c>
      <c r="G106" s="215" t="s">
        <v>276</v>
      </c>
      <c r="H106" s="216">
        <v>6.903</v>
      </c>
      <c r="I106" s="217"/>
      <c r="J106" s="218">
        <f>ROUND(I106*H106,2)</f>
        <v>0</v>
      </c>
      <c r="K106" s="214" t="s">
        <v>140</v>
      </c>
      <c r="L106" s="45"/>
      <c r="M106" s="219" t="s">
        <v>19</v>
      </c>
      <c r="N106" s="220" t="s">
        <v>42</v>
      </c>
      <c r="O106" s="85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1">
        <f>S106*H106</f>
        <v>0</v>
      </c>
      <c r="U106" s="222" t="s">
        <v>19</v>
      </c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3" t="s">
        <v>156</v>
      </c>
      <c r="AT106" s="223" t="s">
        <v>136</v>
      </c>
      <c r="AU106" s="223" t="s">
        <v>81</v>
      </c>
      <c r="AY106" s="18" t="s">
        <v>133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8" t="s">
        <v>79</v>
      </c>
      <c r="BK106" s="224">
        <f>ROUND(I106*H106,2)</f>
        <v>0</v>
      </c>
      <c r="BL106" s="18" t="s">
        <v>156</v>
      </c>
      <c r="BM106" s="223" t="s">
        <v>2021</v>
      </c>
    </row>
    <row r="107" spans="1:47" s="2" customFormat="1" ht="12">
      <c r="A107" s="39"/>
      <c r="B107" s="40"/>
      <c r="C107" s="41"/>
      <c r="D107" s="225" t="s">
        <v>143</v>
      </c>
      <c r="E107" s="41"/>
      <c r="F107" s="226" t="s">
        <v>628</v>
      </c>
      <c r="G107" s="41"/>
      <c r="H107" s="41"/>
      <c r="I107" s="227"/>
      <c r="J107" s="41"/>
      <c r="K107" s="41"/>
      <c r="L107" s="45"/>
      <c r="M107" s="228"/>
      <c r="N107" s="229"/>
      <c r="O107" s="85"/>
      <c r="P107" s="85"/>
      <c r="Q107" s="85"/>
      <c r="R107" s="85"/>
      <c r="S107" s="85"/>
      <c r="T107" s="85"/>
      <c r="U107" s="86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143</v>
      </c>
      <c r="AU107" s="18" t="s">
        <v>81</v>
      </c>
    </row>
    <row r="108" spans="1:51" s="13" customFormat="1" ht="12">
      <c r="A108" s="13"/>
      <c r="B108" s="234"/>
      <c r="C108" s="235"/>
      <c r="D108" s="236" t="s">
        <v>211</v>
      </c>
      <c r="E108" s="235"/>
      <c r="F108" s="238" t="s">
        <v>2022</v>
      </c>
      <c r="G108" s="235"/>
      <c r="H108" s="239">
        <v>6.903</v>
      </c>
      <c r="I108" s="240"/>
      <c r="J108" s="235"/>
      <c r="K108" s="235"/>
      <c r="L108" s="241"/>
      <c r="M108" s="242"/>
      <c r="N108" s="243"/>
      <c r="O108" s="243"/>
      <c r="P108" s="243"/>
      <c r="Q108" s="243"/>
      <c r="R108" s="243"/>
      <c r="S108" s="243"/>
      <c r="T108" s="243"/>
      <c r="U108" s="244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5" t="s">
        <v>211</v>
      </c>
      <c r="AU108" s="245" t="s">
        <v>81</v>
      </c>
      <c r="AV108" s="13" t="s">
        <v>81</v>
      </c>
      <c r="AW108" s="13" t="s">
        <v>4</v>
      </c>
      <c r="AX108" s="13" t="s">
        <v>79</v>
      </c>
      <c r="AY108" s="245" t="s">
        <v>133</v>
      </c>
    </row>
    <row r="109" spans="1:65" s="2" customFormat="1" ht="24.15" customHeight="1">
      <c r="A109" s="39"/>
      <c r="B109" s="40"/>
      <c r="C109" s="212" t="s">
        <v>178</v>
      </c>
      <c r="D109" s="212" t="s">
        <v>136</v>
      </c>
      <c r="E109" s="213" t="s">
        <v>637</v>
      </c>
      <c r="F109" s="214" t="s">
        <v>638</v>
      </c>
      <c r="G109" s="215" t="s">
        <v>276</v>
      </c>
      <c r="H109" s="216">
        <v>0.177</v>
      </c>
      <c r="I109" s="217"/>
      <c r="J109" s="218">
        <f>ROUND(I109*H109,2)</f>
        <v>0</v>
      </c>
      <c r="K109" s="214" t="s">
        <v>140</v>
      </c>
      <c r="L109" s="45"/>
      <c r="M109" s="219" t="s">
        <v>19</v>
      </c>
      <c r="N109" s="220" t="s">
        <v>42</v>
      </c>
      <c r="O109" s="85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1">
        <f>S109*H109</f>
        <v>0</v>
      </c>
      <c r="U109" s="222" t="s">
        <v>19</v>
      </c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3" t="s">
        <v>156</v>
      </c>
      <c r="AT109" s="223" t="s">
        <v>136</v>
      </c>
      <c r="AU109" s="223" t="s">
        <v>81</v>
      </c>
      <c r="AY109" s="18" t="s">
        <v>133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8" t="s">
        <v>79</v>
      </c>
      <c r="BK109" s="224">
        <f>ROUND(I109*H109,2)</f>
        <v>0</v>
      </c>
      <c r="BL109" s="18" t="s">
        <v>156</v>
      </c>
      <c r="BM109" s="223" t="s">
        <v>2023</v>
      </c>
    </row>
    <row r="110" spans="1:47" s="2" customFormat="1" ht="12">
      <c r="A110" s="39"/>
      <c r="B110" s="40"/>
      <c r="C110" s="41"/>
      <c r="D110" s="225" t="s">
        <v>143</v>
      </c>
      <c r="E110" s="41"/>
      <c r="F110" s="226" t="s">
        <v>640</v>
      </c>
      <c r="G110" s="41"/>
      <c r="H110" s="41"/>
      <c r="I110" s="227"/>
      <c r="J110" s="41"/>
      <c r="K110" s="41"/>
      <c r="L110" s="45"/>
      <c r="M110" s="228"/>
      <c r="N110" s="229"/>
      <c r="O110" s="85"/>
      <c r="P110" s="85"/>
      <c r="Q110" s="85"/>
      <c r="R110" s="85"/>
      <c r="S110" s="85"/>
      <c r="T110" s="85"/>
      <c r="U110" s="86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143</v>
      </c>
      <c r="AU110" s="18" t="s">
        <v>81</v>
      </c>
    </row>
    <row r="111" spans="1:63" s="12" customFormat="1" ht="25.9" customHeight="1">
      <c r="A111" s="12"/>
      <c r="B111" s="196"/>
      <c r="C111" s="197"/>
      <c r="D111" s="198" t="s">
        <v>70</v>
      </c>
      <c r="E111" s="199" t="s">
        <v>670</v>
      </c>
      <c r="F111" s="199" t="s">
        <v>671</v>
      </c>
      <c r="G111" s="197"/>
      <c r="H111" s="197"/>
      <c r="I111" s="200"/>
      <c r="J111" s="201">
        <f>BK111</f>
        <v>0</v>
      </c>
      <c r="K111" s="197"/>
      <c r="L111" s="202"/>
      <c r="M111" s="203"/>
      <c r="N111" s="204"/>
      <c r="O111" s="204"/>
      <c r="P111" s="205">
        <f>P112</f>
        <v>0</v>
      </c>
      <c r="Q111" s="204"/>
      <c r="R111" s="205">
        <f>R112</f>
        <v>0.06347</v>
      </c>
      <c r="S111" s="204"/>
      <c r="T111" s="205">
        <f>T112</f>
        <v>0</v>
      </c>
      <c r="U111" s="206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7" t="s">
        <v>81</v>
      </c>
      <c r="AT111" s="208" t="s">
        <v>70</v>
      </c>
      <c r="AU111" s="208" t="s">
        <v>71</v>
      </c>
      <c r="AY111" s="207" t="s">
        <v>133</v>
      </c>
      <c r="BK111" s="209">
        <f>BK112</f>
        <v>0</v>
      </c>
    </row>
    <row r="112" spans="1:63" s="12" customFormat="1" ht="22.8" customHeight="1">
      <c r="A112" s="12"/>
      <c r="B112" s="196"/>
      <c r="C112" s="197"/>
      <c r="D112" s="198" t="s">
        <v>70</v>
      </c>
      <c r="E112" s="210" t="s">
        <v>1952</v>
      </c>
      <c r="F112" s="210" t="s">
        <v>1953</v>
      </c>
      <c r="G112" s="197"/>
      <c r="H112" s="197"/>
      <c r="I112" s="200"/>
      <c r="J112" s="211">
        <f>BK112</f>
        <v>0</v>
      </c>
      <c r="K112" s="197"/>
      <c r="L112" s="202"/>
      <c r="M112" s="203"/>
      <c r="N112" s="204"/>
      <c r="O112" s="204"/>
      <c r="P112" s="205">
        <f>SUM(P113:P150)</f>
        <v>0</v>
      </c>
      <c r="Q112" s="204"/>
      <c r="R112" s="205">
        <f>SUM(R113:R150)</f>
        <v>0.06347</v>
      </c>
      <c r="S112" s="204"/>
      <c r="T112" s="205">
        <f>SUM(T113:T150)</f>
        <v>0</v>
      </c>
      <c r="U112" s="206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7" t="s">
        <v>81</v>
      </c>
      <c r="AT112" s="208" t="s">
        <v>70</v>
      </c>
      <c r="AU112" s="208" t="s">
        <v>79</v>
      </c>
      <c r="AY112" s="207" t="s">
        <v>133</v>
      </c>
      <c r="BK112" s="209">
        <f>SUM(BK113:BK150)</f>
        <v>0</v>
      </c>
    </row>
    <row r="113" spans="1:65" s="2" customFormat="1" ht="16.5" customHeight="1">
      <c r="A113" s="39"/>
      <c r="B113" s="40"/>
      <c r="C113" s="212" t="s">
        <v>268</v>
      </c>
      <c r="D113" s="212" t="s">
        <v>136</v>
      </c>
      <c r="E113" s="213" t="s">
        <v>1954</v>
      </c>
      <c r="F113" s="214" t="s">
        <v>1955</v>
      </c>
      <c r="G113" s="215" t="s">
        <v>208</v>
      </c>
      <c r="H113" s="216">
        <v>1</v>
      </c>
      <c r="I113" s="217"/>
      <c r="J113" s="218">
        <f>ROUND(I113*H113,2)</f>
        <v>0</v>
      </c>
      <c r="K113" s="214" t="s">
        <v>140</v>
      </c>
      <c r="L113" s="45"/>
      <c r="M113" s="219" t="s">
        <v>19</v>
      </c>
      <c r="N113" s="220" t="s">
        <v>42</v>
      </c>
      <c r="O113" s="85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1">
        <f>S113*H113</f>
        <v>0</v>
      </c>
      <c r="U113" s="222" t="s">
        <v>19</v>
      </c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3" t="s">
        <v>310</v>
      </c>
      <c r="AT113" s="223" t="s">
        <v>136</v>
      </c>
      <c r="AU113" s="223" t="s">
        <v>81</v>
      </c>
      <c r="AY113" s="18" t="s">
        <v>133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8" t="s">
        <v>79</v>
      </c>
      <c r="BK113" s="224">
        <f>ROUND(I113*H113,2)</f>
        <v>0</v>
      </c>
      <c r="BL113" s="18" t="s">
        <v>310</v>
      </c>
      <c r="BM113" s="223" t="s">
        <v>2024</v>
      </c>
    </row>
    <row r="114" spans="1:47" s="2" customFormat="1" ht="12">
      <c r="A114" s="39"/>
      <c r="B114" s="40"/>
      <c r="C114" s="41"/>
      <c r="D114" s="225" t="s">
        <v>143</v>
      </c>
      <c r="E114" s="41"/>
      <c r="F114" s="226" t="s">
        <v>1957</v>
      </c>
      <c r="G114" s="41"/>
      <c r="H114" s="41"/>
      <c r="I114" s="227"/>
      <c r="J114" s="41"/>
      <c r="K114" s="41"/>
      <c r="L114" s="45"/>
      <c r="M114" s="228"/>
      <c r="N114" s="229"/>
      <c r="O114" s="85"/>
      <c r="P114" s="85"/>
      <c r="Q114" s="85"/>
      <c r="R114" s="85"/>
      <c r="S114" s="85"/>
      <c r="T114" s="85"/>
      <c r="U114" s="86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143</v>
      </c>
      <c r="AU114" s="18" t="s">
        <v>81</v>
      </c>
    </row>
    <row r="115" spans="1:65" s="2" customFormat="1" ht="24.15" customHeight="1">
      <c r="A115" s="39"/>
      <c r="B115" s="40"/>
      <c r="C115" s="268" t="s">
        <v>273</v>
      </c>
      <c r="D115" s="268" t="s">
        <v>281</v>
      </c>
      <c r="E115" s="269" t="s">
        <v>2025</v>
      </c>
      <c r="F115" s="270" t="s">
        <v>2026</v>
      </c>
      <c r="G115" s="271" t="s">
        <v>208</v>
      </c>
      <c r="H115" s="272">
        <v>1</v>
      </c>
      <c r="I115" s="273"/>
      <c r="J115" s="274">
        <f>ROUND(I115*H115,2)</f>
        <v>0</v>
      </c>
      <c r="K115" s="270" t="s">
        <v>19</v>
      </c>
      <c r="L115" s="275"/>
      <c r="M115" s="276" t="s">
        <v>19</v>
      </c>
      <c r="N115" s="277" t="s">
        <v>42</v>
      </c>
      <c r="O115" s="85"/>
      <c r="P115" s="221">
        <f>O115*H115</f>
        <v>0</v>
      </c>
      <c r="Q115" s="221">
        <v>0.0036</v>
      </c>
      <c r="R115" s="221">
        <f>Q115*H115</f>
        <v>0.0036</v>
      </c>
      <c r="S115" s="221">
        <v>0</v>
      </c>
      <c r="T115" s="221">
        <f>S115*H115</f>
        <v>0</v>
      </c>
      <c r="U115" s="222" t="s">
        <v>19</v>
      </c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3" t="s">
        <v>408</v>
      </c>
      <c r="AT115" s="223" t="s">
        <v>281</v>
      </c>
      <c r="AU115" s="223" t="s">
        <v>81</v>
      </c>
      <c r="AY115" s="18" t="s">
        <v>133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8" t="s">
        <v>79</v>
      </c>
      <c r="BK115" s="224">
        <f>ROUND(I115*H115,2)</f>
        <v>0</v>
      </c>
      <c r="BL115" s="18" t="s">
        <v>310</v>
      </c>
      <c r="BM115" s="223" t="s">
        <v>2027</v>
      </c>
    </row>
    <row r="116" spans="1:65" s="2" customFormat="1" ht="16.5" customHeight="1">
      <c r="A116" s="39"/>
      <c r="B116" s="40"/>
      <c r="C116" s="212" t="s">
        <v>280</v>
      </c>
      <c r="D116" s="212" t="s">
        <v>136</v>
      </c>
      <c r="E116" s="213" t="s">
        <v>1961</v>
      </c>
      <c r="F116" s="214" t="s">
        <v>1962</v>
      </c>
      <c r="G116" s="215" t="s">
        <v>208</v>
      </c>
      <c r="H116" s="216">
        <v>6</v>
      </c>
      <c r="I116" s="217"/>
      <c r="J116" s="218">
        <f>ROUND(I116*H116,2)</f>
        <v>0</v>
      </c>
      <c r="K116" s="214" t="s">
        <v>140</v>
      </c>
      <c r="L116" s="45"/>
      <c r="M116" s="219" t="s">
        <v>19</v>
      </c>
      <c r="N116" s="220" t="s">
        <v>42</v>
      </c>
      <c r="O116" s="85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1">
        <f>S116*H116</f>
        <v>0</v>
      </c>
      <c r="U116" s="222" t="s">
        <v>19</v>
      </c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3" t="s">
        <v>310</v>
      </c>
      <c r="AT116" s="223" t="s">
        <v>136</v>
      </c>
      <c r="AU116" s="223" t="s">
        <v>81</v>
      </c>
      <c r="AY116" s="18" t="s">
        <v>133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8" t="s">
        <v>79</v>
      </c>
      <c r="BK116" s="224">
        <f>ROUND(I116*H116,2)</f>
        <v>0</v>
      </c>
      <c r="BL116" s="18" t="s">
        <v>310</v>
      </c>
      <c r="BM116" s="223" t="s">
        <v>2028</v>
      </c>
    </row>
    <row r="117" spans="1:47" s="2" customFormat="1" ht="12">
      <c r="A117" s="39"/>
      <c r="B117" s="40"/>
      <c r="C117" s="41"/>
      <c r="D117" s="225" t="s">
        <v>143</v>
      </c>
      <c r="E117" s="41"/>
      <c r="F117" s="226" t="s">
        <v>1964</v>
      </c>
      <c r="G117" s="41"/>
      <c r="H117" s="41"/>
      <c r="I117" s="227"/>
      <c r="J117" s="41"/>
      <c r="K117" s="41"/>
      <c r="L117" s="45"/>
      <c r="M117" s="228"/>
      <c r="N117" s="229"/>
      <c r="O117" s="85"/>
      <c r="P117" s="85"/>
      <c r="Q117" s="85"/>
      <c r="R117" s="85"/>
      <c r="S117" s="85"/>
      <c r="T117" s="85"/>
      <c r="U117" s="86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143</v>
      </c>
      <c r="AU117" s="18" t="s">
        <v>81</v>
      </c>
    </row>
    <row r="118" spans="1:65" s="2" customFormat="1" ht="16.5" customHeight="1">
      <c r="A118" s="39"/>
      <c r="B118" s="40"/>
      <c r="C118" s="268" t="s">
        <v>288</v>
      </c>
      <c r="D118" s="268" t="s">
        <v>281</v>
      </c>
      <c r="E118" s="269" t="s">
        <v>1965</v>
      </c>
      <c r="F118" s="270" t="s">
        <v>1966</v>
      </c>
      <c r="G118" s="271" t="s">
        <v>208</v>
      </c>
      <c r="H118" s="272">
        <v>2</v>
      </c>
      <c r="I118" s="273"/>
      <c r="J118" s="274">
        <f>ROUND(I118*H118,2)</f>
        <v>0</v>
      </c>
      <c r="K118" s="270" t="s">
        <v>140</v>
      </c>
      <c r="L118" s="275"/>
      <c r="M118" s="276" t="s">
        <v>19</v>
      </c>
      <c r="N118" s="277" t="s">
        <v>42</v>
      </c>
      <c r="O118" s="85"/>
      <c r="P118" s="221">
        <f>O118*H118</f>
        <v>0</v>
      </c>
      <c r="Q118" s="221">
        <v>0.0005</v>
      </c>
      <c r="R118" s="221">
        <f>Q118*H118</f>
        <v>0.001</v>
      </c>
      <c r="S118" s="221">
        <v>0</v>
      </c>
      <c r="T118" s="221">
        <f>S118*H118</f>
        <v>0</v>
      </c>
      <c r="U118" s="222" t="s">
        <v>19</v>
      </c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3" t="s">
        <v>408</v>
      </c>
      <c r="AT118" s="223" t="s">
        <v>281</v>
      </c>
      <c r="AU118" s="223" t="s">
        <v>81</v>
      </c>
      <c r="AY118" s="18" t="s">
        <v>133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8" t="s">
        <v>79</v>
      </c>
      <c r="BK118" s="224">
        <f>ROUND(I118*H118,2)</f>
        <v>0</v>
      </c>
      <c r="BL118" s="18" t="s">
        <v>310</v>
      </c>
      <c r="BM118" s="223" t="s">
        <v>2029</v>
      </c>
    </row>
    <row r="119" spans="1:65" s="2" customFormat="1" ht="16.5" customHeight="1">
      <c r="A119" s="39"/>
      <c r="B119" s="40"/>
      <c r="C119" s="268" t="s">
        <v>294</v>
      </c>
      <c r="D119" s="268" t="s">
        <v>281</v>
      </c>
      <c r="E119" s="269" t="s">
        <v>2030</v>
      </c>
      <c r="F119" s="270" t="s">
        <v>2031</v>
      </c>
      <c r="G119" s="271" t="s">
        <v>208</v>
      </c>
      <c r="H119" s="272">
        <v>4</v>
      </c>
      <c r="I119" s="273"/>
      <c r="J119" s="274">
        <f>ROUND(I119*H119,2)</f>
        <v>0</v>
      </c>
      <c r="K119" s="270" t="s">
        <v>140</v>
      </c>
      <c r="L119" s="275"/>
      <c r="M119" s="276" t="s">
        <v>19</v>
      </c>
      <c r="N119" s="277" t="s">
        <v>42</v>
      </c>
      <c r="O119" s="85"/>
      <c r="P119" s="221">
        <f>O119*H119</f>
        <v>0</v>
      </c>
      <c r="Q119" s="221">
        <v>0.0006</v>
      </c>
      <c r="R119" s="221">
        <f>Q119*H119</f>
        <v>0.0024</v>
      </c>
      <c r="S119" s="221">
        <v>0</v>
      </c>
      <c r="T119" s="221">
        <f>S119*H119</f>
        <v>0</v>
      </c>
      <c r="U119" s="222" t="s">
        <v>19</v>
      </c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3" t="s">
        <v>408</v>
      </c>
      <c r="AT119" s="223" t="s">
        <v>281</v>
      </c>
      <c r="AU119" s="223" t="s">
        <v>81</v>
      </c>
      <c r="AY119" s="18" t="s">
        <v>133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8" t="s">
        <v>79</v>
      </c>
      <c r="BK119" s="224">
        <f>ROUND(I119*H119,2)</f>
        <v>0</v>
      </c>
      <c r="BL119" s="18" t="s">
        <v>310</v>
      </c>
      <c r="BM119" s="223" t="s">
        <v>2032</v>
      </c>
    </row>
    <row r="120" spans="1:65" s="2" customFormat="1" ht="16.5" customHeight="1">
      <c r="A120" s="39"/>
      <c r="B120" s="40"/>
      <c r="C120" s="212" t="s">
        <v>300</v>
      </c>
      <c r="D120" s="212" t="s">
        <v>136</v>
      </c>
      <c r="E120" s="213" t="s">
        <v>1968</v>
      </c>
      <c r="F120" s="214" t="s">
        <v>1969</v>
      </c>
      <c r="G120" s="215" t="s">
        <v>208</v>
      </c>
      <c r="H120" s="216">
        <v>1</v>
      </c>
      <c r="I120" s="217"/>
      <c r="J120" s="218">
        <f>ROUND(I120*H120,2)</f>
        <v>0</v>
      </c>
      <c r="K120" s="214" t="s">
        <v>140</v>
      </c>
      <c r="L120" s="45"/>
      <c r="M120" s="219" t="s">
        <v>19</v>
      </c>
      <c r="N120" s="220" t="s">
        <v>42</v>
      </c>
      <c r="O120" s="85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1">
        <f>S120*H120</f>
        <v>0</v>
      </c>
      <c r="U120" s="222" t="s">
        <v>19</v>
      </c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3" t="s">
        <v>310</v>
      </c>
      <c r="AT120" s="223" t="s">
        <v>136</v>
      </c>
      <c r="AU120" s="223" t="s">
        <v>81</v>
      </c>
      <c r="AY120" s="18" t="s">
        <v>133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8" t="s">
        <v>79</v>
      </c>
      <c r="BK120" s="224">
        <f>ROUND(I120*H120,2)</f>
        <v>0</v>
      </c>
      <c r="BL120" s="18" t="s">
        <v>310</v>
      </c>
      <c r="BM120" s="223" t="s">
        <v>2033</v>
      </c>
    </row>
    <row r="121" spans="1:47" s="2" customFormat="1" ht="12">
      <c r="A121" s="39"/>
      <c r="B121" s="40"/>
      <c r="C121" s="41"/>
      <c r="D121" s="225" t="s">
        <v>143</v>
      </c>
      <c r="E121" s="41"/>
      <c r="F121" s="226" t="s">
        <v>1971</v>
      </c>
      <c r="G121" s="41"/>
      <c r="H121" s="41"/>
      <c r="I121" s="227"/>
      <c r="J121" s="41"/>
      <c r="K121" s="41"/>
      <c r="L121" s="45"/>
      <c r="M121" s="228"/>
      <c r="N121" s="229"/>
      <c r="O121" s="85"/>
      <c r="P121" s="85"/>
      <c r="Q121" s="85"/>
      <c r="R121" s="85"/>
      <c r="S121" s="85"/>
      <c r="T121" s="85"/>
      <c r="U121" s="86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143</v>
      </c>
      <c r="AU121" s="18" t="s">
        <v>81</v>
      </c>
    </row>
    <row r="122" spans="1:65" s="2" customFormat="1" ht="16.5" customHeight="1">
      <c r="A122" s="39"/>
      <c r="B122" s="40"/>
      <c r="C122" s="268" t="s">
        <v>8</v>
      </c>
      <c r="D122" s="268" t="s">
        <v>281</v>
      </c>
      <c r="E122" s="269" t="s">
        <v>2034</v>
      </c>
      <c r="F122" s="270" t="s">
        <v>2035</v>
      </c>
      <c r="G122" s="271" t="s">
        <v>208</v>
      </c>
      <c r="H122" s="272">
        <v>1</v>
      </c>
      <c r="I122" s="273"/>
      <c r="J122" s="274">
        <f>ROUND(I122*H122,2)</f>
        <v>0</v>
      </c>
      <c r="K122" s="270" t="s">
        <v>19</v>
      </c>
      <c r="L122" s="275"/>
      <c r="M122" s="276" t="s">
        <v>19</v>
      </c>
      <c r="N122" s="277" t="s">
        <v>42</v>
      </c>
      <c r="O122" s="85"/>
      <c r="P122" s="221">
        <f>O122*H122</f>
        <v>0</v>
      </c>
      <c r="Q122" s="221">
        <v>0.0054</v>
      </c>
      <c r="R122" s="221">
        <f>Q122*H122</f>
        <v>0.0054</v>
      </c>
      <c r="S122" s="221">
        <v>0</v>
      </c>
      <c r="T122" s="221">
        <f>S122*H122</f>
        <v>0</v>
      </c>
      <c r="U122" s="222" t="s">
        <v>19</v>
      </c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3" t="s">
        <v>408</v>
      </c>
      <c r="AT122" s="223" t="s">
        <v>281</v>
      </c>
      <c r="AU122" s="223" t="s">
        <v>81</v>
      </c>
      <c r="AY122" s="18" t="s">
        <v>133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8" t="s">
        <v>79</v>
      </c>
      <c r="BK122" s="224">
        <f>ROUND(I122*H122,2)</f>
        <v>0</v>
      </c>
      <c r="BL122" s="18" t="s">
        <v>310</v>
      </c>
      <c r="BM122" s="223" t="s">
        <v>2036</v>
      </c>
    </row>
    <row r="123" spans="1:65" s="2" customFormat="1" ht="16.5" customHeight="1">
      <c r="A123" s="39"/>
      <c r="B123" s="40"/>
      <c r="C123" s="212" t="s">
        <v>310</v>
      </c>
      <c r="D123" s="212" t="s">
        <v>136</v>
      </c>
      <c r="E123" s="213" t="s">
        <v>2037</v>
      </c>
      <c r="F123" s="214" t="s">
        <v>2038</v>
      </c>
      <c r="G123" s="215" t="s">
        <v>208</v>
      </c>
      <c r="H123" s="216">
        <v>2</v>
      </c>
      <c r="I123" s="217"/>
      <c r="J123" s="218">
        <f>ROUND(I123*H123,2)</f>
        <v>0</v>
      </c>
      <c r="K123" s="214" t="s">
        <v>140</v>
      </c>
      <c r="L123" s="45"/>
      <c r="M123" s="219" t="s">
        <v>19</v>
      </c>
      <c r="N123" s="220" t="s">
        <v>42</v>
      </c>
      <c r="O123" s="85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1">
        <f>S123*H123</f>
        <v>0</v>
      </c>
      <c r="U123" s="222" t="s">
        <v>19</v>
      </c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3" t="s">
        <v>310</v>
      </c>
      <c r="AT123" s="223" t="s">
        <v>136</v>
      </c>
      <c r="AU123" s="223" t="s">
        <v>81</v>
      </c>
      <c r="AY123" s="18" t="s">
        <v>133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8" t="s">
        <v>79</v>
      </c>
      <c r="BK123" s="224">
        <f>ROUND(I123*H123,2)</f>
        <v>0</v>
      </c>
      <c r="BL123" s="18" t="s">
        <v>310</v>
      </c>
      <c r="BM123" s="223" t="s">
        <v>2039</v>
      </c>
    </row>
    <row r="124" spans="1:47" s="2" customFormat="1" ht="12">
      <c r="A124" s="39"/>
      <c r="B124" s="40"/>
      <c r="C124" s="41"/>
      <c r="D124" s="225" t="s">
        <v>143</v>
      </c>
      <c r="E124" s="41"/>
      <c r="F124" s="226" t="s">
        <v>2040</v>
      </c>
      <c r="G124" s="41"/>
      <c r="H124" s="41"/>
      <c r="I124" s="227"/>
      <c r="J124" s="41"/>
      <c r="K124" s="41"/>
      <c r="L124" s="45"/>
      <c r="M124" s="228"/>
      <c r="N124" s="229"/>
      <c r="O124" s="85"/>
      <c r="P124" s="85"/>
      <c r="Q124" s="85"/>
      <c r="R124" s="85"/>
      <c r="S124" s="85"/>
      <c r="T124" s="85"/>
      <c r="U124" s="86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143</v>
      </c>
      <c r="AU124" s="18" t="s">
        <v>81</v>
      </c>
    </row>
    <row r="125" spans="1:65" s="2" customFormat="1" ht="16.5" customHeight="1">
      <c r="A125" s="39"/>
      <c r="B125" s="40"/>
      <c r="C125" s="268" t="s">
        <v>317</v>
      </c>
      <c r="D125" s="268" t="s">
        <v>281</v>
      </c>
      <c r="E125" s="269" t="s">
        <v>2041</v>
      </c>
      <c r="F125" s="270" t="s">
        <v>2042</v>
      </c>
      <c r="G125" s="271" t="s">
        <v>208</v>
      </c>
      <c r="H125" s="272">
        <v>4</v>
      </c>
      <c r="I125" s="273"/>
      <c r="J125" s="274">
        <f>ROUND(I125*H125,2)</f>
        <v>0</v>
      </c>
      <c r="K125" s="270" t="s">
        <v>140</v>
      </c>
      <c r="L125" s="275"/>
      <c r="M125" s="276" t="s">
        <v>19</v>
      </c>
      <c r="N125" s="277" t="s">
        <v>42</v>
      </c>
      <c r="O125" s="85"/>
      <c r="P125" s="221">
        <f>O125*H125</f>
        <v>0</v>
      </c>
      <c r="Q125" s="221">
        <v>0.0006</v>
      </c>
      <c r="R125" s="221">
        <f>Q125*H125</f>
        <v>0.0024</v>
      </c>
      <c r="S125" s="221">
        <v>0</v>
      </c>
      <c r="T125" s="221">
        <f>S125*H125</f>
        <v>0</v>
      </c>
      <c r="U125" s="222" t="s">
        <v>19</v>
      </c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3" t="s">
        <v>408</v>
      </c>
      <c r="AT125" s="223" t="s">
        <v>281</v>
      </c>
      <c r="AU125" s="223" t="s">
        <v>81</v>
      </c>
      <c r="AY125" s="18" t="s">
        <v>133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8" t="s">
        <v>79</v>
      </c>
      <c r="BK125" s="224">
        <f>ROUND(I125*H125,2)</f>
        <v>0</v>
      </c>
      <c r="BL125" s="18" t="s">
        <v>310</v>
      </c>
      <c r="BM125" s="223" t="s">
        <v>2043</v>
      </c>
    </row>
    <row r="126" spans="1:65" s="2" customFormat="1" ht="21.75" customHeight="1">
      <c r="A126" s="39"/>
      <c r="B126" s="40"/>
      <c r="C126" s="212" t="s">
        <v>323</v>
      </c>
      <c r="D126" s="212" t="s">
        <v>136</v>
      </c>
      <c r="E126" s="213" t="s">
        <v>1975</v>
      </c>
      <c r="F126" s="214" t="s">
        <v>1976</v>
      </c>
      <c r="G126" s="215" t="s">
        <v>208</v>
      </c>
      <c r="H126" s="216">
        <v>1</v>
      </c>
      <c r="I126" s="217"/>
      <c r="J126" s="218">
        <f>ROUND(I126*H126,2)</f>
        <v>0</v>
      </c>
      <c r="K126" s="214" t="s">
        <v>140</v>
      </c>
      <c r="L126" s="45"/>
      <c r="M126" s="219" t="s">
        <v>19</v>
      </c>
      <c r="N126" s="220" t="s">
        <v>42</v>
      </c>
      <c r="O126" s="85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1">
        <f>S126*H126</f>
        <v>0</v>
      </c>
      <c r="U126" s="222" t="s">
        <v>19</v>
      </c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3" t="s">
        <v>310</v>
      </c>
      <c r="AT126" s="223" t="s">
        <v>136</v>
      </c>
      <c r="AU126" s="223" t="s">
        <v>81</v>
      </c>
      <c r="AY126" s="18" t="s">
        <v>133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8" t="s">
        <v>79</v>
      </c>
      <c r="BK126" s="224">
        <f>ROUND(I126*H126,2)</f>
        <v>0</v>
      </c>
      <c r="BL126" s="18" t="s">
        <v>310</v>
      </c>
      <c r="BM126" s="223" t="s">
        <v>2044</v>
      </c>
    </row>
    <row r="127" spans="1:47" s="2" customFormat="1" ht="12">
      <c r="A127" s="39"/>
      <c r="B127" s="40"/>
      <c r="C127" s="41"/>
      <c r="D127" s="225" t="s">
        <v>143</v>
      </c>
      <c r="E127" s="41"/>
      <c r="F127" s="226" t="s">
        <v>1978</v>
      </c>
      <c r="G127" s="41"/>
      <c r="H127" s="41"/>
      <c r="I127" s="227"/>
      <c r="J127" s="41"/>
      <c r="K127" s="41"/>
      <c r="L127" s="45"/>
      <c r="M127" s="228"/>
      <c r="N127" s="229"/>
      <c r="O127" s="85"/>
      <c r="P127" s="85"/>
      <c r="Q127" s="85"/>
      <c r="R127" s="85"/>
      <c r="S127" s="85"/>
      <c r="T127" s="85"/>
      <c r="U127" s="86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143</v>
      </c>
      <c r="AU127" s="18" t="s">
        <v>81</v>
      </c>
    </row>
    <row r="128" spans="1:65" s="2" customFormat="1" ht="16.5" customHeight="1">
      <c r="A128" s="39"/>
      <c r="B128" s="40"/>
      <c r="C128" s="268" t="s">
        <v>328</v>
      </c>
      <c r="D128" s="268" t="s">
        <v>281</v>
      </c>
      <c r="E128" s="269" t="s">
        <v>2045</v>
      </c>
      <c r="F128" s="270" t="s">
        <v>1980</v>
      </c>
      <c r="G128" s="271" t="s">
        <v>208</v>
      </c>
      <c r="H128" s="272">
        <v>1</v>
      </c>
      <c r="I128" s="273"/>
      <c r="J128" s="274">
        <f>ROUND(I128*H128,2)</f>
        <v>0</v>
      </c>
      <c r="K128" s="270" t="s">
        <v>19</v>
      </c>
      <c r="L128" s="275"/>
      <c r="M128" s="276" t="s">
        <v>19</v>
      </c>
      <c r="N128" s="277" t="s">
        <v>42</v>
      </c>
      <c r="O128" s="85"/>
      <c r="P128" s="221">
        <f>O128*H128</f>
        <v>0</v>
      </c>
      <c r="Q128" s="221">
        <v>0.0033</v>
      </c>
      <c r="R128" s="221">
        <f>Q128*H128</f>
        <v>0.0033</v>
      </c>
      <c r="S128" s="221">
        <v>0</v>
      </c>
      <c r="T128" s="221">
        <f>S128*H128</f>
        <v>0</v>
      </c>
      <c r="U128" s="222" t="s">
        <v>19</v>
      </c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3" t="s">
        <v>408</v>
      </c>
      <c r="AT128" s="223" t="s">
        <v>281</v>
      </c>
      <c r="AU128" s="223" t="s">
        <v>81</v>
      </c>
      <c r="AY128" s="18" t="s">
        <v>133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8" t="s">
        <v>79</v>
      </c>
      <c r="BK128" s="224">
        <f>ROUND(I128*H128,2)</f>
        <v>0</v>
      </c>
      <c r="BL128" s="18" t="s">
        <v>310</v>
      </c>
      <c r="BM128" s="223" t="s">
        <v>2046</v>
      </c>
    </row>
    <row r="129" spans="1:65" s="2" customFormat="1" ht="24.15" customHeight="1">
      <c r="A129" s="39"/>
      <c r="B129" s="40"/>
      <c r="C129" s="212" t="s">
        <v>334</v>
      </c>
      <c r="D129" s="212" t="s">
        <v>136</v>
      </c>
      <c r="E129" s="213" t="s">
        <v>1982</v>
      </c>
      <c r="F129" s="214" t="s">
        <v>1983</v>
      </c>
      <c r="G129" s="215" t="s">
        <v>253</v>
      </c>
      <c r="H129" s="216">
        <v>10.5</v>
      </c>
      <c r="I129" s="217"/>
      <c r="J129" s="218">
        <f>ROUND(I129*H129,2)</f>
        <v>0</v>
      </c>
      <c r="K129" s="214" t="s">
        <v>140</v>
      </c>
      <c r="L129" s="45"/>
      <c r="M129" s="219" t="s">
        <v>19</v>
      </c>
      <c r="N129" s="220" t="s">
        <v>42</v>
      </c>
      <c r="O129" s="85"/>
      <c r="P129" s="221">
        <f>O129*H129</f>
        <v>0</v>
      </c>
      <c r="Q129" s="221">
        <v>0.00344</v>
      </c>
      <c r="R129" s="221">
        <f>Q129*H129</f>
        <v>0.03612</v>
      </c>
      <c r="S129" s="221">
        <v>0</v>
      </c>
      <c r="T129" s="221">
        <f>S129*H129</f>
        <v>0</v>
      </c>
      <c r="U129" s="222" t="s">
        <v>19</v>
      </c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3" t="s">
        <v>310</v>
      </c>
      <c r="AT129" s="223" t="s">
        <v>136</v>
      </c>
      <c r="AU129" s="223" t="s">
        <v>81</v>
      </c>
      <c r="AY129" s="18" t="s">
        <v>133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8" t="s">
        <v>79</v>
      </c>
      <c r="BK129" s="224">
        <f>ROUND(I129*H129,2)</f>
        <v>0</v>
      </c>
      <c r="BL129" s="18" t="s">
        <v>310</v>
      </c>
      <c r="BM129" s="223" t="s">
        <v>2047</v>
      </c>
    </row>
    <row r="130" spans="1:47" s="2" customFormat="1" ht="12">
      <c r="A130" s="39"/>
      <c r="B130" s="40"/>
      <c r="C130" s="41"/>
      <c r="D130" s="225" t="s">
        <v>143</v>
      </c>
      <c r="E130" s="41"/>
      <c r="F130" s="226" t="s">
        <v>1985</v>
      </c>
      <c r="G130" s="41"/>
      <c r="H130" s="41"/>
      <c r="I130" s="227"/>
      <c r="J130" s="41"/>
      <c r="K130" s="41"/>
      <c r="L130" s="45"/>
      <c r="M130" s="228"/>
      <c r="N130" s="229"/>
      <c r="O130" s="85"/>
      <c r="P130" s="85"/>
      <c r="Q130" s="85"/>
      <c r="R130" s="85"/>
      <c r="S130" s="85"/>
      <c r="T130" s="85"/>
      <c r="U130" s="86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143</v>
      </c>
      <c r="AU130" s="18" t="s">
        <v>81</v>
      </c>
    </row>
    <row r="131" spans="1:51" s="13" customFormat="1" ht="12">
      <c r="A131" s="13"/>
      <c r="B131" s="234"/>
      <c r="C131" s="235"/>
      <c r="D131" s="236" t="s">
        <v>211</v>
      </c>
      <c r="E131" s="237" t="s">
        <v>19</v>
      </c>
      <c r="F131" s="238" t="s">
        <v>2048</v>
      </c>
      <c r="G131" s="235"/>
      <c r="H131" s="239">
        <v>1.5</v>
      </c>
      <c r="I131" s="240"/>
      <c r="J131" s="235"/>
      <c r="K131" s="235"/>
      <c r="L131" s="241"/>
      <c r="M131" s="242"/>
      <c r="N131" s="243"/>
      <c r="O131" s="243"/>
      <c r="P131" s="243"/>
      <c r="Q131" s="243"/>
      <c r="R131" s="243"/>
      <c r="S131" s="243"/>
      <c r="T131" s="243"/>
      <c r="U131" s="244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211</v>
      </c>
      <c r="AU131" s="245" t="s">
        <v>81</v>
      </c>
      <c r="AV131" s="13" t="s">
        <v>81</v>
      </c>
      <c r="AW131" s="13" t="s">
        <v>33</v>
      </c>
      <c r="AX131" s="13" t="s">
        <v>71</v>
      </c>
      <c r="AY131" s="245" t="s">
        <v>133</v>
      </c>
    </row>
    <row r="132" spans="1:51" s="13" customFormat="1" ht="12">
      <c r="A132" s="13"/>
      <c r="B132" s="234"/>
      <c r="C132" s="235"/>
      <c r="D132" s="236" t="s">
        <v>211</v>
      </c>
      <c r="E132" s="237" t="s">
        <v>19</v>
      </c>
      <c r="F132" s="238" t="s">
        <v>2049</v>
      </c>
      <c r="G132" s="235"/>
      <c r="H132" s="239">
        <v>4</v>
      </c>
      <c r="I132" s="240"/>
      <c r="J132" s="235"/>
      <c r="K132" s="235"/>
      <c r="L132" s="241"/>
      <c r="M132" s="242"/>
      <c r="N132" s="243"/>
      <c r="O132" s="243"/>
      <c r="P132" s="243"/>
      <c r="Q132" s="243"/>
      <c r="R132" s="243"/>
      <c r="S132" s="243"/>
      <c r="T132" s="243"/>
      <c r="U132" s="244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211</v>
      </c>
      <c r="AU132" s="245" t="s">
        <v>81</v>
      </c>
      <c r="AV132" s="13" t="s">
        <v>81</v>
      </c>
      <c r="AW132" s="13" t="s">
        <v>33</v>
      </c>
      <c r="AX132" s="13" t="s">
        <v>71</v>
      </c>
      <c r="AY132" s="245" t="s">
        <v>133</v>
      </c>
    </row>
    <row r="133" spans="1:51" s="13" customFormat="1" ht="12">
      <c r="A133" s="13"/>
      <c r="B133" s="234"/>
      <c r="C133" s="235"/>
      <c r="D133" s="236" t="s">
        <v>211</v>
      </c>
      <c r="E133" s="237" t="s">
        <v>19</v>
      </c>
      <c r="F133" s="238" t="s">
        <v>2050</v>
      </c>
      <c r="G133" s="235"/>
      <c r="H133" s="239">
        <v>5</v>
      </c>
      <c r="I133" s="240"/>
      <c r="J133" s="235"/>
      <c r="K133" s="235"/>
      <c r="L133" s="241"/>
      <c r="M133" s="242"/>
      <c r="N133" s="243"/>
      <c r="O133" s="243"/>
      <c r="P133" s="243"/>
      <c r="Q133" s="243"/>
      <c r="R133" s="243"/>
      <c r="S133" s="243"/>
      <c r="T133" s="243"/>
      <c r="U133" s="244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211</v>
      </c>
      <c r="AU133" s="245" t="s">
        <v>81</v>
      </c>
      <c r="AV133" s="13" t="s">
        <v>81</v>
      </c>
      <c r="AW133" s="13" t="s">
        <v>33</v>
      </c>
      <c r="AX133" s="13" t="s">
        <v>71</v>
      </c>
      <c r="AY133" s="245" t="s">
        <v>133</v>
      </c>
    </row>
    <row r="134" spans="1:51" s="14" customFormat="1" ht="12">
      <c r="A134" s="14"/>
      <c r="B134" s="246"/>
      <c r="C134" s="247"/>
      <c r="D134" s="236" t="s">
        <v>211</v>
      </c>
      <c r="E134" s="248" t="s">
        <v>19</v>
      </c>
      <c r="F134" s="249" t="s">
        <v>224</v>
      </c>
      <c r="G134" s="247"/>
      <c r="H134" s="250">
        <v>10.5</v>
      </c>
      <c r="I134" s="251"/>
      <c r="J134" s="247"/>
      <c r="K134" s="247"/>
      <c r="L134" s="252"/>
      <c r="M134" s="253"/>
      <c r="N134" s="254"/>
      <c r="O134" s="254"/>
      <c r="P134" s="254"/>
      <c r="Q134" s="254"/>
      <c r="R134" s="254"/>
      <c r="S134" s="254"/>
      <c r="T134" s="254"/>
      <c r="U134" s="255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6" t="s">
        <v>211</v>
      </c>
      <c r="AU134" s="256" t="s">
        <v>81</v>
      </c>
      <c r="AV134" s="14" t="s">
        <v>156</v>
      </c>
      <c r="AW134" s="14" t="s">
        <v>33</v>
      </c>
      <c r="AX134" s="14" t="s">
        <v>79</v>
      </c>
      <c r="AY134" s="256" t="s">
        <v>133</v>
      </c>
    </row>
    <row r="135" spans="1:65" s="2" customFormat="1" ht="24.15" customHeight="1">
      <c r="A135" s="39"/>
      <c r="B135" s="40"/>
      <c r="C135" s="212" t="s">
        <v>7</v>
      </c>
      <c r="D135" s="212" t="s">
        <v>136</v>
      </c>
      <c r="E135" s="213" t="s">
        <v>1988</v>
      </c>
      <c r="F135" s="214" t="s">
        <v>1989</v>
      </c>
      <c r="G135" s="215" t="s">
        <v>208</v>
      </c>
      <c r="H135" s="216">
        <v>1</v>
      </c>
      <c r="I135" s="217"/>
      <c r="J135" s="218">
        <f>ROUND(I135*H135,2)</f>
        <v>0</v>
      </c>
      <c r="K135" s="214" t="s">
        <v>140</v>
      </c>
      <c r="L135" s="45"/>
      <c r="M135" s="219" t="s">
        <v>19</v>
      </c>
      <c r="N135" s="220" t="s">
        <v>42</v>
      </c>
      <c r="O135" s="85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1">
        <f>S135*H135</f>
        <v>0</v>
      </c>
      <c r="U135" s="222" t="s">
        <v>19</v>
      </c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3" t="s">
        <v>310</v>
      </c>
      <c r="AT135" s="223" t="s">
        <v>136</v>
      </c>
      <c r="AU135" s="223" t="s">
        <v>81</v>
      </c>
      <c r="AY135" s="18" t="s">
        <v>133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8" t="s">
        <v>79</v>
      </c>
      <c r="BK135" s="224">
        <f>ROUND(I135*H135,2)</f>
        <v>0</v>
      </c>
      <c r="BL135" s="18" t="s">
        <v>310</v>
      </c>
      <c r="BM135" s="223" t="s">
        <v>2051</v>
      </c>
    </row>
    <row r="136" spans="1:47" s="2" customFormat="1" ht="12">
      <c r="A136" s="39"/>
      <c r="B136" s="40"/>
      <c r="C136" s="41"/>
      <c r="D136" s="225" t="s">
        <v>143</v>
      </c>
      <c r="E136" s="41"/>
      <c r="F136" s="226" t="s">
        <v>1991</v>
      </c>
      <c r="G136" s="41"/>
      <c r="H136" s="41"/>
      <c r="I136" s="227"/>
      <c r="J136" s="41"/>
      <c r="K136" s="41"/>
      <c r="L136" s="45"/>
      <c r="M136" s="228"/>
      <c r="N136" s="229"/>
      <c r="O136" s="85"/>
      <c r="P136" s="85"/>
      <c r="Q136" s="85"/>
      <c r="R136" s="85"/>
      <c r="S136" s="85"/>
      <c r="T136" s="85"/>
      <c r="U136" s="86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143</v>
      </c>
      <c r="AU136" s="18" t="s">
        <v>81</v>
      </c>
    </row>
    <row r="137" spans="1:65" s="2" customFormat="1" ht="16.5" customHeight="1">
      <c r="A137" s="39"/>
      <c r="B137" s="40"/>
      <c r="C137" s="268" t="s">
        <v>345</v>
      </c>
      <c r="D137" s="268" t="s">
        <v>281</v>
      </c>
      <c r="E137" s="269" t="s">
        <v>2052</v>
      </c>
      <c r="F137" s="270" t="s">
        <v>2053</v>
      </c>
      <c r="G137" s="271" t="s">
        <v>208</v>
      </c>
      <c r="H137" s="272">
        <v>1</v>
      </c>
      <c r="I137" s="273"/>
      <c r="J137" s="274">
        <f>ROUND(I137*H137,2)</f>
        <v>0</v>
      </c>
      <c r="K137" s="270" t="s">
        <v>140</v>
      </c>
      <c r="L137" s="275"/>
      <c r="M137" s="276" t="s">
        <v>19</v>
      </c>
      <c r="N137" s="277" t="s">
        <v>42</v>
      </c>
      <c r="O137" s="85"/>
      <c r="P137" s="221">
        <f>O137*H137</f>
        <v>0</v>
      </c>
      <c r="Q137" s="221">
        <v>0.0015</v>
      </c>
      <c r="R137" s="221">
        <f>Q137*H137</f>
        <v>0.0015</v>
      </c>
      <c r="S137" s="221">
        <v>0</v>
      </c>
      <c r="T137" s="221">
        <f>S137*H137</f>
        <v>0</v>
      </c>
      <c r="U137" s="222" t="s">
        <v>19</v>
      </c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3" t="s">
        <v>408</v>
      </c>
      <c r="AT137" s="223" t="s">
        <v>281</v>
      </c>
      <c r="AU137" s="223" t="s">
        <v>81</v>
      </c>
      <c r="AY137" s="18" t="s">
        <v>133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8" t="s">
        <v>79</v>
      </c>
      <c r="BK137" s="224">
        <f>ROUND(I137*H137,2)</f>
        <v>0</v>
      </c>
      <c r="BL137" s="18" t="s">
        <v>310</v>
      </c>
      <c r="BM137" s="223" t="s">
        <v>2054</v>
      </c>
    </row>
    <row r="138" spans="1:65" s="2" customFormat="1" ht="24.15" customHeight="1">
      <c r="A138" s="39"/>
      <c r="B138" s="40"/>
      <c r="C138" s="212" t="s">
        <v>350</v>
      </c>
      <c r="D138" s="212" t="s">
        <v>136</v>
      </c>
      <c r="E138" s="213" t="s">
        <v>1995</v>
      </c>
      <c r="F138" s="214" t="s">
        <v>1996</v>
      </c>
      <c r="G138" s="215" t="s">
        <v>253</v>
      </c>
      <c r="H138" s="216">
        <v>10.5</v>
      </c>
      <c r="I138" s="217"/>
      <c r="J138" s="218">
        <f>ROUND(I138*H138,2)</f>
        <v>0</v>
      </c>
      <c r="K138" s="214" t="s">
        <v>140</v>
      </c>
      <c r="L138" s="45"/>
      <c r="M138" s="219" t="s">
        <v>19</v>
      </c>
      <c r="N138" s="220" t="s">
        <v>42</v>
      </c>
      <c r="O138" s="85"/>
      <c r="P138" s="221">
        <f>O138*H138</f>
        <v>0</v>
      </c>
      <c r="Q138" s="221">
        <v>0.0007</v>
      </c>
      <c r="R138" s="221">
        <f>Q138*H138</f>
        <v>0.00735</v>
      </c>
      <c r="S138" s="221">
        <v>0</v>
      </c>
      <c r="T138" s="221">
        <f>S138*H138</f>
        <v>0</v>
      </c>
      <c r="U138" s="222" t="s">
        <v>19</v>
      </c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3" t="s">
        <v>310</v>
      </c>
      <c r="AT138" s="223" t="s">
        <v>136</v>
      </c>
      <c r="AU138" s="223" t="s">
        <v>81</v>
      </c>
      <c r="AY138" s="18" t="s">
        <v>133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8" t="s">
        <v>79</v>
      </c>
      <c r="BK138" s="224">
        <f>ROUND(I138*H138,2)</f>
        <v>0</v>
      </c>
      <c r="BL138" s="18" t="s">
        <v>310</v>
      </c>
      <c r="BM138" s="223" t="s">
        <v>2055</v>
      </c>
    </row>
    <row r="139" spans="1:47" s="2" customFormat="1" ht="12">
      <c r="A139" s="39"/>
      <c r="B139" s="40"/>
      <c r="C139" s="41"/>
      <c r="D139" s="225" t="s">
        <v>143</v>
      </c>
      <c r="E139" s="41"/>
      <c r="F139" s="226" t="s">
        <v>1998</v>
      </c>
      <c r="G139" s="41"/>
      <c r="H139" s="41"/>
      <c r="I139" s="227"/>
      <c r="J139" s="41"/>
      <c r="K139" s="41"/>
      <c r="L139" s="45"/>
      <c r="M139" s="228"/>
      <c r="N139" s="229"/>
      <c r="O139" s="85"/>
      <c r="P139" s="85"/>
      <c r="Q139" s="85"/>
      <c r="R139" s="85"/>
      <c r="S139" s="85"/>
      <c r="T139" s="85"/>
      <c r="U139" s="86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143</v>
      </c>
      <c r="AU139" s="18" t="s">
        <v>81</v>
      </c>
    </row>
    <row r="140" spans="1:65" s="2" customFormat="1" ht="16.5" customHeight="1">
      <c r="A140" s="39"/>
      <c r="B140" s="40"/>
      <c r="C140" s="212" t="s">
        <v>355</v>
      </c>
      <c r="D140" s="212" t="s">
        <v>136</v>
      </c>
      <c r="E140" s="213" t="s">
        <v>2056</v>
      </c>
      <c r="F140" s="214" t="s">
        <v>2057</v>
      </c>
      <c r="G140" s="215" t="s">
        <v>208</v>
      </c>
      <c r="H140" s="216">
        <v>2</v>
      </c>
      <c r="I140" s="217"/>
      <c r="J140" s="218">
        <f>ROUND(I140*H140,2)</f>
        <v>0</v>
      </c>
      <c r="K140" s="214" t="s">
        <v>140</v>
      </c>
      <c r="L140" s="45"/>
      <c r="M140" s="219" t="s">
        <v>19</v>
      </c>
      <c r="N140" s="220" t="s">
        <v>42</v>
      </c>
      <c r="O140" s="85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1">
        <f>S140*H140</f>
        <v>0</v>
      </c>
      <c r="U140" s="222" t="s">
        <v>19</v>
      </c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3" t="s">
        <v>310</v>
      </c>
      <c r="AT140" s="223" t="s">
        <v>136</v>
      </c>
      <c r="AU140" s="223" t="s">
        <v>81</v>
      </c>
      <c r="AY140" s="18" t="s">
        <v>133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8" t="s">
        <v>79</v>
      </c>
      <c r="BK140" s="224">
        <f>ROUND(I140*H140,2)</f>
        <v>0</v>
      </c>
      <c r="BL140" s="18" t="s">
        <v>310</v>
      </c>
      <c r="BM140" s="223" t="s">
        <v>2058</v>
      </c>
    </row>
    <row r="141" spans="1:47" s="2" customFormat="1" ht="12">
      <c r="A141" s="39"/>
      <c r="B141" s="40"/>
      <c r="C141" s="41"/>
      <c r="D141" s="225" t="s">
        <v>143</v>
      </c>
      <c r="E141" s="41"/>
      <c r="F141" s="226" t="s">
        <v>2059</v>
      </c>
      <c r="G141" s="41"/>
      <c r="H141" s="41"/>
      <c r="I141" s="227"/>
      <c r="J141" s="41"/>
      <c r="K141" s="41"/>
      <c r="L141" s="45"/>
      <c r="M141" s="228"/>
      <c r="N141" s="229"/>
      <c r="O141" s="85"/>
      <c r="P141" s="85"/>
      <c r="Q141" s="85"/>
      <c r="R141" s="85"/>
      <c r="S141" s="85"/>
      <c r="T141" s="85"/>
      <c r="U141" s="86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143</v>
      </c>
      <c r="AU141" s="18" t="s">
        <v>81</v>
      </c>
    </row>
    <row r="142" spans="1:65" s="2" customFormat="1" ht="16.5" customHeight="1">
      <c r="A142" s="39"/>
      <c r="B142" s="40"/>
      <c r="C142" s="268" t="s">
        <v>365</v>
      </c>
      <c r="D142" s="268" t="s">
        <v>281</v>
      </c>
      <c r="E142" s="269" t="s">
        <v>2060</v>
      </c>
      <c r="F142" s="270" t="s">
        <v>2061</v>
      </c>
      <c r="G142" s="271" t="s">
        <v>208</v>
      </c>
      <c r="H142" s="272">
        <v>2</v>
      </c>
      <c r="I142" s="273"/>
      <c r="J142" s="274">
        <f>ROUND(I142*H142,2)</f>
        <v>0</v>
      </c>
      <c r="K142" s="270" t="s">
        <v>140</v>
      </c>
      <c r="L142" s="275"/>
      <c r="M142" s="276" t="s">
        <v>19</v>
      </c>
      <c r="N142" s="277" t="s">
        <v>42</v>
      </c>
      <c r="O142" s="85"/>
      <c r="P142" s="221">
        <f>O142*H142</f>
        <v>0</v>
      </c>
      <c r="Q142" s="221">
        <v>0.0002</v>
      </c>
      <c r="R142" s="221">
        <f>Q142*H142</f>
        <v>0.0004</v>
      </c>
      <c r="S142" s="221">
        <v>0</v>
      </c>
      <c r="T142" s="221">
        <f>S142*H142</f>
        <v>0</v>
      </c>
      <c r="U142" s="222" t="s">
        <v>19</v>
      </c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3" t="s">
        <v>408</v>
      </c>
      <c r="AT142" s="223" t="s">
        <v>281</v>
      </c>
      <c r="AU142" s="223" t="s">
        <v>81</v>
      </c>
      <c r="AY142" s="18" t="s">
        <v>133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8" t="s">
        <v>79</v>
      </c>
      <c r="BK142" s="224">
        <f>ROUND(I142*H142,2)</f>
        <v>0</v>
      </c>
      <c r="BL142" s="18" t="s">
        <v>310</v>
      </c>
      <c r="BM142" s="223" t="s">
        <v>2062</v>
      </c>
    </row>
    <row r="143" spans="1:65" s="2" customFormat="1" ht="16.5" customHeight="1">
      <c r="A143" s="39"/>
      <c r="B143" s="40"/>
      <c r="C143" s="212" t="s">
        <v>372</v>
      </c>
      <c r="D143" s="212" t="s">
        <v>136</v>
      </c>
      <c r="E143" s="213" t="s">
        <v>1999</v>
      </c>
      <c r="F143" s="214" t="s">
        <v>2000</v>
      </c>
      <c r="G143" s="215" t="s">
        <v>208</v>
      </c>
      <c r="H143" s="216">
        <v>6</v>
      </c>
      <c r="I143" s="217"/>
      <c r="J143" s="218">
        <f>ROUND(I143*H143,2)</f>
        <v>0</v>
      </c>
      <c r="K143" s="214" t="s">
        <v>140</v>
      </c>
      <c r="L143" s="45"/>
      <c r="M143" s="219" t="s">
        <v>19</v>
      </c>
      <c r="N143" s="220" t="s">
        <v>42</v>
      </c>
      <c r="O143" s="85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1">
        <f>S143*H143</f>
        <v>0</v>
      </c>
      <c r="U143" s="222" t="s">
        <v>19</v>
      </c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3" t="s">
        <v>310</v>
      </c>
      <c r="AT143" s="223" t="s">
        <v>136</v>
      </c>
      <c r="AU143" s="223" t="s">
        <v>81</v>
      </c>
      <c r="AY143" s="18" t="s">
        <v>133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8" t="s">
        <v>79</v>
      </c>
      <c r="BK143" s="224">
        <f>ROUND(I143*H143,2)</f>
        <v>0</v>
      </c>
      <c r="BL143" s="18" t="s">
        <v>310</v>
      </c>
      <c r="BM143" s="223" t="s">
        <v>2063</v>
      </c>
    </row>
    <row r="144" spans="1:47" s="2" customFormat="1" ht="12">
      <c r="A144" s="39"/>
      <c r="B144" s="40"/>
      <c r="C144" s="41"/>
      <c r="D144" s="225" t="s">
        <v>143</v>
      </c>
      <c r="E144" s="41"/>
      <c r="F144" s="226" t="s">
        <v>2002</v>
      </c>
      <c r="G144" s="41"/>
      <c r="H144" s="41"/>
      <c r="I144" s="227"/>
      <c r="J144" s="41"/>
      <c r="K144" s="41"/>
      <c r="L144" s="45"/>
      <c r="M144" s="228"/>
      <c r="N144" s="229"/>
      <c r="O144" s="85"/>
      <c r="P144" s="85"/>
      <c r="Q144" s="85"/>
      <c r="R144" s="85"/>
      <c r="S144" s="85"/>
      <c r="T144" s="85"/>
      <c r="U144" s="86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143</v>
      </c>
      <c r="AU144" s="18" t="s">
        <v>81</v>
      </c>
    </row>
    <row r="145" spans="1:65" s="2" customFormat="1" ht="16.5" customHeight="1">
      <c r="A145" s="39"/>
      <c r="B145" s="40"/>
      <c r="C145" s="212" t="s">
        <v>379</v>
      </c>
      <c r="D145" s="212" t="s">
        <v>136</v>
      </c>
      <c r="E145" s="213" t="s">
        <v>2064</v>
      </c>
      <c r="F145" s="214" t="s">
        <v>2065</v>
      </c>
      <c r="G145" s="215" t="s">
        <v>208</v>
      </c>
      <c r="H145" s="216">
        <v>1</v>
      </c>
      <c r="I145" s="217"/>
      <c r="J145" s="218">
        <f>ROUND(I145*H145,2)</f>
        <v>0</v>
      </c>
      <c r="K145" s="214" t="s">
        <v>19</v>
      </c>
      <c r="L145" s="45"/>
      <c r="M145" s="219" t="s">
        <v>19</v>
      </c>
      <c r="N145" s="220" t="s">
        <v>42</v>
      </c>
      <c r="O145" s="85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1">
        <f>S145*H145</f>
        <v>0</v>
      </c>
      <c r="U145" s="222" t="s">
        <v>19</v>
      </c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3" t="s">
        <v>310</v>
      </c>
      <c r="AT145" s="223" t="s">
        <v>136</v>
      </c>
      <c r="AU145" s="223" t="s">
        <v>81</v>
      </c>
      <c r="AY145" s="18" t="s">
        <v>133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8" t="s">
        <v>79</v>
      </c>
      <c r="BK145" s="224">
        <f>ROUND(I145*H145,2)</f>
        <v>0</v>
      </c>
      <c r="BL145" s="18" t="s">
        <v>310</v>
      </c>
      <c r="BM145" s="223" t="s">
        <v>2066</v>
      </c>
    </row>
    <row r="146" spans="1:65" s="2" customFormat="1" ht="16.5" customHeight="1">
      <c r="A146" s="39"/>
      <c r="B146" s="40"/>
      <c r="C146" s="212" t="s">
        <v>386</v>
      </c>
      <c r="D146" s="212" t="s">
        <v>136</v>
      </c>
      <c r="E146" s="213" t="s">
        <v>2067</v>
      </c>
      <c r="F146" s="214" t="s">
        <v>2068</v>
      </c>
      <c r="G146" s="215" t="s">
        <v>208</v>
      </c>
      <c r="H146" s="216">
        <v>1</v>
      </c>
      <c r="I146" s="217"/>
      <c r="J146" s="218">
        <f>ROUND(I146*H146,2)</f>
        <v>0</v>
      </c>
      <c r="K146" s="214" t="s">
        <v>19</v>
      </c>
      <c r="L146" s="45"/>
      <c r="M146" s="219" t="s">
        <v>19</v>
      </c>
      <c r="N146" s="220" t="s">
        <v>42</v>
      </c>
      <c r="O146" s="85"/>
      <c r="P146" s="221">
        <f>O146*H146</f>
        <v>0</v>
      </c>
      <c r="Q146" s="221">
        <v>0</v>
      </c>
      <c r="R146" s="221">
        <f>Q146*H146</f>
        <v>0</v>
      </c>
      <c r="S146" s="221">
        <v>0</v>
      </c>
      <c r="T146" s="221">
        <f>S146*H146</f>
        <v>0</v>
      </c>
      <c r="U146" s="222" t="s">
        <v>19</v>
      </c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3" t="s">
        <v>310</v>
      </c>
      <c r="AT146" s="223" t="s">
        <v>136</v>
      </c>
      <c r="AU146" s="223" t="s">
        <v>81</v>
      </c>
      <c r="AY146" s="18" t="s">
        <v>133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8" t="s">
        <v>79</v>
      </c>
      <c r="BK146" s="224">
        <f>ROUND(I146*H146,2)</f>
        <v>0</v>
      </c>
      <c r="BL146" s="18" t="s">
        <v>310</v>
      </c>
      <c r="BM146" s="223" t="s">
        <v>2069</v>
      </c>
    </row>
    <row r="147" spans="1:65" s="2" customFormat="1" ht="24.15" customHeight="1">
      <c r="A147" s="39"/>
      <c r="B147" s="40"/>
      <c r="C147" s="212" t="s">
        <v>392</v>
      </c>
      <c r="D147" s="212" t="s">
        <v>136</v>
      </c>
      <c r="E147" s="213" t="s">
        <v>2003</v>
      </c>
      <c r="F147" s="214" t="s">
        <v>2004</v>
      </c>
      <c r="G147" s="215" t="s">
        <v>276</v>
      </c>
      <c r="H147" s="216">
        <v>0.063</v>
      </c>
      <c r="I147" s="217"/>
      <c r="J147" s="218">
        <f>ROUND(I147*H147,2)</f>
        <v>0</v>
      </c>
      <c r="K147" s="214" t="s">
        <v>140</v>
      </c>
      <c r="L147" s="45"/>
      <c r="M147" s="219" t="s">
        <v>19</v>
      </c>
      <c r="N147" s="220" t="s">
        <v>42</v>
      </c>
      <c r="O147" s="85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1">
        <f>S147*H147</f>
        <v>0</v>
      </c>
      <c r="U147" s="222" t="s">
        <v>19</v>
      </c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3" t="s">
        <v>310</v>
      </c>
      <c r="AT147" s="223" t="s">
        <v>136</v>
      </c>
      <c r="AU147" s="223" t="s">
        <v>81</v>
      </c>
      <c r="AY147" s="18" t="s">
        <v>133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8" t="s">
        <v>79</v>
      </c>
      <c r="BK147" s="224">
        <f>ROUND(I147*H147,2)</f>
        <v>0</v>
      </c>
      <c r="BL147" s="18" t="s">
        <v>310</v>
      </c>
      <c r="BM147" s="223" t="s">
        <v>2070</v>
      </c>
    </row>
    <row r="148" spans="1:47" s="2" customFormat="1" ht="12">
      <c r="A148" s="39"/>
      <c r="B148" s="40"/>
      <c r="C148" s="41"/>
      <c r="D148" s="225" t="s">
        <v>143</v>
      </c>
      <c r="E148" s="41"/>
      <c r="F148" s="226" t="s">
        <v>2006</v>
      </c>
      <c r="G148" s="41"/>
      <c r="H148" s="41"/>
      <c r="I148" s="227"/>
      <c r="J148" s="41"/>
      <c r="K148" s="41"/>
      <c r="L148" s="45"/>
      <c r="M148" s="228"/>
      <c r="N148" s="229"/>
      <c r="O148" s="85"/>
      <c r="P148" s="85"/>
      <c r="Q148" s="85"/>
      <c r="R148" s="85"/>
      <c r="S148" s="85"/>
      <c r="T148" s="85"/>
      <c r="U148" s="86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143</v>
      </c>
      <c r="AU148" s="18" t="s">
        <v>81</v>
      </c>
    </row>
    <row r="149" spans="1:65" s="2" customFormat="1" ht="24.15" customHeight="1">
      <c r="A149" s="39"/>
      <c r="B149" s="40"/>
      <c r="C149" s="212" t="s">
        <v>397</v>
      </c>
      <c r="D149" s="212" t="s">
        <v>136</v>
      </c>
      <c r="E149" s="213" t="s">
        <v>2007</v>
      </c>
      <c r="F149" s="214" t="s">
        <v>2008</v>
      </c>
      <c r="G149" s="215" t="s">
        <v>276</v>
      </c>
      <c r="H149" s="216">
        <v>0.063</v>
      </c>
      <c r="I149" s="217"/>
      <c r="J149" s="218">
        <f>ROUND(I149*H149,2)</f>
        <v>0</v>
      </c>
      <c r="K149" s="214" t="s">
        <v>140</v>
      </c>
      <c r="L149" s="45"/>
      <c r="M149" s="219" t="s">
        <v>19</v>
      </c>
      <c r="N149" s="220" t="s">
        <v>42</v>
      </c>
      <c r="O149" s="85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1">
        <f>S149*H149</f>
        <v>0</v>
      </c>
      <c r="U149" s="222" t="s">
        <v>19</v>
      </c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3" t="s">
        <v>310</v>
      </c>
      <c r="AT149" s="223" t="s">
        <v>136</v>
      </c>
      <c r="AU149" s="223" t="s">
        <v>81</v>
      </c>
      <c r="AY149" s="18" t="s">
        <v>133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8" t="s">
        <v>79</v>
      </c>
      <c r="BK149" s="224">
        <f>ROUND(I149*H149,2)</f>
        <v>0</v>
      </c>
      <c r="BL149" s="18" t="s">
        <v>310</v>
      </c>
      <c r="BM149" s="223" t="s">
        <v>2071</v>
      </c>
    </row>
    <row r="150" spans="1:47" s="2" customFormat="1" ht="12">
      <c r="A150" s="39"/>
      <c r="B150" s="40"/>
      <c r="C150" s="41"/>
      <c r="D150" s="225" t="s">
        <v>143</v>
      </c>
      <c r="E150" s="41"/>
      <c r="F150" s="226" t="s">
        <v>2010</v>
      </c>
      <c r="G150" s="41"/>
      <c r="H150" s="41"/>
      <c r="I150" s="227"/>
      <c r="J150" s="41"/>
      <c r="K150" s="41"/>
      <c r="L150" s="45"/>
      <c r="M150" s="230"/>
      <c r="N150" s="231"/>
      <c r="O150" s="232"/>
      <c r="P150" s="232"/>
      <c r="Q150" s="232"/>
      <c r="R150" s="232"/>
      <c r="S150" s="232"/>
      <c r="T150" s="232"/>
      <c r="U150" s="233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143</v>
      </c>
      <c r="AU150" s="18" t="s">
        <v>81</v>
      </c>
    </row>
    <row r="151" spans="1:31" s="2" customFormat="1" ht="6.95" customHeight="1">
      <c r="A151" s="39"/>
      <c r="B151" s="60"/>
      <c r="C151" s="61"/>
      <c r="D151" s="61"/>
      <c r="E151" s="61"/>
      <c r="F151" s="61"/>
      <c r="G151" s="61"/>
      <c r="H151" s="61"/>
      <c r="I151" s="61"/>
      <c r="J151" s="61"/>
      <c r="K151" s="61"/>
      <c r="L151" s="45"/>
      <c r="M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</row>
  </sheetData>
  <sheetProtection password="CC35" sheet="1" objects="1" scenarios="1" formatColumns="0" formatRows="0" autoFilter="0"/>
  <autoFilter ref="C89:K15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hyperlinks>
    <hyperlink ref="F94" r:id="rId1" display="https://podminky.urs.cz/item/CS_URS_2021_02/945412111"/>
    <hyperlink ref="F96" r:id="rId2" display="https://podminky.urs.cz/item/CS_URS_2021_02/949101112"/>
    <hyperlink ref="F98" r:id="rId3" display="https://podminky.urs.cz/item/CS_URS_2021_02/971033331"/>
    <hyperlink ref="F100" r:id="rId4" display="https://podminky.urs.cz/item/CS_URS_2021_02/977151127"/>
    <hyperlink ref="F103" r:id="rId5" display="https://podminky.urs.cz/item/CS_URS_2021_02/997013211"/>
    <hyperlink ref="F105" r:id="rId6" display="https://podminky.urs.cz/item/CS_URS_2021_02/997013501"/>
    <hyperlink ref="F107" r:id="rId7" display="https://podminky.urs.cz/item/CS_URS_2021_02/997013509"/>
    <hyperlink ref="F110" r:id="rId8" display="https://podminky.urs.cz/item/CS_URS_2021_02/997013603"/>
    <hyperlink ref="F114" r:id="rId9" display="https://podminky.urs.cz/item/CS_URS_2021_02/751111271"/>
    <hyperlink ref="F117" r:id="rId10" display="https://podminky.urs.cz/item/CS_URS_2021_02/751322012"/>
    <hyperlink ref="F121" r:id="rId11" display="https://podminky.urs.cz/item/CS_URS_2021_02/751344112"/>
    <hyperlink ref="F124" r:id="rId12" display="https://podminky.urs.cz/item/CS_URS_2021_02/751398032"/>
    <hyperlink ref="F127" r:id="rId13" display="https://podminky.urs.cz/item/CS_URS_2021_02/751398041"/>
    <hyperlink ref="F130" r:id="rId14" display="https://podminky.urs.cz/item/CS_URS_2021_02/751510042"/>
    <hyperlink ref="F136" r:id="rId15" display="https://podminky.urs.cz/item/CS_URS_2021_02/751514679"/>
    <hyperlink ref="F139" r:id="rId16" display="https://podminky.urs.cz/item/CS_URS_2021_02/751572032"/>
    <hyperlink ref="F141" r:id="rId17" display="https://podminky.urs.cz/item/CS_URS_2021_02/751614123"/>
    <hyperlink ref="F144" r:id="rId18" display="https://podminky.urs.cz/item/CS_URS_2021_02/751691111"/>
    <hyperlink ref="F148" r:id="rId19" display="https://podminky.urs.cz/item/CS_URS_2021_02/998751101"/>
    <hyperlink ref="F150" r:id="rId20" display="https://podminky.urs.cz/item/CS_URS_2021_02/99875118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100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104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zakázky'!K6</f>
        <v>Zřízení sociální zařízení a šaten v tělocvičně Biskupského gymnázia ul. Střelecká 1800, Varnsdorf</v>
      </c>
      <c r="F7" s="143"/>
      <c r="G7" s="143"/>
      <c r="H7" s="143"/>
      <c r="L7" s="21"/>
    </row>
    <row r="8" spans="1:31" s="2" customFormat="1" ht="12" customHeight="1">
      <c r="A8" s="39"/>
      <c r="B8" s="45"/>
      <c r="C8" s="39"/>
      <c r="D8" s="143" t="s">
        <v>105</v>
      </c>
      <c r="E8" s="39"/>
      <c r="F8" s="39"/>
      <c r="G8" s="39"/>
      <c r="H8" s="39"/>
      <c r="I8" s="39"/>
      <c r="J8" s="39"/>
      <c r="K8" s="39"/>
      <c r="L8" s="14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6" t="s">
        <v>2072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3" t="s">
        <v>18</v>
      </c>
      <c r="E11" s="39"/>
      <c r="F11" s="134" t="s">
        <v>19</v>
      </c>
      <c r="G11" s="39"/>
      <c r="H11" s="39"/>
      <c r="I11" s="143" t="s">
        <v>20</v>
      </c>
      <c r="J11" s="134" t="s">
        <v>19</v>
      </c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3" t="s">
        <v>21</v>
      </c>
      <c r="E12" s="39"/>
      <c r="F12" s="134" t="s">
        <v>2073</v>
      </c>
      <c r="G12" s="39"/>
      <c r="H12" s="39"/>
      <c r="I12" s="143" t="s">
        <v>23</v>
      </c>
      <c r="J12" s="147" t="str">
        <f>'Rekapitulace zakázky'!AN8</f>
        <v>29. 12. 2021</v>
      </c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25</v>
      </c>
      <c r="E14" s="39"/>
      <c r="F14" s="39"/>
      <c r="G14" s="39"/>
      <c r="H14" s="39"/>
      <c r="I14" s="143" t="s">
        <v>26</v>
      </c>
      <c r="J14" s="134" t="str">
        <f>IF('Rekapitulace zakázky'!AN10="","",'Rekapitulace zakázky'!AN10)</f>
        <v/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4" t="str">
        <f>IF('Rekapitulace zakázky'!E11="","",'Rekapitulace zakázky'!E11)</f>
        <v xml:space="preserve">Město Varnsdorf, nám. E. Beneše 470, Varnsdorf </v>
      </c>
      <c r="F15" s="39"/>
      <c r="G15" s="39"/>
      <c r="H15" s="39"/>
      <c r="I15" s="143" t="s">
        <v>28</v>
      </c>
      <c r="J15" s="134" t="str">
        <f>IF('Rekapitulace zakázky'!AN11="","",'Rekapitulace zakázky'!AN11)</f>
        <v/>
      </c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3" t="s">
        <v>29</v>
      </c>
      <c r="E17" s="39"/>
      <c r="F17" s="39"/>
      <c r="G17" s="39"/>
      <c r="H17" s="39"/>
      <c r="I17" s="143" t="s">
        <v>26</v>
      </c>
      <c r="J17" s="34" t="str">
        <f>'Rekapitulace zakázky'!AN13</f>
        <v>Vyplň údaj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zakázky'!E14</f>
        <v>Vyplň údaj</v>
      </c>
      <c r="F18" s="134"/>
      <c r="G18" s="134"/>
      <c r="H18" s="134"/>
      <c r="I18" s="143" t="s">
        <v>28</v>
      </c>
      <c r="J18" s="34" t="str">
        <f>'Rekapitulace zakázky'!AN14</f>
        <v>Vyplň údaj</v>
      </c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3" t="s">
        <v>31</v>
      </c>
      <c r="E20" s="39"/>
      <c r="F20" s="39"/>
      <c r="G20" s="39"/>
      <c r="H20" s="39"/>
      <c r="I20" s="143" t="s">
        <v>26</v>
      </c>
      <c r="J20" s="134" t="str">
        <f>IF('Rekapitulace zakázky'!AN16="","",'Rekapitulace zakázky'!AN16)</f>
        <v/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4" t="str">
        <f>IF('Rekapitulace zakázky'!E17="","",'Rekapitulace zakázky'!E17)</f>
        <v>Pavel Hruška</v>
      </c>
      <c r="F21" s="39"/>
      <c r="G21" s="39"/>
      <c r="H21" s="39"/>
      <c r="I21" s="143" t="s">
        <v>28</v>
      </c>
      <c r="J21" s="134" t="str">
        <f>IF('Rekapitulace zakázky'!AN17="","",'Rekapitulace zakázky'!AN17)</f>
        <v/>
      </c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3" t="s">
        <v>34</v>
      </c>
      <c r="E23" s="39"/>
      <c r="F23" s="39"/>
      <c r="G23" s="39"/>
      <c r="H23" s="39"/>
      <c r="I23" s="143" t="s">
        <v>26</v>
      </c>
      <c r="J23" s="134" t="str">
        <f>IF('Rekapitulace zakázky'!AN19="","",'Rekapitulace zakázky'!AN19)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4" t="str">
        <f>IF('Rekapitulace zakázky'!E20="","",'Rekapitulace zakázky'!E20)</f>
        <v>Pavel Hruška</v>
      </c>
      <c r="F24" s="39"/>
      <c r="G24" s="39"/>
      <c r="H24" s="39"/>
      <c r="I24" s="143" t="s">
        <v>28</v>
      </c>
      <c r="J24" s="134" t="str">
        <f>IF('Rekapitulace zakázky'!AN20="","",'Rekapitulace zakázky'!AN20)</f>
        <v/>
      </c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3" t="s">
        <v>35</v>
      </c>
      <c r="E26" s="39"/>
      <c r="F26" s="39"/>
      <c r="G26" s="39"/>
      <c r="H26" s="39"/>
      <c r="I26" s="39"/>
      <c r="J26" s="39"/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8"/>
      <c r="B27" s="149"/>
      <c r="C27" s="148"/>
      <c r="D27" s="148"/>
      <c r="E27" s="150" t="s">
        <v>19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14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3" t="s">
        <v>37</v>
      </c>
      <c r="E30" s="39"/>
      <c r="F30" s="39"/>
      <c r="G30" s="39"/>
      <c r="H30" s="39"/>
      <c r="I30" s="39"/>
      <c r="J30" s="154">
        <f>ROUND(J83,2)</f>
        <v>0</v>
      </c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5" t="s">
        <v>39</v>
      </c>
      <c r="G32" s="39"/>
      <c r="H32" s="39"/>
      <c r="I32" s="155" t="s">
        <v>38</v>
      </c>
      <c r="J32" s="155" t="s">
        <v>40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6" t="s">
        <v>41</v>
      </c>
      <c r="E33" s="143" t="s">
        <v>42</v>
      </c>
      <c r="F33" s="157">
        <f>ROUND((SUM(BE83:BE175)),2)</f>
        <v>0</v>
      </c>
      <c r="G33" s="39"/>
      <c r="H33" s="39"/>
      <c r="I33" s="158">
        <v>0.21</v>
      </c>
      <c r="J33" s="157">
        <f>ROUND(((SUM(BE83:BE175))*I33),2)</f>
        <v>0</v>
      </c>
      <c r="K33" s="39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3" t="s">
        <v>43</v>
      </c>
      <c r="F34" s="157">
        <f>ROUND((SUM(BF83:BF175)),2)</f>
        <v>0</v>
      </c>
      <c r="G34" s="39"/>
      <c r="H34" s="39"/>
      <c r="I34" s="158">
        <v>0.15</v>
      </c>
      <c r="J34" s="157">
        <f>ROUND(((SUM(BF83:BF175))*I34),2)</f>
        <v>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3" t="s">
        <v>44</v>
      </c>
      <c r="F35" s="157">
        <f>ROUND((SUM(BG83:BG175)),2)</f>
        <v>0</v>
      </c>
      <c r="G35" s="39"/>
      <c r="H35" s="39"/>
      <c r="I35" s="158">
        <v>0.21</v>
      </c>
      <c r="J35" s="157">
        <f>0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3" t="s">
        <v>45</v>
      </c>
      <c r="F36" s="157">
        <f>ROUND((SUM(BH83:BH175)),2)</f>
        <v>0</v>
      </c>
      <c r="G36" s="39"/>
      <c r="H36" s="39"/>
      <c r="I36" s="158">
        <v>0.15</v>
      </c>
      <c r="J36" s="157">
        <f>0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46</v>
      </c>
      <c r="F37" s="157">
        <f>ROUND((SUM(BI83:BI175)),2)</f>
        <v>0</v>
      </c>
      <c r="G37" s="39"/>
      <c r="H37" s="39"/>
      <c r="I37" s="158">
        <v>0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9"/>
      <c r="D39" s="160" t="s">
        <v>47</v>
      </c>
      <c r="E39" s="161"/>
      <c r="F39" s="161"/>
      <c r="G39" s="162" t="s">
        <v>48</v>
      </c>
      <c r="H39" s="163" t="s">
        <v>49</v>
      </c>
      <c r="I39" s="161"/>
      <c r="J39" s="164">
        <f>SUM(J30:J37)</f>
        <v>0</v>
      </c>
      <c r="K39" s="165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107</v>
      </c>
      <c r="D45" s="41"/>
      <c r="E45" s="41"/>
      <c r="F45" s="41"/>
      <c r="G45" s="41"/>
      <c r="H45" s="41"/>
      <c r="I45" s="41"/>
      <c r="J45" s="41"/>
      <c r="K45" s="41"/>
      <c r="L45" s="14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0" t="str">
        <f>E7</f>
        <v>Zřízení sociální zařízení a šaten v tělocvičně Biskupského gymnázia ul. Střelecká 1800, Varnsdorf</v>
      </c>
      <c r="F48" s="33"/>
      <c r="G48" s="33"/>
      <c r="H48" s="33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105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4 - Zařízení elektroinstalace</v>
      </c>
      <c r="F50" s="41"/>
      <c r="G50" s="41"/>
      <c r="H50" s="41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29. 12. 2021</v>
      </c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Město Varnsdorf, nám. E. Beneše 470, Varnsdorf </v>
      </c>
      <c r="G54" s="41"/>
      <c r="H54" s="41"/>
      <c r="I54" s="33" t="s">
        <v>31</v>
      </c>
      <c r="J54" s="37" t="str">
        <f>E21</f>
        <v>Pavel Hruška</v>
      </c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Pavel Hruška</v>
      </c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1" t="s">
        <v>108</v>
      </c>
      <c r="D57" s="172"/>
      <c r="E57" s="172"/>
      <c r="F57" s="172"/>
      <c r="G57" s="172"/>
      <c r="H57" s="172"/>
      <c r="I57" s="172"/>
      <c r="J57" s="173" t="s">
        <v>109</v>
      </c>
      <c r="K57" s="172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4" t="s">
        <v>69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110</v>
      </c>
    </row>
    <row r="60" spans="1:31" s="9" customFormat="1" ht="24.95" customHeight="1">
      <c r="A60" s="9"/>
      <c r="B60" s="175"/>
      <c r="C60" s="176"/>
      <c r="D60" s="177" t="s">
        <v>2074</v>
      </c>
      <c r="E60" s="178"/>
      <c r="F60" s="178"/>
      <c r="G60" s="178"/>
      <c r="H60" s="178"/>
      <c r="I60" s="178"/>
      <c r="J60" s="179">
        <f>J84</f>
        <v>0</v>
      </c>
      <c r="K60" s="176"/>
      <c r="L60" s="18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5"/>
      <c r="C61" s="176"/>
      <c r="D61" s="177" t="s">
        <v>2075</v>
      </c>
      <c r="E61" s="178"/>
      <c r="F61" s="178"/>
      <c r="G61" s="178"/>
      <c r="H61" s="178"/>
      <c r="I61" s="178"/>
      <c r="J61" s="179">
        <f>J93</f>
        <v>0</v>
      </c>
      <c r="K61" s="176"/>
      <c r="L61" s="18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5"/>
      <c r="C62" s="176"/>
      <c r="D62" s="177" t="s">
        <v>2076</v>
      </c>
      <c r="E62" s="178"/>
      <c r="F62" s="178"/>
      <c r="G62" s="178"/>
      <c r="H62" s="178"/>
      <c r="I62" s="178"/>
      <c r="J62" s="179">
        <f>J125</f>
        <v>0</v>
      </c>
      <c r="K62" s="176"/>
      <c r="L62" s="18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5"/>
      <c r="C63" s="176"/>
      <c r="D63" s="177" t="s">
        <v>2077</v>
      </c>
      <c r="E63" s="178"/>
      <c r="F63" s="178"/>
      <c r="G63" s="178"/>
      <c r="H63" s="178"/>
      <c r="I63" s="178"/>
      <c r="J63" s="179">
        <f>J129</f>
        <v>0</v>
      </c>
      <c r="K63" s="176"/>
      <c r="L63" s="180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4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116</v>
      </c>
      <c r="D70" s="41"/>
      <c r="E70" s="41"/>
      <c r="F70" s="41"/>
      <c r="G70" s="41"/>
      <c r="H70" s="41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70" t="str">
        <f>E7</f>
        <v>Zřízení sociální zařízení a šaten v tělocvičně Biskupského gymnázia ul. Střelecká 1800, Varnsdorf</v>
      </c>
      <c r="F73" s="33"/>
      <c r="G73" s="33"/>
      <c r="H73" s="33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105</v>
      </c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0" t="str">
        <f>E9</f>
        <v>SO 4 - Zařízení elektroinstalace</v>
      </c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 xml:space="preserve"> </v>
      </c>
      <c r="G77" s="41"/>
      <c r="H77" s="41"/>
      <c r="I77" s="33" t="s">
        <v>23</v>
      </c>
      <c r="J77" s="73" t="str">
        <f>IF(J12="","",J12)</f>
        <v>29. 12. 2021</v>
      </c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25</v>
      </c>
      <c r="D79" s="41"/>
      <c r="E79" s="41"/>
      <c r="F79" s="28" t="str">
        <f>E15</f>
        <v xml:space="preserve">Město Varnsdorf, nám. E. Beneše 470, Varnsdorf </v>
      </c>
      <c r="G79" s="41"/>
      <c r="H79" s="41"/>
      <c r="I79" s="33" t="s">
        <v>31</v>
      </c>
      <c r="J79" s="37" t="str">
        <f>E21</f>
        <v>Pavel Hruška</v>
      </c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33" t="s">
        <v>34</v>
      </c>
      <c r="J80" s="37" t="str">
        <f>E24</f>
        <v>Pavel Hruška</v>
      </c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86"/>
      <c r="B82" s="187"/>
      <c r="C82" s="188" t="s">
        <v>117</v>
      </c>
      <c r="D82" s="189" t="s">
        <v>56</v>
      </c>
      <c r="E82" s="189" t="s">
        <v>52</v>
      </c>
      <c r="F82" s="189" t="s">
        <v>53</v>
      </c>
      <c r="G82" s="189" t="s">
        <v>118</v>
      </c>
      <c r="H82" s="189" t="s">
        <v>119</v>
      </c>
      <c r="I82" s="189" t="s">
        <v>120</v>
      </c>
      <c r="J82" s="189" t="s">
        <v>109</v>
      </c>
      <c r="K82" s="190" t="s">
        <v>121</v>
      </c>
      <c r="L82" s="191"/>
      <c r="M82" s="93" t="s">
        <v>19</v>
      </c>
      <c r="N82" s="94" t="s">
        <v>41</v>
      </c>
      <c r="O82" s="94" t="s">
        <v>122</v>
      </c>
      <c r="P82" s="94" t="s">
        <v>123</v>
      </c>
      <c r="Q82" s="94" t="s">
        <v>124</v>
      </c>
      <c r="R82" s="94" t="s">
        <v>125</v>
      </c>
      <c r="S82" s="94" t="s">
        <v>126</v>
      </c>
      <c r="T82" s="94" t="s">
        <v>127</v>
      </c>
      <c r="U82" s="95" t="s">
        <v>128</v>
      </c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</row>
    <row r="83" spans="1:63" s="2" customFormat="1" ht="22.8" customHeight="1">
      <c r="A83" s="39"/>
      <c r="B83" s="40"/>
      <c r="C83" s="100" t="s">
        <v>129</v>
      </c>
      <c r="D83" s="41"/>
      <c r="E83" s="41"/>
      <c r="F83" s="41"/>
      <c r="G83" s="41"/>
      <c r="H83" s="41"/>
      <c r="I83" s="41"/>
      <c r="J83" s="192">
        <f>BK83</f>
        <v>0</v>
      </c>
      <c r="K83" s="41"/>
      <c r="L83" s="45"/>
      <c r="M83" s="96"/>
      <c r="N83" s="193"/>
      <c r="O83" s="97"/>
      <c r="P83" s="194">
        <f>P84+P93+P125+P129</f>
        <v>0</v>
      </c>
      <c r="Q83" s="97"/>
      <c r="R83" s="194">
        <f>R84+R93+R125+R129</f>
        <v>3385.45589</v>
      </c>
      <c r="S83" s="97"/>
      <c r="T83" s="194">
        <f>T84+T93+T125+T129</f>
        <v>0</v>
      </c>
      <c r="U83" s="98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70</v>
      </c>
      <c r="AU83" s="18" t="s">
        <v>110</v>
      </c>
      <c r="BK83" s="195">
        <f>BK84+BK93+BK125+BK129</f>
        <v>0</v>
      </c>
    </row>
    <row r="84" spans="1:63" s="12" customFormat="1" ht="25.9" customHeight="1">
      <c r="A84" s="12"/>
      <c r="B84" s="196"/>
      <c r="C84" s="197"/>
      <c r="D84" s="198" t="s">
        <v>70</v>
      </c>
      <c r="E84" s="199" t="s">
        <v>774</v>
      </c>
      <c r="F84" s="199" t="s">
        <v>2078</v>
      </c>
      <c r="G84" s="197"/>
      <c r="H84" s="197"/>
      <c r="I84" s="200"/>
      <c r="J84" s="201">
        <f>BK84</f>
        <v>0</v>
      </c>
      <c r="K84" s="197"/>
      <c r="L84" s="202"/>
      <c r="M84" s="203"/>
      <c r="N84" s="204"/>
      <c r="O84" s="204"/>
      <c r="P84" s="205">
        <f>SUM(P85:P92)</f>
        <v>0</v>
      </c>
      <c r="Q84" s="204"/>
      <c r="R84" s="205">
        <f>SUM(R85:R92)</f>
        <v>1.18319</v>
      </c>
      <c r="S84" s="204"/>
      <c r="T84" s="205">
        <f>SUM(T85:T92)</f>
        <v>0</v>
      </c>
      <c r="U84" s="206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7" t="s">
        <v>79</v>
      </c>
      <c r="AT84" s="208" t="s">
        <v>70</v>
      </c>
      <c r="AU84" s="208" t="s">
        <v>71</v>
      </c>
      <c r="AY84" s="207" t="s">
        <v>133</v>
      </c>
      <c r="BK84" s="209">
        <f>SUM(BK85:BK92)</f>
        <v>0</v>
      </c>
    </row>
    <row r="85" spans="1:65" s="2" customFormat="1" ht="16.5" customHeight="1">
      <c r="A85" s="39"/>
      <c r="B85" s="40"/>
      <c r="C85" s="212" t="s">
        <v>79</v>
      </c>
      <c r="D85" s="212" t="s">
        <v>136</v>
      </c>
      <c r="E85" s="213" t="s">
        <v>2079</v>
      </c>
      <c r="F85" s="214" t="s">
        <v>2080</v>
      </c>
      <c r="G85" s="215" t="s">
        <v>208</v>
      </c>
      <c r="H85" s="216">
        <v>5</v>
      </c>
      <c r="I85" s="217"/>
      <c r="J85" s="218">
        <f>ROUND(I85*H85,2)</f>
        <v>0</v>
      </c>
      <c r="K85" s="214" t="s">
        <v>2081</v>
      </c>
      <c r="L85" s="45"/>
      <c r="M85" s="219" t="s">
        <v>19</v>
      </c>
      <c r="N85" s="220" t="s">
        <v>42</v>
      </c>
      <c r="O85" s="85"/>
      <c r="P85" s="221">
        <f>O85*H85</f>
        <v>0</v>
      </c>
      <c r="Q85" s="221">
        <v>0.00308</v>
      </c>
      <c r="R85" s="221">
        <f>Q85*H85</f>
        <v>0.015399999999999999</v>
      </c>
      <c r="S85" s="221">
        <v>0</v>
      </c>
      <c r="T85" s="221">
        <f>S85*H85</f>
        <v>0</v>
      </c>
      <c r="U85" s="222" t="s">
        <v>19</v>
      </c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23" t="s">
        <v>156</v>
      </c>
      <c r="AT85" s="223" t="s">
        <v>136</v>
      </c>
      <c r="AU85" s="223" t="s">
        <v>79</v>
      </c>
      <c r="AY85" s="18" t="s">
        <v>133</v>
      </c>
      <c r="BE85" s="224">
        <f>IF(N85="základní",J85,0)</f>
        <v>0</v>
      </c>
      <c r="BF85" s="224">
        <f>IF(N85="snížená",J85,0)</f>
        <v>0</v>
      </c>
      <c r="BG85" s="224">
        <f>IF(N85="zákl. přenesená",J85,0)</f>
        <v>0</v>
      </c>
      <c r="BH85" s="224">
        <f>IF(N85="sníž. přenesená",J85,0)</f>
        <v>0</v>
      </c>
      <c r="BI85" s="224">
        <f>IF(N85="nulová",J85,0)</f>
        <v>0</v>
      </c>
      <c r="BJ85" s="18" t="s">
        <v>79</v>
      </c>
      <c r="BK85" s="224">
        <f>ROUND(I85*H85,2)</f>
        <v>0</v>
      </c>
      <c r="BL85" s="18" t="s">
        <v>156</v>
      </c>
      <c r="BM85" s="223" t="s">
        <v>81</v>
      </c>
    </row>
    <row r="86" spans="1:65" s="2" customFormat="1" ht="16.5" customHeight="1">
      <c r="A86" s="39"/>
      <c r="B86" s="40"/>
      <c r="C86" s="212" t="s">
        <v>81</v>
      </c>
      <c r="D86" s="212" t="s">
        <v>136</v>
      </c>
      <c r="E86" s="213" t="s">
        <v>2082</v>
      </c>
      <c r="F86" s="214" t="s">
        <v>2083</v>
      </c>
      <c r="G86" s="215" t="s">
        <v>208</v>
      </c>
      <c r="H86" s="216">
        <v>35</v>
      </c>
      <c r="I86" s="217"/>
      <c r="J86" s="218">
        <f>ROUND(I86*H86,2)</f>
        <v>0</v>
      </c>
      <c r="K86" s="214" t="s">
        <v>2081</v>
      </c>
      <c r="L86" s="45"/>
      <c r="M86" s="219" t="s">
        <v>19</v>
      </c>
      <c r="N86" s="220" t="s">
        <v>42</v>
      </c>
      <c r="O86" s="85"/>
      <c r="P86" s="221">
        <f>O86*H86</f>
        <v>0</v>
      </c>
      <c r="Q86" s="221">
        <v>0.00108</v>
      </c>
      <c r="R86" s="221">
        <f>Q86*H86</f>
        <v>0.0378</v>
      </c>
      <c r="S86" s="221">
        <v>0</v>
      </c>
      <c r="T86" s="221">
        <f>S86*H86</f>
        <v>0</v>
      </c>
      <c r="U86" s="222" t="s">
        <v>19</v>
      </c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3" t="s">
        <v>156</v>
      </c>
      <c r="AT86" s="223" t="s">
        <v>136</v>
      </c>
      <c r="AU86" s="223" t="s">
        <v>79</v>
      </c>
      <c r="AY86" s="18" t="s">
        <v>133</v>
      </c>
      <c r="BE86" s="224">
        <f>IF(N86="základní",J86,0)</f>
        <v>0</v>
      </c>
      <c r="BF86" s="224">
        <f>IF(N86="snížená",J86,0)</f>
        <v>0</v>
      </c>
      <c r="BG86" s="224">
        <f>IF(N86="zákl. přenesená",J86,0)</f>
        <v>0</v>
      </c>
      <c r="BH86" s="224">
        <f>IF(N86="sníž. přenesená",J86,0)</f>
        <v>0</v>
      </c>
      <c r="BI86" s="224">
        <f>IF(N86="nulová",J86,0)</f>
        <v>0</v>
      </c>
      <c r="BJ86" s="18" t="s">
        <v>79</v>
      </c>
      <c r="BK86" s="224">
        <f>ROUND(I86*H86,2)</f>
        <v>0</v>
      </c>
      <c r="BL86" s="18" t="s">
        <v>156</v>
      </c>
      <c r="BM86" s="223" t="s">
        <v>156</v>
      </c>
    </row>
    <row r="87" spans="1:65" s="2" customFormat="1" ht="16.5" customHeight="1">
      <c r="A87" s="39"/>
      <c r="B87" s="40"/>
      <c r="C87" s="212" t="s">
        <v>149</v>
      </c>
      <c r="D87" s="212" t="s">
        <v>136</v>
      </c>
      <c r="E87" s="213" t="s">
        <v>2084</v>
      </c>
      <c r="F87" s="214" t="s">
        <v>2085</v>
      </c>
      <c r="G87" s="215" t="s">
        <v>208</v>
      </c>
      <c r="H87" s="216">
        <v>1</v>
      </c>
      <c r="I87" s="217"/>
      <c r="J87" s="218">
        <f>ROUND(I87*H87,2)</f>
        <v>0</v>
      </c>
      <c r="K87" s="214" t="s">
        <v>2081</v>
      </c>
      <c r="L87" s="45"/>
      <c r="M87" s="219" t="s">
        <v>19</v>
      </c>
      <c r="N87" s="220" t="s">
        <v>42</v>
      </c>
      <c r="O87" s="85"/>
      <c r="P87" s="221">
        <f>O87*H87</f>
        <v>0</v>
      </c>
      <c r="Q87" s="221">
        <v>0.04991</v>
      </c>
      <c r="R87" s="221">
        <f>Q87*H87</f>
        <v>0.04991</v>
      </c>
      <c r="S87" s="221">
        <v>0</v>
      </c>
      <c r="T87" s="221">
        <f>S87*H87</f>
        <v>0</v>
      </c>
      <c r="U87" s="222" t="s">
        <v>19</v>
      </c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23" t="s">
        <v>156</v>
      </c>
      <c r="AT87" s="223" t="s">
        <v>136</v>
      </c>
      <c r="AU87" s="223" t="s">
        <v>79</v>
      </c>
      <c r="AY87" s="18" t="s">
        <v>133</v>
      </c>
      <c r="BE87" s="224">
        <f>IF(N87="základní",J87,0)</f>
        <v>0</v>
      </c>
      <c r="BF87" s="224">
        <f>IF(N87="snížená",J87,0)</f>
        <v>0</v>
      </c>
      <c r="BG87" s="224">
        <f>IF(N87="zákl. přenesená",J87,0)</f>
        <v>0</v>
      </c>
      <c r="BH87" s="224">
        <f>IF(N87="sníž. přenesená",J87,0)</f>
        <v>0</v>
      </c>
      <c r="BI87" s="224">
        <f>IF(N87="nulová",J87,0)</f>
        <v>0</v>
      </c>
      <c r="BJ87" s="18" t="s">
        <v>79</v>
      </c>
      <c r="BK87" s="224">
        <f>ROUND(I87*H87,2)</f>
        <v>0</v>
      </c>
      <c r="BL87" s="18" t="s">
        <v>156</v>
      </c>
      <c r="BM87" s="223" t="s">
        <v>166</v>
      </c>
    </row>
    <row r="88" spans="1:65" s="2" customFormat="1" ht="16.5" customHeight="1">
      <c r="A88" s="39"/>
      <c r="B88" s="40"/>
      <c r="C88" s="212" t="s">
        <v>156</v>
      </c>
      <c r="D88" s="212" t="s">
        <v>136</v>
      </c>
      <c r="E88" s="213" t="s">
        <v>2086</v>
      </c>
      <c r="F88" s="214" t="s">
        <v>2087</v>
      </c>
      <c r="G88" s="215" t="s">
        <v>253</v>
      </c>
      <c r="H88" s="216">
        <v>100</v>
      </c>
      <c r="I88" s="217"/>
      <c r="J88" s="218">
        <f>ROUND(I88*H88,2)</f>
        <v>0</v>
      </c>
      <c r="K88" s="214" t="s">
        <v>2081</v>
      </c>
      <c r="L88" s="45"/>
      <c r="M88" s="219" t="s">
        <v>19</v>
      </c>
      <c r="N88" s="220" t="s">
        <v>42</v>
      </c>
      <c r="O88" s="85"/>
      <c r="P88" s="221">
        <f>O88*H88</f>
        <v>0</v>
      </c>
      <c r="Q88" s="221">
        <v>0.00249</v>
      </c>
      <c r="R88" s="221">
        <f>Q88*H88</f>
        <v>0.249</v>
      </c>
      <c r="S88" s="221">
        <v>0</v>
      </c>
      <c r="T88" s="221">
        <f>S88*H88</f>
        <v>0</v>
      </c>
      <c r="U88" s="222" t="s">
        <v>19</v>
      </c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3" t="s">
        <v>156</v>
      </c>
      <c r="AT88" s="223" t="s">
        <v>136</v>
      </c>
      <c r="AU88" s="223" t="s">
        <v>79</v>
      </c>
      <c r="AY88" s="18" t="s">
        <v>133</v>
      </c>
      <c r="BE88" s="224">
        <f>IF(N88="základní",J88,0)</f>
        <v>0</v>
      </c>
      <c r="BF88" s="224">
        <f>IF(N88="snížená",J88,0)</f>
        <v>0</v>
      </c>
      <c r="BG88" s="224">
        <f>IF(N88="zákl. přenesená",J88,0)</f>
        <v>0</v>
      </c>
      <c r="BH88" s="224">
        <f>IF(N88="sníž. přenesená",J88,0)</f>
        <v>0</v>
      </c>
      <c r="BI88" s="224">
        <f>IF(N88="nulová",J88,0)</f>
        <v>0</v>
      </c>
      <c r="BJ88" s="18" t="s">
        <v>79</v>
      </c>
      <c r="BK88" s="224">
        <f>ROUND(I88*H88,2)</f>
        <v>0</v>
      </c>
      <c r="BL88" s="18" t="s">
        <v>156</v>
      </c>
      <c r="BM88" s="223" t="s">
        <v>178</v>
      </c>
    </row>
    <row r="89" spans="1:65" s="2" customFormat="1" ht="16.5" customHeight="1">
      <c r="A89" s="39"/>
      <c r="B89" s="40"/>
      <c r="C89" s="212" t="s">
        <v>132</v>
      </c>
      <c r="D89" s="212" t="s">
        <v>136</v>
      </c>
      <c r="E89" s="213" t="s">
        <v>2088</v>
      </c>
      <c r="F89" s="214" t="s">
        <v>2089</v>
      </c>
      <c r="G89" s="215" t="s">
        <v>253</v>
      </c>
      <c r="H89" s="216">
        <v>60</v>
      </c>
      <c r="I89" s="217"/>
      <c r="J89" s="218">
        <f>ROUND(I89*H89,2)</f>
        <v>0</v>
      </c>
      <c r="K89" s="214" t="s">
        <v>2081</v>
      </c>
      <c r="L89" s="45"/>
      <c r="M89" s="219" t="s">
        <v>19</v>
      </c>
      <c r="N89" s="220" t="s">
        <v>42</v>
      </c>
      <c r="O89" s="85"/>
      <c r="P89" s="221">
        <f>O89*H89</f>
        <v>0</v>
      </c>
      <c r="Q89" s="221">
        <v>0.00449</v>
      </c>
      <c r="R89" s="221">
        <f>Q89*H89</f>
        <v>0.26940000000000003</v>
      </c>
      <c r="S89" s="221">
        <v>0</v>
      </c>
      <c r="T89" s="221">
        <f>S89*H89</f>
        <v>0</v>
      </c>
      <c r="U89" s="222" t="s">
        <v>19</v>
      </c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3" t="s">
        <v>156</v>
      </c>
      <c r="AT89" s="223" t="s">
        <v>136</v>
      </c>
      <c r="AU89" s="223" t="s">
        <v>79</v>
      </c>
      <c r="AY89" s="18" t="s">
        <v>133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18" t="s">
        <v>79</v>
      </c>
      <c r="BK89" s="224">
        <f>ROUND(I89*H89,2)</f>
        <v>0</v>
      </c>
      <c r="BL89" s="18" t="s">
        <v>156</v>
      </c>
      <c r="BM89" s="223" t="s">
        <v>273</v>
      </c>
    </row>
    <row r="90" spans="1:65" s="2" customFormat="1" ht="16.5" customHeight="1">
      <c r="A90" s="39"/>
      <c r="B90" s="40"/>
      <c r="C90" s="212" t="s">
        <v>166</v>
      </c>
      <c r="D90" s="212" t="s">
        <v>136</v>
      </c>
      <c r="E90" s="213" t="s">
        <v>2090</v>
      </c>
      <c r="F90" s="214" t="s">
        <v>2091</v>
      </c>
      <c r="G90" s="215" t="s">
        <v>253</v>
      </c>
      <c r="H90" s="216">
        <v>100</v>
      </c>
      <c r="I90" s="217"/>
      <c r="J90" s="218">
        <f>ROUND(I90*H90,2)</f>
        <v>0</v>
      </c>
      <c r="K90" s="214" t="s">
        <v>2081</v>
      </c>
      <c r="L90" s="45"/>
      <c r="M90" s="219" t="s">
        <v>19</v>
      </c>
      <c r="N90" s="220" t="s">
        <v>42</v>
      </c>
      <c r="O90" s="85"/>
      <c r="P90" s="221">
        <f>O90*H90</f>
        <v>0</v>
      </c>
      <c r="Q90" s="221">
        <v>0.00549</v>
      </c>
      <c r="R90" s="221">
        <f>Q90*H90</f>
        <v>0.549</v>
      </c>
      <c r="S90" s="221">
        <v>0</v>
      </c>
      <c r="T90" s="221">
        <f>S90*H90</f>
        <v>0</v>
      </c>
      <c r="U90" s="222" t="s">
        <v>19</v>
      </c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3" t="s">
        <v>156</v>
      </c>
      <c r="AT90" s="223" t="s">
        <v>136</v>
      </c>
      <c r="AU90" s="223" t="s">
        <v>79</v>
      </c>
      <c r="AY90" s="18" t="s">
        <v>133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8" t="s">
        <v>79</v>
      </c>
      <c r="BK90" s="224">
        <f>ROUND(I90*H90,2)</f>
        <v>0</v>
      </c>
      <c r="BL90" s="18" t="s">
        <v>156</v>
      </c>
      <c r="BM90" s="223" t="s">
        <v>288</v>
      </c>
    </row>
    <row r="91" spans="1:65" s="2" customFormat="1" ht="16.5" customHeight="1">
      <c r="A91" s="39"/>
      <c r="B91" s="40"/>
      <c r="C91" s="212" t="s">
        <v>173</v>
      </c>
      <c r="D91" s="212" t="s">
        <v>136</v>
      </c>
      <c r="E91" s="213" t="s">
        <v>2092</v>
      </c>
      <c r="F91" s="214" t="s">
        <v>2093</v>
      </c>
      <c r="G91" s="215" t="s">
        <v>208</v>
      </c>
      <c r="H91" s="216">
        <v>2</v>
      </c>
      <c r="I91" s="217"/>
      <c r="J91" s="218">
        <f>ROUND(I91*H91,2)</f>
        <v>0</v>
      </c>
      <c r="K91" s="214" t="s">
        <v>2081</v>
      </c>
      <c r="L91" s="45"/>
      <c r="M91" s="219" t="s">
        <v>19</v>
      </c>
      <c r="N91" s="220" t="s">
        <v>42</v>
      </c>
      <c r="O91" s="85"/>
      <c r="P91" s="221">
        <f>O91*H91</f>
        <v>0</v>
      </c>
      <c r="Q91" s="221">
        <v>0.00367</v>
      </c>
      <c r="R91" s="221">
        <f>Q91*H91</f>
        <v>0.00734</v>
      </c>
      <c r="S91" s="221">
        <v>0</v>
      </c>
      <c r="T91" s="221">
        <f>S91*H91</f>
        <v>0</v>
      </c>
      <c r="U91" s="222" t="s">
        <v>19</v>
      </c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3" t="s">
        <v>156</v>
      </c>
      <c r="AT91" s="223" t="s">
        <v>136</v>
      </c>
      <c r="AU91" s="223" t="s">
        <v>79</v>
      </c>
      <c r="AY91" s="18" t="s">
        <v>133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8" t="s">
        <v>79</v>
      </c>
      <c r="BK91" s="224">
        <f>ROUND(I91*H91,2)</f>
        <v>0</v>
      </c>
      <c r="BL91" s="18" t="s">
        <v>156</v>
      </c>
      <c r="BM91" s="223" t="s">
        <v>300</v>
      </c>
    </row>
    <row r="92" spans="1:65" s="2" customFormat="1" ht="16.5" customHeight="1">
      <c r="A92" s="39"/>
      <c r="B92" s="40"/>
      <c r="C92" s="212" t="s">
        <v>178</v>
      </c>
      <c r="D92" s="212" t="s">
        <v>136</v>
      </c>
      <c r="E92" s="213" t="s">
        <v>2094</v>
      </c>
      <c r="F92" s="214" t="s">
        <v>2095</v>
      </c>
      <c r="G92" s="215" t="s">
        <v>208</v>
      </c>
      <c r="H92" s="216">
        <v>2</v>
      </c>
      <c r="I92" s="217"/>
      <c r="J92" s="218">
        <f>ROUND(I92*H92,2)</f>
        <v>0</v>
      </c>
      <c r="K92" s="214" t="s">
        <v>2081</v>
      </c>
      <c r="L92" s="45"/>
      <c r="M92" s="219" t="s">
        <v>19</v>
      </c>
      <c r="N92" s="220" t="s">
        <v>42</v>
      </c>
      <c r="O92" s="85"/>
      <c r="P92" s="221">
        <f>O92*H92</f>
        <v>0</v>
      </c>
      <c r="Q92" s="221">
        <v>0.00267</v>
      </c>
      <c r="R92" s="221">
        <f>Q92*H92</f>
        <v>0.00534</v>
      </c>
      <c r="S92" s="221">
        <v>0</v>
      </c>
      <c r="T92" s="221">
        <f>S92*H92</f>
        <v>0</v>
      </c>
      <c r="U92" s="222" t="s">
        <v>19</v>
      </c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3" t="s">
        <v>156</v>
      </c>
      <c r="AT92" s="223" t="s">
        <v>136</v>
      </c>
      <c r="AU92" s="223" t="s">
        <v>79</v>
      </c>
      <c r="AY92" s="18" t="s">
        <v>133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8" t="s">
        <v>79</v>
      </c>
      <c r="BK92" s="224">
        <f>ROUND(I92*H92,2)</f>
        <v>0</v>
      </c>
      <c r="BL92" s="18" t="s">
        <v>156</v>
      </c>
      <c r="BM92" s="223" t="s">
        <v>310</v>
      </c>
    </row>
    <row r="93" spans="1:63" s="12" customFormat="1" ht="25.9" customHeight="1">
      <c r="A93" s="12"/>
      <c r="B93" s="196"/>
      <c r="C93" s="197"/>
      <c r="D93" s="198" t="s">
        <v>70</v>
      </c>
      <c r="E93" s="199" t="s">
        <v>2096</v>
      </c>
      <c r="F93" s="199" t="s">
        <v>2097</v>
      </c>
      <c r="G93" s="197"/>
      <c r="H93" s="197"/>
      <c r="I93" s="200"/>
      <c r="J93" s="201">
        <f>BK93</f>
        <v>0</v>
      </c>
      <c r="K93" s="197"/>
      <c r="L93" s="202"/>
      <c r="M93" s="203"/>
      <c r="N93" s="204"/>
      <c r="O93" s="204"/>
      <c r="P93" s="205">
        <f>SUM(P94:P124)</f>
        <v>0</v>
      </c>
      <c r="Q93" s="204"/>
      <c r="R93" s="205">
        <f>SUM(R94:R124)</f>
        <v>0</v>
      </c>
      <c r="S93" s="204"/>
      <c r="T93" s="205">
        <f>SUM(T94:T124)</f>
        <v>0</v>
      </c>
      <c r="U93" s="206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79</v>
      </c>
      <c r="AT93" s="208" t="s">
        <v>70</v>
      </c>
      <c r="AU93" s="208" t="s">
        <v>71</v>
      </c>
      <c r="AY93" s="207" t="s">
        <v>133</v>
      </c>
      <c r="BK93" s="209">
        <f>SUM(BK94:BK124)</f>
        <v>0</v>
      </c>
    </row>
    <row r="94" spans="1:65" s="2" customFormat="1" ht="16.5" customHeight="1">
      <c r="A94" s="39"/>
      <c r="B94" s="40"/>
      <c r="C94" s="212" t="s">
        <v>268</v>
      </c>
      <c r="D94" s="212" t="s">
        <v>136</v>
      </c>
      <c r="E94" s="213" t="s">
        <v>2098</v>
      </c>
      <c r="F94" s="214" t="s">
        <v>2099</v>
      </c>
      <c r="G94" s="215" t="s">
        <v>253</v>
      </c>
      <c r="H94" s="216">
        <v>40</v>
      </c>
      <c r="I94" s="217"/>
      <c r="J94" s="218">
        <f>ROUND(I94*H94,2)</f>
        <v>0</v>
      </c>
      <c r="K94" s="214" t="s">
        <v>2081</v>
      </c>
      <c r="L94" s="45"/>
      <c r="M94" s="219" t="s">
        <v>19</v>
      </c>
      <c r="N94" s="220" t="s">
        <v>42</v>
      </c>
      <c r="O94" s="85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1">
        <f>S94*H94</f>
        <v>0</v>
      </c>
      <c r="U94" s="222" t="s">
        <v>19</v>
      </c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3" t="s">
        <v>156</v>
      </c>
      <c r="AT94" s="223" t="s">
        <v>136</v>
      </c>
      <c r="AU94" s="223" t="s">
        <v>79</v>
      </c>
      <c r="AY94" s="18" t="s">
        <v>133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8" t="s">
        <v>79</v>
      </c>
      <c r="BK94" s="224">
        <f>ROUND(I94*H94,2)</f>
        <v>0</v>
      </c>
      <c r="BL94" s="18" t="s">
        <v>156</v>
      </c>
      <c r="BM94" s="223" t="s">
        <v>323</v>
      </c>
    </row>
    <row r="95" spans="1:65" s="2" customFormat="1" ht="16.5" customHeight="1">
      <c r="A95" s="39"/>
      <c r="B95" s="40"/>
      <c r="C95" s="212" t="s">
        <v>273</v>
      </c>
      <c r="D95" s="212" t="s">
        <v>136</v>
      </c>
      <c r="E95" s="213" t="s">
        <v>2100</v>
      </c>
      <c r="F95" s="214" t="s">
        <v>2101</v>
      </c>
      <c r="G95" s="215" t="s">
        <v>253</v>
      </c>
      <c r="H95" s="216">
        <v>20</v>
      </c>
      <c r="I95" s="217"/>
      <c r="J95" s="218">
        <f>ROUND(I95*H95,2)</f>
        <v>0</v>
      </c>
      <c r="K95" s="214" t="s">
        <v>2081</v>
      </c>
      <c r="L95" s="45"/>
      <c r="M95" s="219" t="s">
        <v>19</v>
      </c>
      <c r="N95" s="220" t="s">
        <v>42</v>
      </c>
      <c r="O95" s="85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1">
        <f>S95*H95</f>
        <v>0</v>
      </c>
      <c r="U95" s="222" t="s">
        <v>19</v>
      </c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3" t="s">
        <v>156</v>
      </c>
      <c r="AT95" s="223" t="s">
        <v>136</v>
      </c>
      <c r="AU95" s="223" t="s">
        <v>79</v>
      </c>
      <c r="AY95" s="18" t="s">
        <v>133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8" t="s">
        <v>79</v>
      </c>
      <c r="BK95" s="224">
        <f>ROUND(I95*H95,2)</f>
        <v>0</v>
      </c>
      <c r="BL95" s="18" t="s">
        <v>156</v>
      </c>
      <c r="BM95" s="223" t="s">
        <v>334</v>
      </c>
    </row>
    <row r="96" spans="1:65" s="2" customFormat="1" ht="16.5" customHeight="1">
      <c r="A96" s="39"/>
      <c r="B96" s="40"/>
      <c r="C96" s="212" t="s">
        <v>280</v>
      </c>
      <c r="D96" s="212" t="s">
        <v>136</v>
      </c>
      <c r="E96" s="213" t="s">
        <v>2102</v>
      </c>
      <c r="F96" s="214" t="s">
        <v>2103</v>
      </c>
      <c r="G96" s="215" t="s">
        <v>208</v>
      </c>
      <c r="H96" s="216">
        <v>12</v>
      </c>
      <c r="I96" s="217"/>
      <c r="J96" s="218">
        <f>ROUND(I96*H96,2)</f>
        <v>0</v>
      </c>
      <c r="K96" s="214" t="s">
        <v>2081</v>
      </c>
      <c r="L96" s="45"/>
      <c r="M96" s="219" t="s">
        <v>19</v>
      </c>
      <c r="N96" s="220" t="s">
        <v>42</v>
      </c>
      <c r="O96" s="85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1">
        <f>S96*H96</f>
        <v>0</v>
      </c>
      <c r="U96" s="222" t="s">
        <v>19</v>
      </c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3" t="s">
        <v>156</v>
      </c>
      <c r="AT96" s="223" t="s">
        <v>136</v>
      </c>
      <c r="AU96" s="223" t="s">
        <v>79</v>
      </c>
      <c r="AY96" s="18" t="s">
        <v>133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8" t="s">
        <v>79</v>
      </c>
      <c r="BK96" s="224">
        <f>ROUND(I96*H96,2)</f>
        <v>0</v>
      </c>
      <c r="BL96" s="18" t="s">
        <v>156</v>
      </c>
      <c r="BM96" s="223" t="s">
        <v>345</v>
      </c>
    </row>
    <row r="97" spans="1:65" s="2" customFormat="1" ht="16.5" customHeight="1">
      <c r="A97" s="39"/>
      <c r="B97" s="40"/>
      <c r="C97" s="212" t="s">
        <v>288</v>
      </c>
      <c r="D97" s="212" t="s">
        <v>136</v>
      </c>
      <c r="E97" s="213" t="s">
        <v>2104</v>
      </c>
      <c r="F97" s="214" t="s">
        <v>2105</v>
      </c>
      <c r="G97" s="215" t="s">
        <v>208</v>
      </c>
      <c r="H97" s="216">
        <v>5</v>
      </c>
      <c r="I97" s="217"/>
      <c r="J97" s="218">
        <f>ROUND(I97*H97,2)</f>
        <v>0</v>
      </c>
      <c r="K97" s="214" t="s">
        <v>2081</v>
      </c>
      <c r="L97" s="45"/>
      <c r="M97" s="219" t="s">
        <v>19</v>
      </c>
      <c r="N97" s="220" t="s">
        <v>42</v>
      </c>
      <c r="O97" s="85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1">
        <f>S97*H97</f>
        <v>0</v>
      </c>
      <c r="U97" s="222" t="s">
        <v>19</v>
      </c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3" t="s">
        <v>156</v>
      </c>
      <c r="AT97" s="223" t="s">
        <v>136</v>
      </c>
      <c r="AU97" s="223" t="s">
        <v>79</v>
      </c>
      <c r="AY97" s="18" t="s">
        <v>133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8" t="s">
        <v>79</v>
      </c>
      <c r="BK97" s="224">
        <f>ROUND(I97*H97,2)</f>
        <v>0</v>
      </c>
      <c r="BL97" s="18" t="s">
        <v>156</v>
      </c>
      <c r="BM97" s="223" t="s">
        <v>355</v>
      </c>
    </row>
    <row r="98" spans="1:65" s="2" customFormat="1" ht="16.5" customHeight="1">
      <c r="A98" s="39"/>
      <c r="B98" s="40"/>
      <c r="C98" s="212" t="s">
        <v>294</v>
      </c>
      <c r="D98" s="212" t="s">
        <v>136</v>
      </c>
      <c r="E98" s="213" t="s">
        <v>2106</v>
      </c>
      <c r="F98" s="214" t="s">
        <v>2107</v>
      </c>
      <c r="G98" s="215" t="s">
        <v>208</v>
      </c>
      <c r="H98" s="216">
        <v>45</v>
      </c>
      <c r="I98" s="217"/>
      <c r="J98" s="218">
        <f>ROUND(I98*H98,2)</f>
        <v>0</v>
      </c>
      <c r="K98" s="214" t="s">
        <v>2081</v>
      </c>
      <c r="L98" s="45"/>
      <c r="M98" s="219" t="s">
        <v>19</v>
      </c>
      <c r="N98" s="220" t="s">
        <v>42</v>
      </c>
      <c r="O98" s="85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1">
        <f>S98*H98</f>
        <v>0</v>
      </c>
      <c r="U98" s="222" t="s">
        <v>19</v>
      </c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3" t="s">
        <v>156</v>
      </c>
      <c r="AT98" s="223" t="s">
        <v>136</v>
      </c>
      <c r="AU98" s="223" t="s">
        <v>79</v>
      </c>
      <c r="AY98" s="18" t="s">
        <v>133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8" t="s">
        <v>79</v>
      </c>
      <c r="BK98" s="224">
        <f>ROUND(I98*H98,2)</f>
        <v>0</v>
      </c>
      <c r="BL98" s="18" t="s">
        <v>156</v>
      </c>
      <c r="BM98" s="223" t="s">
        <v>372</v>
      </c>
    </row>
    <row r="99" spans="1:65" s="2" customFormat="1" ht="16.5" customHeight="1">
      <c r="A99" s="39"/>
      <c r="B99" s="40"/>
      <c r="C99" s="212" t="s">
        <v>300</v>
      </c>
      <c r="D99" s="212" t="s">
        <v>136</v>
      </c>
      <c r="E99" s="213" t="s">
        <v>2108</v>
      </c>
      <c r="F99" s="214" t="s">
        <v>2109</v>
      </c>
      <c r="G99" s="215" t="s">
        <v>253</v>
      </c>
      <c r="H99" s="216">
        <v>60</v>
      </c>
      <c r="I99" s="217"/>
      <c r="J99" s="218">
        <f>ROUND(I99*H99,2)</f>
        <v>0</v>
      </c>
      <c r="K99" s="214" t="s">
        <v>2081</v>
      </c>
      <c r="L99" s="45"/>
      <c r="M99" s="219" t="s">
        <v>19</v>
      </c>
      <c r="N99" s="220" t="s">
        <v>42</v>
      </c>
      <c r="O99" s="85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1">
        <f>S99*H99</f>
        <v>0</v>
      </c>
      <c r="U99" s="222" t="s">
        <v>19</v>
      </c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3" t="s">
        <v>156</v>
      </c>
      <c r="AT99" s="223" t="s">
        <v>136</v>
      </c>
      <c r="AU99" s="223" t="s">
        <v>79</v>
      </c>
      <c r="AY99" s="18" t="s">
        <v>133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8" t="s">
        <v>79</v>
      </c>
      <c r="BK99" s="224">
        <f>ROUND(I99*H99,2)</f>
        <v>0</v>
      </c>
      <c r="BL99" s="18" t="s">
        <v>156</v>
      </c>
      <c r="BM99" s="223" t="s">
        <v>386</v>
      </c>
    </row>
    <row r="100" spans="1:65" s="2" customFormat="1" ht="16.5" customHeight="1">
      <c r="A100" s="39"/>
      <c r="B100" s="40"/>
      <c r="C100" s="212" t="s">
        <v>8</v>
      </c>
      <c r="D100" s="212" t="s">
        <v>136</v>
      </c>
      <c r="E100" s="213" t="s">
        <v>2110</v>
      </c>
      <c r="F100" s="214" t="s">
        <v>2111</v>
      </c>
      <c r="G100" s="215" t="s">
        <v>208</v>
      </c>
      <c r="H100" s="216">
        <v>1</v>
      </c>
      <c r="I100" s="217"/>
      <c r="J100" s="218">
        <f>ROUND(I100*H100,2)</f>
        <v>0</v>
      </c>
      <c r="K100" s="214" t="s">
        <v>2081</v>
      </c>
      <c r="L100" s="45"/>
      <c r="M100" s="219" t="s">
        <v>19</v>
      </c>
      <c r="N100" s="220" t="s">
        <v>42</v>
      </c>
      <c r="O100" s="85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1">
        <f>S100*H100</f>
        <v>0</v>
      </c>
      <c r="U100" s="222" t="s">
        <v>19</v>
      </c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3" t="s">
        <v>156</v>
      </c>
      <c r="AT100" s="223" t="s">
        <v>136</v>
      </c>
      <c r="AU100" s="223" t="s">
        <v>79</v>
      </c>
      <c r="AY100" s="18" t="s">
        <v>133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8" t="s">
        <v>79</v>
      </c>
      <c r="BK100" s="224">
        <f>ROUND(I100*H100,2)</f>
        <v>0</v>
      </c>
      <c r="BL100" s="18" t="s">
        <v>156</v>
      </c>
      <c r="BM100" s="223" t="s">
        <v>397</v>
      </c>
    </row>
    <row r="101" spans="1:65" s="2" customFormat="1" ht="16.5" customHeight="1">
      <c r="A101" s="39"/>
      <c r="B101" s="40"/>
      <c r="C101" s="212" t="s">
        <v>310</v>
      </c>
      <c r="D101" s="212" t="s">
        <v>136</v>
      </c>
      <c r="E101" s="213" t="s">
        <v>2112</v>
      </c>
      <c r="F101" s="214" t="s">
        <v>2113</v>
      </c>
      <c r="G101" s="215" t="s">
        <v>208</v>
      </c>
      <c r="H101" s="216">
        <v>1</v>
      </c>
      <c r="I101" s="217"/>
      <c r="J101" s="218">
        <f>ROUND(I101*H101,2)</f>
        <v>0</v>
      </c>
      <c r="K101" s="214" t="s">
        <v>2081</v>
      </c>
      <c r="L101" s="45"/>
      <c r="M101" s="219" t="s">
        <v>19</v>
      </c>
      <c r="N101" s="220" t="s">
        <v>42</v>
      </c>
      <c r="O101" s="85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1">
        <f>S101*H101</f>
        <v>0</v>
      </c>
      <c r="U101" s="222" t="s">
        <v>19</v>
      </c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3" t="s">
        <v>156</v>
      </c>
      <c r="AT101" s="223" t="s">
        <v>136</v>
      </c>
      <c r="AU101" s="223" t="s">
        <v>79</v>
      </c>
      <c r="AY101" s="18" t="s">
        <v>133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8" t="s">
        <v>79</v>
      </c>
      <c r="BK101" s="224">
        <f>ROUND(I101*H101,2)</f>
        <v>0</v>
      </c>
      <c r="BL101" s="18" t="s">
        <v>156</v>
      </c>
      <c r="BM101" s="223" t="s">
        <v>408</v>
      </c>
    </row>
    <row r="102" spans="1:65" s="2" customFormat="1" ht="16.5" customHeight="1">
      <c r="A102" s="39"/>
      <c r="B102" s="40"/>
      <c r="C102" s="212" t="s">
        <v>317</v>
      </c>
      <c r="D102" s="212" t="s">
        <v>136</v>
      </c>
      <c r="E102" s="213" t="s">
        <v>2114</v>
      </c>
      <c r="F102" s="214" t="s">
        <v>2115</v>
      </c>
      <c r="G102" s="215" t="s">
        <v>208</v>
      </c>
      <c r="H102" s="216">
        <v>4</v>
      </c>
      <c r="I102" s="217"/>
      <c r="J102" s="218">
        <f>ROUND(I102*H102,2)</f>
        <v>0</v>
      </c>
      <c r="K102" s="214" t="s">
        <v>2081</v>
      </c>
      <c r="L102" s="45"/>
      <c r="M102" s="219" t="s">
        <v>19</v>
      </c>
      <c r="N102" s="220" t="s">
        <v>42</v>
      </c>
      <c r="O102" s="85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1">
        <f>S102*H102</f>
        <v>0</v>
      </c>
      <c r="U102" s="222" t="s">
        <v>19</v>
      </c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3" t="s">
        <v>156</v>
      </c>
      <c r="AT102" s="223" t="s">
        <v>136</v>
      </c>
      <c r="AU102" s="223" t="s">
        <v>79</v>
      </c>
      <c r="AY102" s="18" t="s">
        <v>133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8" t="s">
        <v>79</v>
      </c>
      <c r="BK102" s="224">
        <f>ROUND(I102*H102,2)</f>
        <v>0</v>
      </c>
      <c r="BL102" s="18" t="s">
        <v>156</v>
      </c>
      <c r="BM102" s="223" t="s">
        <v>418</v>
      </c>
    </row>
    <row r="103" spans="1:65" s="2" customFormat="1" ht="16.5" customHeight="1">
      <c r="A103" s="39"/>
      <c r="B103" s="40"/>
      <c r="C103" s="212" t="s">
        <v>323</v>
      </c>
      <c r="D103" s="212" t="s">
        <v>136</v>
      </c>
      <c r="E103" s="213" t="s">
        <v>2116</v>
      </c>
      <c r="F103" s="214" t="s">
        <v>2117</v>
      </c>
      <c r="G103" s="215" t="s">
        <v>208</v>
      </c>
      <c r="H103" s="216">
        <v>9</v>
      </c>
      <c r="I103" s="217"/>
      <c r="J103" s="218">
        <f>ROUND(I103*H103,2)</f>
        <v>0</v>
      </c>
      <c r="K103" s="214" t="s">
        <v>2081</v>
      </c>
      <c r="L103" s="45"/>
      <c r="M103" s="219" t="s">
        <v>19</v>
      </c>
      <c r="N103" s="220" t="s">
        <v>42</v>
      </c>
      <c r="O103" s="85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1">
        <f>S103*H103</f>
        <v>0</v>
      </c>
      <c r="U103" s="222" t="s">
        <v>19</v>
      </c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3" t="s">
        <v>156</v>
      </c>
      <c r="AT103" s="223" t="s">
        <v>136</v>
      </c>
      <c r="AU103" s="223" t="s">
        <v>79</v>
      </c>
      <c r="AY103" s="18" t="s">
        <v>133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8" t="s">
        <v>79</v>
      </c>
      <c r="BK103" s="224">
        <f>ROUND(I103*H103,2)</f>
        <v>0</v>
      </c>
      <c r="BL103" s="18" t="s">
        <v>156</v>
      </c>
      <c r="BM103" s="223" t="s">
        <v>429</v>
      </c>
    </row>
    <row r="104" spans="1:65" s="2" customFormat="1" ht="16.5" customHeight="1">
      <c r="A104" s="39"/>
      <c r="B104" s="40"/>
      <c r="C104" s="212" t="s">
        <v>328</v>
      </c>
      <c r="D104" s="212" t="s">
        <v>136</v>
      </c>
      <c r="E104" s="213" t="s">
        <v>2118</v>
      </c>
      <c r="F104" s="214" t="s">
        <v>2119</v>
      </c>
      <c r="G104" s="215" t="s">
        <v>208</v>
      </c>
      <c r="H104" s="216">
        <v>3</v>
      </c>
      <c r="I104" s="217"/>
      <c r="J104" s="218">
        <f>ROUND(I104*H104,2)</f>
        <v>0</v>
      </c>
      <c r="K104" s="214" t="s">
        <v>2081</v>
      </c>
      <c r="L104" s="45"/>
      <c r="M104" s="219" t="s">
        <v>19</v>
      </c>
      <c r="N104" s="220" t="s">
        <v>42</v>
      </c>
      <c r="O104" s="85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1">
        <f>S104*H104</f>
        <v>0</v>
      </c>
      <c r="U104" s="222" t="s">
        <v>19</v>
      </c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3" t="s">
        <v>156</v>
      </c>
      <c r="AT104" s="223" t="s">
        <v>136</v>
      </c>
      <c r="AU104" s="223" t="s">
        <v>79</v>
      </c>
      <c r="AY104" s="18" t="s">
        <v>133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8" t="s">
        <v>79</v>
      </c>
      <c r="BK104" s="224">
        <f>ROUND(I104*H104,2)</f>
        <v>0</v>
      </c>
      <c r="BL104" s="18" t="s">
        <v>156</v>
      </c>
      <c r="BM104" s="223" t="s">
        <v>439</v>
      </c>
    </row>
    <row r="105" spans="1:65" s="2" customFormat="1" ht="16.5" customHeight="1">
      <c r="A105" s="39"/>
      <c r="B105" s="40"/>
      <c r="C105" s="212" t="s">
        <v>334</v>
      </c>
      <c r="D105" s="212" t="s">
        <v>136</v>
      </c>
      <c r="E105" s="213" t="s">
        <v>2120</v>
      </c>
      <c r="F105" s="214" t="s">
        <v>2121</v>
      </c>
      <c r="G105" s="215" t="s">
        <v>208</v>
      </c>
      <c r="H105" s="216">
        <v>5</v>
      </c>
      <c r="I105" s="217"/>
      <c r="J105" s="218">
        <f>ROUND(I105*H105,2)</f>
        <v>0</v>
      </c>
      <c r="K105" s="214" t="s">
        <v>2081</v>
      </c>
      <c r="L105" s="45"/>
      <c r="M105" s="219" t="s">
        <v>19</v>
      </c>
      <c r="N105" s="220" t="s">
        <v>42</v>
      </c>
      <c r="O105" s="85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1">
        <f>S105*H105</f>
        <v>0</v>
      </c>
      <c r="U105" s="222" t="s">
        <v>19</v>
      </c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3" t="s">
        <v>156</v>
      </c>
      <c r="AT105" s="223" t="s">
        <v>136</v>
      </c>
      <c r="AU105" s="223" t="s">
        <v>79</v>
      </c>
      <c r="AY105" s="18" t="s">
        <v>133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8" t="s">
        <v>79</v>
      </c>
      <c r="BK105" s="224">
        <f>ROUND(I105*H105,2)</f>
        <v>0</v>
      </c>
      <c r="BL105" s="18" t="s">
        <v>156</v>
      </c>
      <c r="BM105" s="223" t="s">
        <v>450</v>
      </c>
    </row>
    <row r="106" spans="1:65" s="2" customFormat="1" ht="16.5" customHeight="1">
      <c r="A106" s="39"/>
      <c r="B106" s="40"/>
      <c r="C106" s="212" t="s">
        <v>7</v>
      </c>
      <c r="D106" s="212" t="s">
        <v>136</v>
      </c>
      <c r="E106" s="213" t="s">
        <v>2122</v>
      </c>
      <c r="F106" s="214" t="s">
        <v>2123</v>
      </c>
      <c r="G106" s="215" t="s">
        <v>208</v>
      </c>
      <c r="H106" s="216">
        <v>6</v>
      </c>
      <c r="I106" s="217"/>
      <c r="J106" s="218">
        <f>ROUND(I106*H106,2)</f>
        <v>0</v>
      </c>
      <c r="K106" s="214" t="s">
        <v>2081</v>
      </c>
      <c r="L106" s="45"/>
      <c r="M106" s="219" t="s">
        <v>19</v>
      </c>
      <c r="N106" s="220" t="s">
        <v>42</v>
      </c>
      <c r="O106" s="85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1">
        <f>S106*H106</f>
        <v>0</v>
      </c>
      <c r="U106" s="222" t="s">
        <v>19</v>
      </c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3" t="s">
        <v>156</v>
      </c>
      <c r="AT106" s="223" t="s">
        <v>136</v>
      </c>
      <c r="AU106" s="223" t="s">
        <v>79</v>
      </c>
      <c r="AY106" s="18" t="s">
        <v>133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8" t="s">
        <v>79</v>
      </c>
      <c r="BK106" s="224">
        <f>ROUND(I106*H106,2)</f>
        <v>0</v>
      </c>
      <c r="BL106" s="18" t="s">
        <v>156</v>
      </c>
      <c r="BM106" s="223" t="s">
        <v>461</v>
      </c>
    </row>
    <row r="107" spans="1:65" s="2" customFormat="1" ht="16.5" customHeight="1">
      <c r="A107" s="39"/>
      <c r="B107" s="40"/>
      <c r="C107" s="212" t="s">
        <v>345</v>
      </c>
      <c r="D107" s="212" t="s">
        <v>136</v>
      </c>
      <c r="E107" s="213" t="s">
        <v>2124</v>
      </c>
      <c r="F107" s="214" t="s">
        <v>2125</v>
      </c>
      <c r="G107" s="215" t="s">
        <v>208</v>
      </c>
      <c r="H107" s="216">
        <v>2</v>
      </c>
      <c r="I107" s="217"/>
      <c r="J107" s="218">
        <f>ROUND(I107*H107,2)</f>
        <v>0</v>
      </c>
      <c r="K107" s="214" t="s">
        <v>2081</v>
      </c>
      <c r="L107" s="45"/>
      <c r="M107" s="219" t="s">
        <v>19</v>
      </c>
      <c r="N107" s="220" t="s">
        <v>42</v>
      </c>
      <c r="O107" s="85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1">
        <f>S107*H107</f>
        <v>0</v>
      </c>
      <c r="U107" s="222" t="s">
        <v>19</v>
      </c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3" t="s">
        <v>156</v>
      </c>
      <c r="AT107" s="223" t="s">
        <v>136</v>
      </c>
      <c r="AU107" s="223" t="s">
        <v>79</v>
      </c>
      <c r="AY107" s="18" t="s">
        <v>133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8" t="s">
        <v>79</v>
      </c>
      <c r="BK107" s="224">
        <f>ROUND(I107*H107,2)</f>
        <v>0</v>
      </c>
      <c r="BL107" s="18" t="s">
        <v>156</v>
      </c>
      <c r="BM107" s="223" t="s">
        <v>472</v>
      </c>
    </row>
    <row r="108" spans="1:65" s="2" customFormat="1" ht="16.5" customHeight="1">
      <c r="A108" s="39"/>
      <c r="B108" s="40"/>
      <c r="C108" s="212" t="s">
        <v>350</v>
      </c>
      <c r="D108" s="212" t="s">
        <v>136</v>
      </c>
      <c r="E108" s="213" t="s">
        <v>2126</v>
      </c>
      <c r="F108" s="214" t="s">
        <v>2127</v>
      </c>
      <c r="G108" s="215" t="s">
        <v>208</v>
      </c>
      <c r="H108" s="216">
        <v>10</v>
      </c>
      <c r="I108" s="217"/>
      <c r="J108" s="218">
        <f>ROUND(I108*H108,2)</f>
        <v>0</v>
      </c>
      <c r="K108" s="214" t="s">
        <v>2081</v>
      </c>
      <c r="L108" s="45"/>
      <c r="M108" s="219" t="s">
        <v>19</v>
      </c>
      <c r="N108" s="220" t="s">
        <v>42</v>
      </c>
      <c r="O108" s="85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1">
        <f>S108*H108</f>
        <v>0</v>
      </c>
      <c r="U108" s="222" t="s">
        <v>19</v>
      </c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3" t="s">
        <v>156</v>
      </c>
      <c r="AT108" s="223" t="s">
        <v>136</v>
      </c>
      <c r="AU108" s="223" t="s">
        <v>79</v>
      </c>
      <c r="AY108" s="18" t="s">
        <v>133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8" t="s">
        <v>79</v>
      </c>
      <c r="BK108" s="224">
        <f>ROUND(I108*H108,2)</f>
        <v>0</v>
      </c>
      <c r="BL108" s="18" t="s">
        <v>156</v>
      </c>
      <c r="BM108" s="223" t="s">
        <v>484</v>
      </c>
    </row>
    <row r="109" spans="1:65" s="2" customFormat="1" ht="16.5" customHeight="1">
      <c r="A109" s="39"/>
      <c r="B109" s="40"/>
      <c r="C109" s="212" t="s">
        <v>355</v>
      </c>
      <c r="D109" s="212" t="s">
        <v>136</v>
      </c>
      <c r="E109" s="213" t="s">
        <v>2128</v>
      </c>
      <c r="F109" s="214" t="s">
        <v>2129</v>
      </c>
      <c r="G109" s="215" t="s">
        <v>208</v>
      </c>
      <c r="H109" s="216">
        <v>9</v>
      </c>
      <c r="I109" s="217"/>
      <c r="J109" s="218">
        <f>ROUND(I109*H109,2)</f>
        <v>0</v>
      </c>
      <c r="K109" s="214" t="s">
        <v>2081</v>
      </c>
      <c r="L109" s="45"/>
      <c r="M109" s="219" t="s">
        <v>19</v>
      </c>
      <c r="N109" s="220" t="s">
        <v>42</v>
      </c>
      <c r="O109" s="85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1">
        <f>S109*H109</f>
        <v>0</v>
      </c>
      <c r="U109" s="222" t="s">
        <v>19</v>
      </c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3" t="s">
        <v>156</v>
      </c>
      <c r="AT109" s="223" t="s">
        <v>136</v>
      </c>
      <c r="AU109" s="223" t="s">
        <v>79</v>
      </c>
      <c r="AY109" s="18" t="s">
        <v>133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8" t="s">
        <v>79</v>
      </c>
      <c r="BK109" s="224">
        <f>ROUND(I109*H109,2)</f>
        <v>0</v>
      </c>
      <c r="BL109" s="18" t="s">
        <v>156</v>
      </c>
      <c r="BM109" s="223" t="s">
        <v>495</v>
      </c>
    </row>
    <row r="110" spans="1:65" s="2" customFormat="1" ht="16.5" customHeight="1">
      <c r="A110" s="39"/>
      <c r="B110" s="40"/>
      <c r="C110" s="212" t="s">
        <v>365</v>
      </c>
      <c r="D110" s="212" t="s">
        <v>136</v>
      </c>
      <c r="E110" s="213" t="s">
        <v>2130</v>
      </c>
      <c r="F110" s="214" t="s">
        <v>2131</v>
      </c>
      <c r="G110" s="215" t="s">
        <v>208</v>
      </c>
      <c r="H110" s="216">
        <v>5</v>
      </c>
      <c r="I110" s="217"/>
      <c r="J110" s="218">
        <f>ROUND(I110*H110,2)</f>
        <v>0</v>
      </c>
      <c r="K110" s="214" t="s">
        <v>2081</v>
      </c>
      <c r="L110" s="45"/>
      <c r="M110" s="219" t="s">
        <v>19</v>
      </c>
      <c r="N110" s="220" t="s">
        <v>42</v>
      </c>
      <c r="O110" s="85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1">
        <f>S110*H110</f>
        <v>0</v>
      </c>
      <c r="U110" s="222" t="s">
        <v>19</v>
      </c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3" t="s">
        <v>156</v>
      </c>
      <c r="AT110" s="223" t="s">
        <v>136</v>
      </c>
      <c r="AU110" s="223" t="s">
        <v>79</v>
      </c>
      <c r="AY110" s="18" t="s">
        <v>133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8" t="s">
        <v>79</v>
      </c>
      <c r="BK110" s="224">
        <f>ROUND(I110*H110,2)</f>
        <v>0</v>
      </c>
      <c r="BL110" s="18" t="s">
        <v>156</v>
      </c>
      <c r="BM110" s="223" t="s">
        <v>504</v>
      </c>
    </row>
    <row r="111" spans="1:65" s="2" customFormat="1" ht="16.5" customHeight="1">
      <c r="A111" s="39"/>
      <c r="B111" s="40"/>
      <c r="C111" s="212" t="s">
        <v>372</v>
      </c>
      <c r="D111" s="212" t="s">
        <v>136</v>
      </c>
      <c r="E111" s="213" t="s">
        <v>2132</v>
      </c>
      <c r="F111" s="214" t="s">
        <v>2133</v>
      </c>
      <c r="G111" s="215" t="s">
        <v>208</v>
      </c>
      <c r="H111" s="216">
        <v>4</v>
      </c>
      <c r="I111" s="217"/>
      <c r="J111" s="218">
        <f>ROUND(I111*H111,2)</f>
        <v>0</v>
      </c>
      <c r="K111" s="214" t="s">
        <v>2081</v>
      </c>
      <c r="L111" s="45"/>
      <c r="M111" s="219" t="s">
        <v>19</v>
      </c>
      <c r="N111" s="220" t="s">
        <v>42</v>
      </c>
      <c r="O111" s="85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1">
        <f>S111*H111</f>
        <v>0</v>
      </c>
      <c r="U111" s="222" t="s">
        <v>19</v>
      </c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3" t="s">
        <v>156</v>
      </c>
      <c r="AT111" s="223" t="s">
        <v>136</v>
      </c>
      <c r="AU111" s="223" t="s">
        <v>79</v>
      </c>
      <c r="AY111" s="18" t="s">
        <v>133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8" t="s">
        <v>79</v>
      </c>
      <c r="BK111" s="224">
        <f>ROUND(I111*H111,2)</f>
        <v>0</v>
      </c>
      <c r="BL111" s="18" t="s">
        <v>156</v>
      </c>
      <c r="BM111" s="223" t="s">
        <v>512</v>
      </c>
    </row>
    <row r="112" spans="1:65" s="2" customFormat="1" ht="16.5" customHeight="1">
      <c r="A112" s="39"/>
      <c r="B112" s="40"/>
      <c r="C112" s="212" t="s">
        <v>379</v>
      </c>
      <c r="D112" s="212" t="s">
        <v>136</v>
      </c>
      <c r="E112" s="213" t="s">
        <v>2134</v>
      </c>
      <c r="F112" s="214" t="s">
        <v>2135</v>
      </c>
      <c r="G112" s="215" t="s">
        <v>208</v>
      </c>
      <c r="H112" s="216">
        <v>4</v>
      </c>
      <c r="I112" s="217"/>
      <c r="J112" s="218">
        <f>ROUND(I112*H112,2)</f>
        <v>0</v>
      </c>
      <c r="K112" s="214" t="s">
        <v>2081</v>
      </c>
      <c r="L112" s="45"/>
      <c r="M112" s="219" t="s">
        <v>19</v>
      </c>
      <c r="N112" s="220" t="s">
        <v>42</v>
      </c>
      <c r="O112" s="85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1">
        <f>S112*H112</f>
        <v>0</v>
      </c>
      <c r="U112" s="222" t="s">
        <v>19</v>
      </c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3" t="s">
        <v>156</v>
      </c>
      <c r="AT112" s="223" t="s">
        <v>136</v>
      </c>
      <c r="AU112" s="223" t="s">
        <v>79</v>
      </c>
      <c r="AY112" s="18" t="s">
        <v>133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8" t="s">
        <v>79</v>
      </c>
      <c r="BK112" s="224">
        <f>ROUND(I112*H112,2)</f>
        <v>0</v>
      </c>
      <c r="BL112" s="18" t="s">
        <v>156</v>
      </c>
      <c r="BM112" s="223" t="s">
        <v>523</v>
      </c>
    </row>
    <row r="113" spans="1:65" s="2" customFormat="1" ht="16.5" customHeight="1">
      <c r="A113" s="39"/>
      <c r="B113" s="40"/>
      <c r="C113" s="212" t="s">
        <v>386</v>
      </c>
      <c r="D113" s="212" t="s">
        <v>136</v>
      </c>
      <c r="E113" s="213" t="s">
        <v>2136</v>
      </c>
      <c r="F113" s="214" t="s">
        <v>2137</v>
      </c>
      <c r="G113" s="215" t="s">
        <v>208</v>
      </c>
      <c r="H113" s="216">
        <v>1</v>
      </c>
      <c r="I113" s="217"/>
      <c r="J113" s="218">
        <f>ROUND(I113*H113,2)</f>
        <v>0</v>
      </c>
      <c r="K113" s="214" t="s">
        <v>2081</v>
      </c>
      <c r="L113" s="45"/>
      <c r="M113" s="219" t="s">
        <v>19</v>
      </c>
      <c r="N113" s="220" t="s">
        <v>42</v>
      </c>
      <c r="O113" s="85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1">
        <f>S113*H113</f>
        <v>0</v>
      </c>
      <c r="U113" s="222" t="s">
        <v>19</v>
      </c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3" t="s">
        <v>156</v>
      </c>
      <c r="AT113" s="223" t="s">
        <v>136</v>
      </c>
      <c r="AU113" s="223" t="s">
        <v>79</v>
      </c>
      <c r="AY113" s="18" t="s">
        <v>133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8" t="s">
        <v>79</v>
      </c>
      <c r="BK113" s="224">
        <f>ROUND(I113*H113,2)</f>
        <v>0</v>
      </c>
      <c r="BL113" s="18" t="s">
        <v>156</v>
      </c>
      <c r="BM113" s="223" t="s">
        <v>536</v>
      </c>
    </row>
    <row r="114" spans="1:65" s="2" customFormat="1" ht="16.5" customHeight="1">
      <c r="A114" s="39"/>
      <c r="B114" s="40"/>
      <c r="C114" s="212" t="s">
        <v>392</v>
      </c>
      <c r="D114" s="212" t="s">
        <v>136</v>
      </c>
      <c r="E114" s="213" t="s">
        <v>2138</v>
      </c>
      <c r="F114" s="214" t="s">
        <v>2139</v>
      </c>
      <c r="G114" s="215" t="s">
        <v>208</v>
      </c>
      <c r="H114" s="216">
        <v>25</v>
      </c>
      <c r="I114" s="217"/>
      <c r="J114" s="218">
        <f>ROUND(I114*H114,2)</f>
        <v>0</v>
      </c>
      <c r="K114" s="214" t="s">
        <v>2081</v>
      </c>
      <c r="L114" s="45"/>
      <c r="M114" s="219" t="s">
        <v>19</v>
      </c>
      <c r="N114" s="220" t="s">
        <v>42</v>
      </c>
      <c r="O114" s="85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1">
        <f>S114*H114</f>
        <v>0</v>
      </c>
      <c r="U114" s="222" t="s">
        <v>19</v>
      </c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3" t="s">
        <v>156</v>
      </c>
      <c r="AT114" s="223" t="s">
        <v>136</v>
      </c>
      <c r="AU114" s="223" t="s">
        <v>79</v>
      </c>
      <c r="AY114" s="18" t="s">
        <v>133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8" t="s">
        <v>79</v>
      </c>
      <c r="BK114" s="224">
        <f>ROUND(I114*H114,2)</f>
        <v>0</v>
      </c>
      <c r="BL114" s="18" t="s">
        <v>156</v>
      </c>
      <c r="BM114" s="223" t="s">
        <v>545</v>
      </c>
    </row>
    <row r="115" spans="1:65" s="2" customFormat="1" ht="16.5" customHeight="1">
      <c r="A115" s="39"/>
      <c r="B115" s="40"/>
      <c r="C115" s="212" t="s">
        <v>397</v>
      </c>
      <c r="D115" s="212" t="s">
        <v>136</v>
      </c>
      <c r="E115" s="213" t="s">
        <v>2140</v>
      </c>
      <c r="F115" s="214" t="s">
        <v>2141</v>
      </c>
      <c r="G115" s="215" t="s">
        <v>208</v>
      </c>
      <c r="H115" s="216">
        <v>10</v>
      </c>
      <c r="I115" s="217"/>
      <c r="J115" s="218">
        <f>ROUND(I115*H115,2)</f>
        <v>0</v>
      </c>
      <c r="K115" s="214" t="s">
        <v>2081</v>
      </c>
      <c r="L115" s="45"/>
      <c r="M115" s="219" t="s">
        <v>19</v>
      </c>
      <c r="N115" s="220" t="s">
        <v>42</v>
      </c>
      <c r="O115" s="85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1">
        <f>S115*H115</f>
        <v>0</v>
      </c>
      <c r="U115" s="222" t="s">
        <v>19</v>
      </c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3" t="s">
        <v>156</v>
      </c>
      <c r="AT115" s="223" t="s">
        <v>136</v>
      </c>
      <c r="AU115" s="223" t="s">
        <v>79</v>
      </c>
      <c r="AY115" s="18" t="s">
        <v>133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8" t="s">
        <v>79</v>
      </c>
      <c r="BK115" s="224">
        <f>ROUND(I115*H115,2)</f>
        <v>0</v>
      </c>
      <c r="BL115" s="18" t="s">
        <v>156</v>
      </c>
      <c r="BM115" s="223" t="s">
        <v>555</v>
      </c>
    </row>
    <row r="116" spans="1:65" s="2" customFormat="1" ht="16.5" customHeight="1">
      <c r="A116" s="39"/>
      <c r="B116" s="40"/>
      <c r="C116" s="212" t="s">
        <v>402</v>
      </c>
      <c r="D116" s="212" t="s">
        <v>136</v>
      </c>
      <c r="E116" s="213" t="s">
        <v>2142</v>
      </c>
      <c r="F116" s="214" t="s">
        <v>2143</v>
      </c>
      <c r="G116" s="215" t="s">
        <v>208</v>
      </c>
      <c r="H116" s="216">
        <v>5</v>
      </c>
      <c r="I116" s="217"/>
      <c r="J116" s="218">
        <f>ROUND(I116*H116,2)</f>
        <v>0</v>
      </c>
      <c r="K116" s="214" t="s">
        <v>2081</v>
      </c>
      <c r="L116" s="45"/>
      <c r="M116" s="219" t="s">
        <v>19</v>
      </c>
      <c r="N116" s="220" t="s">
        <v>42</v>
      </c>
      <c r="O116" s="85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1">
        <f>S116*H116</f>
        <v>0</v>
      </c>
      <c r="U116" s="222" t="s">
        <v>19</v>
      </c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3" t="s">
        <v>156</v>
      </c>
      <c r="AT116" s="223" t="s">
        <v>136</v>
      </c>
      <c r="AU116" s="223" t="s">
        <v>79</v>
      </c>
      <c r="AY116" s="18" t="s">
        <v>133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8" t="s">
        <v>79</v>
      </c>
      <c r="BK116" s="224">
        <f>ROUND(I116*H116,2)</f>
        <v>0</v>
      </c>
      <c r="BL116" s="18" t="s">
        <v>156</v>
      </c>
      <c r="BM116" s="223" t="s">
        <v>569</v>
      </c>
    </row>
    <row r="117" spans="1:65" s="2" customFormat="1" ht="16.5" customHeight="1">
      <c r="A117" s="39"/>
      <c r="B117" s="40"/>
      <c r="C117" s="212" t="s">
        <v>408</v>
      </c>
      <c r="D117" s="212" t="s">
        <v>136</v>
      </c>
      <c r="E117" s="213" t="s">
        <v>2144</v>
      </c>
      <c r="F117" s="214" t="s">
        <v>2145</v>
      </c>
      <c r="G117" s="215" t="s">
        <v>253</v>
      </c>
      <c r="H117" s="216">
        <v>20</v>
      </c>
      <c r="I117" s="217"/>
      <c r="J117" s="218">
        <f>ROUND(I117*H117,2)</f>
        <v>0</v>
      </c>
      <c r="K117" s="214" t="s">
        <v>2081</v>
      </c>
      <c r="L117" s="45"/>
      <c r="M117" s="219" t="s">
        <v>19</v>
      </c>
      <c r="N117" s="220" t="s">
        <v>42</v>
      </c>
      <c r="O117" s="85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1">
        <f>S117*H117</f>
        <v>0</v>
      </c>
      <c r="U117" s="222" t="s">
        <v>19</v>
      </c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3" t="s">
        <v>156</v>
      </c>
      <c r="AT117" s="223" t="s">
        <v>136</v>
      </c>
      <c r="AU117" s="223" t="s">
        <v>79</v>
      </c>
      <c r="AY117" s="18" t="s">
        <v>133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8" t="s">
        <v>79</v>
      </c>
      <c r="BK117" s="224">
        <f>ROUND(I117*H117,2)</f>
        <v>0</v>
      </c>
      <c r="BL117" s="18" t="s">
        <v>156</v>
      </c>
      <c r="BM117" s="223" t="s">
        <v>581</v>
      </c>
    </row>
    <row r="118" spans="1:65" s="2" customFormat="1" ht="16.5" customHeight="1">
      <c r="A118" s="39"/>
      <c r="B118" s="40"/>
      <c r="C118" s="212" t="s">
        <v>413</v>
      </c>
      <c r="D118" s="212" t="s">
        <v>136</v>
      </c>
      <c r="E118" s="213" t="s">
        <v>2146</v>
      </c>
      <c r="F118" s="214" t="s">
        <v>2147</v>
      </c>
      <c r="G118" s="215" t="s">
        <v>253</v>
      </c>
      <c r="H118" s="216">
        <v>10</v>
      </c>
      <c r="I118" s="217"/>
      <c r="J118" s="218">
        <f>ROUND(I118*H118,2)</f>
        <v>0</v>
      </c>
      <c r="K118" s="214" t="s">
        <v>2081</v>
      </c>
      <c r="L118" s="45"/>
      <c r="M118" s="219" t="s">
        <v>19</v>
      </c>
      <c r="N118" s="220" t="s">
        <v>42</v>
      </c>
      <c r="O118" s="85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1">
        <f>S118*H118</f>
        <v>0</v>
      </c>
      <c r="U118" s="222" t="s">
        <v>19</v>
      </c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3" t="s">
        <v>156</v>
      </c>
      <c r="AT118" s="223" t="s">
        <v>136</v>
      </c>
      <c r="AU118" s="223" t="s">
        <v>79</v>
      </c>
      <c r="AY118" s="18" t="s">
        <v>133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8" t="s">
        <v>79</v>
      </c>
      <c r="BK118" s="224">
        <f>ROUND(I118*H118,2)</f>
        <v>0</v>
      </c>
      <c r="BL118" s="18" t="s">
        <v>156</v>
      </c>
      <c r="BM118" s="223" t="s">
        <v>593</v>
      </c>
    </row>
    <row r="119" spans="1:65" s="2" customFormat="1" ht="16.5" customHeight="1">
      <c r="A119" s="39"/>
      <c r="B119" s="40"/>
      <c r="C119" s="212" t="s">
        <v>418</v>
      </c>
      <c r="D119" s="212" t="s">
        <v>136</v>
      </c>
      <c r="E119" s="213" t="s">
        <v>2148</v>
      </c>
      <c r="F119" s="214" t="s">
        <v>2149</v>
      </c>
      <c r="G119" s="215" t="s">
        <v>253</v>
      </c>
      <c r="H119" s="216">
        <v>120</v>
      </c>
      <c r="I119" s="217"/>
      <c r="J119" s="218">
        <f>ROUND(I119*H119,2)</f>
        <v>0</v>
      </c>
      <c r="K119" s="214" t="s">
        <v>2081</v>
      </c>
      <c r="L119" s="45"/>
      <c r="M119" s="219" t="s">
        <v>19</v>
      </c>
      <c r="N119" s="220" t="s">
        <v>42</v>
      </c>
      <c r="O119" s="85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1">
        <f>S119*H119</f>
        <v>0</v>
      </c>
      <c r="U119" s="222" t="s">
        <v>19</v>
      </c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3" t="s">
        <v>156</v>
      </c>
      <c r="AT119" s="223" t="s">
        <v>136</v>
      </c>
      <c r="AU119" s="223" t="s">
        <v>79</v>
      </c>
      <c r="AY119" s="18" t="s">
        <v>133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8" t="s">
        <v>79</v>
      </c>
      <c r="BK119" s="224">
        <f>ROUND(I119*H119,2)</f>
        <v>0</v>
      </c>
      <c r="BL119" s="18" t="s">
        <v>156</v>
      </c>
      <c r="BM119" s="223" t="s">
        <v>605</v>
      </c>
    </row>
    <row r="120" spans="1:65" s="2" customFormat="1" ht="16.5" customHeight="1">
      <c r="A120" s="39"/>
      <c r="B120" s="40"/>
      <c r="C120" s="212" t="s">
        <v>424</v>
      </c>
      <c r="D120" s="212" t="s">
        <v>136</v>
      </c>
      <c r="E120" s="213" t="s">
        <v>2150</v>
      </c>
      <c r="F120" s="214" t="s">
        <v>2151</v>
      </c>
      <c r="G120" s="215" t="s">
        <v>253</v>
      </c>
      <c r="H120" s="216">
        <v>340</v>
      </c>
      <c r="I120" s="217"/>
      <c r="J120" s="218">
        <f>ROUND(I120*H120,2)</f>
        <v>0</v>
      </c>
      <c r="K120" s="214" t="s">
        <v>2081</v>
      </c>
      <c r="L120" s="45"/>
      <c r="M120" s="219" t="s">
        <v>19</v>
      </c>
      <c r="N120" s="220" t="s">
        <v>42</v>
      </c>
      <c r="O120" s="85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1">
        <f>S120*H120</f>
        <v>0</v>
      </c>
      <c r="U120" s="222" t="s">
        <v>19</v>
      </c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3" t="s">
        <v>156</v>
      </c>
      <c r="AT120" s="223" t="s">
        <v>136</v>
      </c>
      <c r="AU120" s="223" t="s">
        <v>79</v>
      </c>
      <c r="AY120" s="18" t="s">
        <v>133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8" t="s">
        <v>79</v>
      </c>
      <c r="BK120" s="224">
        <f>ROUND(I120*H120,2)</f>
        <v>0</v>
      </c>
      <c r="BL120" s="18" t="s">
        <v>156</v>
      </c>
      <c r="BM120" s="223" t="s">
        <v>619</v>
      </c>
    </row>
    <row r="121" spans="1:65" s="2" customFormat="1" ht="16.5" customHeight="1">
      <c r="A121" s="39"/>
      <c r="B121" s="40"/>
      <c r="C121" s="212" t="s">
        <v>429</v>
      </c>
      <c r="D121" s="212" t="s">
        <v>136</v>
      </c>
      <c r="E121" s="213" t="s">
        <v>2152</v>
      </c>
      <c r="F121" s="214" t="s">
        <v>2153</v>
      </c>
      <c r="G121" s="215" t="s">
        <v>253</v>
      </c>
      <c r="H121" s="216">
        <v>200</v>
      </c>
      <c r="I121" s="217"/>
      <c r="J121" s="218">
        <f>ROUND(I121*H121,2)</f>
        <v>0</v>
      </c>
      <c r="K121" s="214" t="s">
        <v>2081</v>
      </c>
      <c r="L121" s="45"/>
      <c r="M121" s="219" t="s">
        <v>19</v>
      </c>
      <c r="N121" s="220" t="s">
        <v>42</v>
      </c>
      <c r="O121" s="85"/>
      <c r="P121" s="221">
        <f>O121*H121</f>
        <v>0</v>
      </c>
      <c r="Q121" s="221">
        <v>0</v>
      </c>
      <c r="R121" s="221">
        <f>Q121*H121</f>
        <v>0</v>
      </c>
      <c r="S121" s="221">
        <v>0</v>
      </c>
      <c r="T121" s="221">
        <f>S121*H121</f>
        <v>0</v>
      </c>
      <c r="U121" s="222" t="s">
        <v>19</v>
      </c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3" t="s">
        <v>156</v>
      </c>
      <c r="AT121" s="223" t="s">
        <v>136</v>
      </c>
      <c r="AU121" s="223" t="s">
        <v>79</v>
      </c>
      <c r="AY121" s="18" t="s">
        <v>133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8" t="s">
        <v>79</v>
      </c>
      <c r="BK121" s="224">
        <f>ROUND(I121*H121,2)</f>
        <v>0</v>
      </c>
      <c r="BL121" s="18" t="s">
        <v>156</v>
      </c>
      <c r="BM121" s="223" t="s">
        <v>630</v>
      </c>
    </row>
    <row r="122" spans="1:65" s="2" customFormat="1" ht="16.5" customHeight="1">
      <c r="A122" s="39"/>
      <c r="B122" s="40"/>
      <c r="C122" s="212" t="s">
        <v>434</v>
      </c>
      <c r="D122" s="212" t="s">
        <v>136</v>
      </c>
      <c r="E122" s="213" t="s">
        <v>2154</v>
      </c>
      <c r="F122" s="214" t="s">
        <v>2155</v>
      </c>
      <c r="G122" s="215" t="s">
        <v>253</v>
      </c>
      <c r="H122" s="216">
        <v>50</v>
      </c>
      <c r="I122" s="217"/>
      <c r="J122" s="218">
        <f>ROUND(I122*H122,2)</f>
        <v>0</v>
      </c>
      <c r="K122" s="214" t="s">
        <v>2081</v>
      </c>
      <c r="L122" s="45"/>
      <c r="M122" s="219" t="s">
        <v>19</v>
      </c>
      <c r="N122" s="220" t="s">
        <v>42</v>
      </c>
      <c r="O122" s="85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1">
        <f>S122*H122</f>
        <v>0</v>
      </c>
      <c r="U122" s="222" t="s">
        <v>19</v>
      </c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3" t="s">
        <v>156</v>
      </c>
      <c r="AT122" s="223" t="s">
        <v>136</v>
      </c>
      <c r="AU122" s="223" t="s">
        <v>79</v>
      </c>
      <c r="AY122" s="18" t="s">
        <v>133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8" t="s">
        <v>79</v>
      </c>
      <c r="BK122" s="224">
        <f>ROUND(I122*H122,2)</f>
        <v>0</v>
      </c>
      <c r="BL122" s="18" t="s">
        <v>156</v>
      </c>
      <c r="BM122" s="223" t="s">
        <v>642</v>
      </c>
    </row>
    <row r="123" spans="1:65" s="2" customFormat="1" ht="16.5" customHeight="1">
      <c r="A123" s="39"/>
      <c r="B123" s="40"/>
      <c r="C123" s="212" t="s">
        <v>439</v>
      </c>
      <c r="D123" s="212" t="s">
        <v>136</v>
      </c>
      <c r="E123" s="213" t="s">
        <v>2156</v>
      </c>
      <c r="F123" s="214" t="s">
        <v>2157</v>
      </c>
      <c r="G123" s="215" t="s">
        <v>253</v>
      </c>
      <c r="H123" s="216">
        <v>50</v>
      </c>
      <c r="I123" s="217"/>
      <c r="J123" s="218">
        <f>ROUND(I123*H123,2)</f>
        <v>0</v>
      </c>
      <c r="K123" s="214" t="s">
        <v>2081</v>
      </c>
      <c r="L123" s="45"/>
      <c r="M123" s="219" t="s">
        <v>19</v>
      </c>
      <c r="N123" s="220" t="s">
        <v>42</v>
      </c>
      <c r="O123" s="85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1">
        <f>S123*H123</f>
        <v>0</v>
      </c>
      <c r="U123" s="222" t="s">
        <v>19</v>
      </c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3" t="s">
        <v>156</v>
      </c>
      <c r="AT123" s="223" t="s">
        <v>136</v>
      </c>
      <c r="AU123" s="223" t="s">
        <v>79</v>
      </c>
      <c r="AY123" s="18" t="s">
        <v>133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8" t="s">
        <v>79</v>
      </c>
      <c r="BK123" s="224">
        <f>ROUND(I123*H123,2)</f>
        <v>0</v>
      </c>
      <c r="BL123" s="18" t="s">
        <v>156</v>
      </c>
      <c r="BM123" s="223" t="s">
        <v>652</v>
      </c>
    </row>
    <row r="124" spans="1:65" s="2" customFormat="1" ht="16.5" customHeight="1">
      <c r="A124" s="39"/>
      <c r="B124" s="40"/>
      <c r="C124" s="212" t="s">
        <v>445</v>
      </c>
      <c r="D124" s="212" t="s">
        <v>136</v>
      </c>
      <c r="E124" s="213" t="s">
        <v>2158</v>
      </c>
      <c r="F124" s="214" t="s">
        <v>2159</v>
      </c>
      <c r="G124" s="215" t="s">
        <v>208</v>
      </c>
      <c r="H124" s="216">
        <v>1</v>
      </c>
      <c r="I124" s="217"/>
      <c r="J124" s="218">
        <f>ROUND(I124*H124,2)</f>
        <v>0</v>
      </c>
      <c r="K124" s="214" t="s">
        <v>2081</v>
      </c>
      <c r="L124" s="45"/>
      <c r="M124" s="219" t="s">
        <v>19</v>
      </c>
      <c r="N124" s="220" t="s">
        <v>42</v>
      </c>
      <c r="O124" s="85"/>
      <c r="P124" s="221">
        <f>O124*H124</f>
        <v>0</v>
      </c>
      <c r="Q124" s="221">
        <v>0</v>
      </c>
      <c r="R124" s="221">
        <f>Q124*H124</f>
        <v>0</v>
      </c>
      <c r="S124" s="221">
        <v>0</v>
      </c>
      <c r="T124" s="221">
        <f>S124*H124</f>
        <v>0</v>
      </c>
      <c r="U124" s="222" t="s">
        <v>19</v>
      </c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3" t="s">
        <v>156</v>
      </c>
      <c r="AT124" s="223" t="s">
        <v>136</v>
      </c>
      <c r="AU124" s="223" t="s">
        <v>79</v>
      </c>
      <c r="AY124" s="18" t="s">
        <v>133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8" t="s">
        <v>79</v>
      </c>
      <c r="BK124" s="224">
        <f>ROUND(I124*H124,2)</f>
        <v>0</v>
      </c>
      <c r="BL124" s="18" t="s">
        <v>156</v>
      </c>
      <c r="BM124" s="223" t="s">
        <v>665</v>
      </c>
    </row>
    <row r="125" spans="1:63" s="12" customFormat="1" ht="25.9" customHeight="1">
      <c r="A125" s="12"/>
      <c r="B125" s="196"/>
      <c r="C125" s="197"/>
      <c r="D125" s="198" t="s">
        <v>70</v>
      </c>
      <c r="E125" s="199" t="s">
        <v>2160</v>
      </c>
      <c r="F125" s="199" t="s">
        <v>2161</v>
      </c>
      <c r="G125" s="197"/>
      <c r="H125" s="197"/>
      <c r="I125" s="200"/>
      <c r="J125" s="201">
        <f>BK125</f>
        <v>0</v>
      </c>
      <c r="K125" s="197"/>
      <c r="L125" s="202"/>
      <c r="M125" s="203"/>
      <c r="N125" s="204"/>
      <c r="O125" s="204"/>
      <c r="P125" s="205">
        <f>SUM(P126:P128)</f>
        <v>0</v>
      </c>
      <c r="Q125" s="204"/>
      <c r="R125" s="205">
        <f>SUM(R126:R128)</f>
        <v>0</v>
      </c>
      <c r="S125" s="204"/>
      <c r="T125" s="205">
        <f>SUM(T126:T128)</f>
        <v>0</v>
      </c>
      <c r="U125" s="206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7" t="s">
        <v>79</v>
      </c>
      <c r="AT125" s="208" t="s">
        <v>70</v>
      </c>
      <c r="AU125" s="208" t="s">
        <v>71</v>
      </c>
      <c r="AY125" s="207" t="s">
        <v>133</v>
      </c>
      <c r="BK125" s="209">
        <f>SUM(BK126:BK128)</f>
        <v>0</v>
      </c>
    </row>
    <row r="126" spans="1:65" s="2" customFormat="1" ht="16.5" customHeight="1">
      <c r="A126" s="39"/>
      <c r="B126" s="40"/>
      <c r="C126" s="212" t="s">
        <v>450</v>
      </c>
      <c r="D126" s="212" t="s">
        <v>136</v>
      </c>
      <c r="E126" s="213" t="s">
        <v>2162</v>
      </c>
      <c r="F126" s="214" t="s">
        <v>2163</v>
      </c>
      <c r="G126" s="215" t="s">
        <v>276</v>
      </c>
      <c r="H126" s="216">
        <v>1</v>
      </c>
      <c r="I126" s="217"/>
      <c r="J126" s="218">
        <f>ROUND(I126*H126,2)</f>
        <v>0</v>
      </c>
      <c r="K126" s="214" t="s">
        <v>2081</v>
      </c>
      <c r="L126" s="45"/>
      <c r="M126" s="219" t="s">
        <v>19</v>
      </c>
      <c r="N126" s="220" t="s">
        <v>42</v>
      </c>
      <c r="O126" s="85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1">
        <f>S126*H126</f>
        <v>0</v>
      </c>
      <c r="U126" s="222" t="s">
        <v>19</v>
      </c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3" t="s">
        <v>156</v>
      </c>
      <c r="AT126" s="223" t="s">
        <v>136</v>
      </c>
      <c r="AU126" s="223" t="s">
        <v>79</v>
      </c>
      <c r="AY126" s="18" t="s">
        <v>133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8" t="s">
        <v>79</v>
      </c>
      <c r="BK126" s="224">
        <f>ROUND(I126*H126,2)</f>
        <v>0</v>
      </c>
      <c r="BL126" s="18" t="s">
        <v>156</v>
      </c>
      <c r="BM126" s="223" t="s">
        <v>680</v>
      </c>
    </row>
    <row r="127" spans="1:65" s="2" customFormat="1" ht="16.5" customHeight="1">
      <c r="A127" s="39"/>
      <c r="B127" s="40"/>
      <c r="C127" s="212" t="s">
        <v>455</v>
      </c>
      <c r="D127" s="212" t="s">
        <v>136</v>
      </c>
      <c r="E127" s="213" t="s">
        <v>2164</v>
      </c>
      <c r="F127" s="214" t="s">
        <v>2165</v>
      </c>
      <c r="G127" s="215" t="s">
        <v>276</v>
      </c>
      <c r="H127" s="216">
        <v>1</v>
      </c>
      <c r="I127" s="217"/>
      <c r="J127" s="218">
        <f>ROUND(I127*H127,2)</f>
        <v>0</v>
      </c>
      <c r="K127" s="214" t="s">
        <v>2081</v>
      </c>
      <c r="L127" s="45"/>
      <c r="M127" s="219" t="s">
        <v>19</v>
      </c>
      <c r="N127" s="220" t="s">
        <v>42</v>
      </c>
      <c r="O127" s="85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1">
        <f>S127*H127</f>
        <v>0</v>
      </c>
      <c r="U127" s="222" t="s">
        <v>19</v>
      </c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3" t="s">
        <v>156</v>
      </c>
      <c r="AT127" s="223" t="s">
        <v>136</v>
      </c>
      <c r="AU127" s="223" t="s">
        <v>79</v>
      </c>
      <c r="AY127" s="18" t="s">
        <v>133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8" t="s">
        <v>79</v>
      </c>
      <c r="BK127" s="224">
        <f>ROUND(I127*H127,2)</f>
        <v>0</v>
      </c>
      <c r="BL127" s="18" t="s">
        <v>156</v>
      </c>
      <c r="BM127" s="223" t="s">
        <v>689</v>
      </c>
    </row>
    <row r="128" spans="1:65" s="2" customFormat="1" ht="16.5" customHeight="1">
      <c r="A128" s="39"/>
      <c r="B128" s="40"/>
      <c r="C128" s="212" t="s">
        <v>461</v>
      </c>
      <c r="D128" s="212" t="s">
        <v>136</v>
      </c>
      <c r="E128" s="213" t="s">
        <v>2166</v>
      </c>
      <c r="F128" s="214" t="s">
        <v>2167</v>
      </c>
      <c r="G128" s="215" t="s">
        <v>276</v>
      </c>
      <c r="H128" s="216">
        <v>1</v>
      </c>
      <c r="I128" s="217"/>
      <c r="J128" s="218">
        <f>ROUND(I128*H128,2)</f>
        <v>0</v>
      </c>
      <c r="K128" s="214" t="s">
        <v>2081</v>
      </c>
      <c r="L128" s="45"/>
      <c r="M128" s="219" t="s">
        <v>19</v>
      </c>
      <c r="N128" s="220" t="s">
        <v>42</v>
      </c>
      <c r="O128" s="85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1">
        <f>S128*H128</f>
        <v>0</v>
      </c>
      <c r="U128" s="222" t="s">
        <v>19</v>
      </c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3" t="s">
        <v>156</v>
      </c>
      <c r="AT128" s="223" t="s">
        <v>136</v>
      </c>
      <c r="AU128" s="223" t="s">
        <v>79</v>
      </c>
      <c r="AY128" s="18" t="s">
        <v>133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8" t="s">
        <v>79</v>
      </c>
      <c r="BK128" s="224">
        <f>ROUND(I128*H128,2)</f>
        <v>0</v>
      </c>
      <c r="BL128" s="18" t="s">
        <v>156</v>
      </c>
      <c r="BM128" s="223" t="s">
        <v>701</v>
      </c>
    </row>
    <row r="129" spans="1:63" s="12" customFormat="1" ht="25.9" customHeight="1">
      <c r="A129" s="12"/>
      <c r="B129" s="196"/>
      <c r="C129" s="197"/>
      <c r="D129" s="198" t="s">
        <v>70</v>
      </c>
      <c r="E129" s="199" t="s">
        <v>2168</v>
      </c>
      <c r="F129" s="199" t="s">
        <v>2169</v>
      </c>
      <c r="G129" s="197"/>
      <c r="H129" s="197"/>
      <c r="I129" s="200"/>
      <c r="J129" s="201">
        <f>BK129</f>
        <v>0</v>
      </c>
      <c r="K129" s="197"/>
      <c r="L129" s="202"/>
      <c r="M129" s="203"/>
      <c r="N129" s="204"/>
      <c r="O129" s="204"/>
      <c r="P129" s="205">
        <f>SUM(P130:P175)</f>
        <v>0</v>
      </c>
      <c r="Q129" s="204"/>
      <c r="R129" s="205">
        <f>SUM(R130:R175)</f>
        <v>3384.2727</v>
      </c>
      <c r="S129" s="204"/>
      <c r="T129" s="205">
        <f>SUM(T130:T175)</f>
        <v>0</v>
      </c>
      <c r="U129" s="206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7" t="s">
        <v>79</v>
      </c>
      <c r="AT129" s="208" t="s">
        <v>70</v>
      </c>
      <c r="AU129" s="208" t="s">
        <v>71</v>
      </c>
      <c r="AY129" s="207" t="s">
        <v>133</v>
      </c>
      <c r="BK129" s="209">
        <f>SUM(BK130:BK175)</f>
        <v>0</v>
      </c>
    </row>
    <row r="130" spans="1:65" s="2" customFormat="1" ht="16.5" customHeight="1">
      <c r="A130" s="39"/>
      <c r="B130" s="40"/>
      <c r="C130" s="268" t="s">
        <v>466</v>
      </c>
      <c r="D130" s="268" t="s">
        <v>281</v>
      </c>
      <c r="E130" s="269" t="s">
        <v>2170</v>
      </c>
      <c r="F130" s="270" t="s">
        <v>2171</v>
      </c>
      <c r="G130" s="271" t="s">
        <v>253</v>
      </c>
      <c r="H130" s="272">
        <v>50</v>
      </c>
      <c r="I130" s="273"/>
      <c r="J130" s="274">
        <f>ROUND(I130*H130,2)</f>
        <v>0</v>
      </c>
      <c r="K130" s="270" t="s">
        <v>2081</v>
      </c>
      <c r="L130" s="275"/>
      <c r="M130" s="276" t="s">
        <v>19</v>
      </c>
      <c r="N130" s="277" t="s">
        <v>42</v>
      </c>
      <c r="O130" s="85"/>
      <c r="P130" s="221">
        <f>O130*H130</f>
        <v>0</v>
      </c>
      <c r="Q130" s="221">
        <v>0.00061</v>
      </c>
      <c r="R130" s="221">
        <f>Q130*H130</f>
        <v>0.0305</v>
      </c>
      <c r="S130" s="221">
        <v>0</v>
      </c>
      <c r="T130" s="221">
        <f>S130*H130</f>
        <v>0</v>
      </c>
      <c r="U130" s="222" t="s">
        <v>19</v>
      </c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3" t="s">
        <v>178</v>
      </c>
      <c r="AT130" s="223" t="s">
        <v>281</v>
      </c>
      <c r="AU130" s="223" t="s">
        <v>79</v>
      </c>
      <c r="AY130" s="18" t="s">
        <v>133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8" t="s">
        <v>79</v>
      </c>
      <c r="BK130" s="224">
        <f>ROUND(I130*H130,2)</f>
        <v>0</v>
      </c>
      <c r="BL130" s="18" t="s">
        <v>156</v>
      </c>
      <c r="BM130" s="223" t="s">
        <v>712</v>
      </c>
    </row>
    <row r="131" spans="1:65" s="2" customFormat="1" ht="16.5" customHeight="1">
      <c r="A131" s="39"/>
      <c r="B131" s="40"/>
      <c r="C131" s="268" t="s">
        <v>472</v>
      </c>
      <c r="D131" s="268" t="s">
        <v>281</v>
      </c>
      <c r="E131" s="269" t="s">
        <v>2172</v>
      </c>
      <c r="F131" s="270" t="s">
        <v>2173</v>
      </c>
      <c r="G131" s="271" t="s">
        <v>253</v>
      </c>
      <c r="H131" s="272">
        <v>20</v>
      </c>
      <c r="I131" s="273"/>
      <c r="J131" s="274">
        <f>ROUND(I131*H131,2)</f>
        <v>0</v>
      </c>
      <c r="K131" s="270" t="s">
        <v>2081</v>
      </c>
      <c r="L131" s="275"/>
      <c r="M131" s="276" t="s">
        <v>19</v>
      </c>
      <c r="N131" s="277" t="s">
        <v>42</v>
      </c>
      <c r="O131" s="85"/>
      <c r="P131" s="221">
        <f>O131*H131</f>
        <v>0</v>
      </c>
      <c r="Q131" s="221">
        <v>0.00041</v>
      </c>
      <c r="R131" s="221">
        <f>Q131*H131</f>
        <v>0.008199999999999999</v>
      </c>
      <c r="S131" s="221">
        <v>0</v>
      </c>
      <c r="T131" s="221">
        <f>S131*H131</f>
        <v>0</v>
      </c>
      <c r="U131" s="222" t="s">
        <v>19</v>
      </c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3" t="s">
        <v>178</v>
      </c>
      <c r="AT131" s="223" t="s">
        <v>281</v>
      </c>
      <c r="AU131" s="223" t="s">
        <v>79</v>
      </c>
      <c r="AY131" s="18" t="s">
        <v>133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8" t="s">
        <v>79</v>
      </c>
      <c r="BK131" s="224">
        <f>ROUND(I131*H131,2)</f>
        <v>0</v>
      </c>
      <c r="BL131" s="18" t="s">
        <v>156</v>
      </c>
      <c r="BM131" s="223" t="s">
        <v>724</v>
      </c>
    </row>
    <row r="132" spans="1:65" s="2" customFormat="1" ht="16.5" customHeight="1">
      <c r="A132" s="39"/>
      <c r="B132" s="40"/>
      <c r="C132" s="268" t="s">
        <v>478</v>
      </c>
      <c r="D132" s="268" t="s">
        <v>281</v>
      </c>
      <c r="E132" s="269" t="s">
        <v>2174</v>
      </c>
      <c r="F132" s="270" t="s">
        <v>2175</v>
      </c>
      <c r="G132" s="271" t="s">
        <v>253</v>
      </c>
      <c r="H132" s="272">
        <v>60</v>
      </c>
      <c r="I132" s="273"/>
      <c r="J132" s="274">
        <f>ROUND(I132*H132,2)</f>
        <v>0</v>
      </c>
      <c r="K132" s="270" t="s">
        <v>2081</v>
      </c>
      <c r="L132" s="275"/>
      <c r="M132" s="276" t="s">
        <v>19</v>
      </c>
      <c r="N132" s="277" t="s">
        <v>42</v>
      </c>
      <c r="O132" s="85"/>
      <c r="P132" s="221">
        <f>O132*H132</f>
        <v>0</v>
      </c>
      <c r="Q132" s="221">
        <v>0.00011</v>
      </c>
      <c r="R132" s="221">
        <f>Q132*H132</f>
        <v>0.0066</v>
      </c>
      <c r="S132" s="221">
        <v>0</v>
      </c>
      <c r="T132" s="221">
        <f>S132*H132</f>
        <v>0</v>
      </c>
      <c r="U132" s="222" t="s">
        <v>19</v>
      </c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3" t="s">
        <v>178</v>
      </c>
      <c r="AT132" s="223" t="s">
        <v>281</v>
      </c>
      <c r="AU132" s="223" t="s">
        <v>79</v>
      </c>
      <c r="AY132" s="18" t="s">
        <v>133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8" t="s">
        <v>79</v>
      </c>
      <c r="BK132" s="224">
        <f>ROUND(I132*H132,2)</f>
        <v>0</v>
      </c>
      <c r="BL132" s="18" t="s">
        <v>156</v>
      </c>
      <c r="BM132" s="223" t="s">
        <v>734</v>
      </c>
    </row>
    <row r="133" spans="1:65" s="2" customFormat="1" ht="16.5" customHeight="1">
      <c r="A133" s="39"/>
      <c r="B133" s="40"/>
      <c r="C133" s="268" t="s">
        <v>484</v>
      </c>
      <c r="D133" s="268" t="s">
        <v>281</v>
      </c>
      <c r="E133" s="269" t="s">
        <v>2176</v>
      </c>
      <c r="F133" s="270" t="s">
        <v>2177</v>
      </c>
      <c r="G133" s="271" t="s">
        <v>2178</v>
      </c>
      <c r="H133" s="272">
        <v>1</v>
      </c>
      <c r="I133" s="273"/>
      <c r="J133" s="274">
        <f>ROUND(I133*H133,2)</f>
        <v>0</v>
      </c>
      <c r="K133" s="270" t="s">
        <v>19</v>
      </c>
      <c r="L133" s="275"/>
      <c r="M133" s="276" t="s">
        <v>19</v>
      </c>
      <c r="N133" s="277" t="s">
        <v>42</v>
      </c>
      <c r="O133" s="85"/>
      <c r="P133" s="221">
        <f>O133*H133</f>
        <v>0</v>
      </c>
      <c r="Q133" s="221">
        <v>338</v>
      </c>
      <c r="R133" s="221">
        <f>Q133*H133</f>
        <v>338</v>
      </c>
      <c r="S133" s="221">
        <v>0</v>
      </c>
      <c r="T133" s="221">
        <f>S133*H133</f>
        <v>0</v>
      </c>
      <c r="U133" s="222" t="s">
        <v>19</v>
      </c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3" t="s">
        <v>178</v>
      </c>
      <c r="AT133" s="223" t="s">
        <v>281</v>
      </c>
      <c r="AU133" s="223" t="s">
        <v>79</v>
      </c>
      <c r="AY133" s="18" t="s">
        <v>133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8" t="s">
        <v>79</v>
      </c>
      <c r="BK133" s="224">
        <f>ROUND(I133*H133,2)</f>
        <v>0</v>
      </c>
      <c r="BL133" s="18" t="s">
        <v>156</v>
      </c>
      <c r="BM133" s="223" t="s">
        <v>746</v>
      </c>
    </row>
    <row r="134" spans="1:65" s="2" customFormat="1" ht="16.5" customHeight="1">
      <c r="A134" s="39"/>
      <c r="B134" s="40"/>
      <c r="C134" s="268" t="s">
        <v>490</v>
      </c>
      <c r="D134" s="268" t="s">
        <v>281</v>
      </c>
      <c r="E134" s="269" t="s">
        <v>2179</v>
      </c>
      <c r="F134" s="270" t="s">
        <v>2180</v>
      </c>
      <c r="G134" s="271" t="s">
        <v>2178</v>
      </c>
      <c r="H134" s="272">
        <v>1</v>
      </c>
      <c r="I134" s="273"/>
      <c r="J134" s="274">
        <f>ROUND(I134*H134,2)</f>
        <v>0</v>
      </c>
      <c r="K134" s="270" t="s">
        <v>19</v>
      </c>
      <c r="L134" s="275"/>
      <c r="M134" s="276" t="s">
        <v>19</v>
      </c>
      <c r="N134" s="277" t="s">
        <v>42</v>
      </c>
      <c r="O134" s="85"/>
      <c r="P134" s="221">
        <f>O134*H134</f>
        <v>0</v>
      </c>
      <c r="Q134" s="221">
        <v>15.2</v>
      </c>
      <c r="R134" s="221">
        <f>Q134*H134</f>
        <v>15.2</v>
      </c>
      <c r="S134" s="221">
        <v>0</v>
      </c>
      <c r="T134" s="221">
        <f>S134*H134</f>
        <v>0</v>
      </c>
      <c r="U134" s="222" t="s">
        <v>19</v>
      </c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3" t="s">
        <v>178</v>
      </c>
      <c r="AT134" s="223" t="s">
        <v>281</v>
      </c>
      <c r="AU134" s="223" t="s">
        <v>79</v>
      </c>
      <c r="AY134" s="18" t="s">
        <v>133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8" t="s">
        <v>79</v>
      </c>
      <c r="BK134" s="224">
        <f>ROUND(I134*H134,2)</f>
        <v>0</v>
      </c>
      <c r="BL134" s="18" t="s">
        <v>156</v>
      </c>
      <c r="BM134" s="223" t="s">
        <v>757</v>
      </c>
    </row>
    <row r="135" spans="1:65" s="2" customFormat="1" ht="16.5" customHeight="1">
      <c r="A135" s="39"/>
      <c r="B135" s="40"/>
      <c r="C135" s="268" t="s">
        <v>495</v>
      </c>
      <c r="D135" s="268" t="s">
        <v>281</v>
      </c>
      <c r="E135" s="269" t="s">
        <v>2181</v>
      </c>
      <c r="F135" s="270" t="s">
        <v>2182</v>
      </c>
      <c r="G135" s="271" t="s">
        <v>2178</v>
      </c>
      <c r="H135" s="272">
        <v>1</v>
      </c>
      <c r="I135" s="273"/>
      <c r="J135" s="274">
        <f>ROUND(I135*H135,2)</f>
        <v>0</v>
      </c>
      <c r="K135" s="270" t="s">
        <v>19</v>
      </c>
      <c r="L135" s="275"/>
      <c r="M135" s="276" t="s">
        <v>19</v>
      </c>
      <c r="N135" s="277" t="s">
        <v>42</v>
      </c>
      <c r="O135" s="85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1">
        <f>S135*H135</f>
        <v>0</v>
      </c>
      <c r="U135" s="222" t="s">
        <v>19</v>
      </c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3" t="s">
        <v>178</v>
      </c>
      <c r="AT135" s="223" t="s">
        <v>281</v>
      </c>
      <c r="AU135" s="223" t="s">
        <v>79</v>
      </c>
      <c r="AY135" s="18" t="s">
        <v>133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8" t="s">
        <v>79</v>
      </c>
      <c r="BK135" s="224">
        <f>ROUND(I135*H135,2)</f>
        <v>0</v>
      </c>
      <c r="BL135" s="18" t="s">
        <v>156</v>
      </c>
      <c r="BM135" s="223" t="s">
        <v>769</v>
      </c>
    </row>
    <row r="136" spans="1:65" s="2" customFormat="1" ht="16.5" customHeight="1">
      <c r="A136" s="39"/>
      <c r="B136" s="40"/>
      <c r="C136" s="268" t="s">
        <v>500</v>
      </c>
      <c r="D136" s="268" t="s">
        <v>281</v>
      </c>
      <c r="E136" s="269" t="s">
        <v>2183</v>
      </c>
      <c r="F136" s="270" t="s">
        <v>2184</v>
      </c>
      <c r="G136" s="271" t="s">
        <v>2178</v>
      </c>
      <c r="H136" s="272">
        <v>1</v>
      </c>
      <c r="I136" s="273"/>
      <c r="J136" s="274">
        <f>ROUND(I136*H136,2)</f>
        <v>0</v>
      </c>
      <c r="K136" s="270" t="s">
        <v>19</v>
      </c>
      <c r="L136" s="275"/>
      <c r="M136" s="276" t="s">
        <v>19</v>
      </c>
      <c r="N136" s="277" t="s">
        <v>42</v>
      </c>
      <c r="O136" s="85"/>
      <c r="P136" s="221">
        <f>O136*H136</f>
        <v>0</v>
      </c>
      <c r="Q136" s="221">
        <v>0.32</v>
      </c>
      <c r="R136" s="221">
        <f>Q136*H136</f>
        <v>0.32</v>
      </c>
      <c r="S136" s="221">
        <v>0</v>
      </c>
      <c r="T136" s="221">
        <f>S136*H136</f>
        <v>0</v>
      </c>
      <c r="U136" s="222" t="s">
        <v>19</v>
      </c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3" t="s">
        <v>178</v>
      </c>
      <c r="AT136" s="223" t="s">
        <v>281</v>
      </c>
      <c r="AU136" s="223" t="s">
        <v>79</v>
      </c>
      <c r="AY136" s="18" t="s">
        <v>133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8" t="s">
        <v>79</v>
      </c>
      <c r="BK136" s="224">
        <f>ROUND(I136*H136,2)</f>
        <v>0</v>
      </c>
      <c r="BL136" s="18" t="s">
        <v>156</v>
      </c>
      <c r="BM136" s="223" t="s">
        <v>780</v>
      </c>
    </row>
    <row r="137" spans="1:65" s="2" customFormat="1" ht="16.5" customHeight="1">
      <c r="A137" s="39"/>
      <c r="B137" s="40"/>
      <c r="C137" s="268" t="s">
        <v>504</v>
      </c>
      <c r="D137" s="268" t="s">
        <v>281</v>
      </c>
      <c r="E137" s="269" t="s">
        <v>2185</v>
      </c>
      <c r="F137" s="270" t="s">
        <v>2186</v>
      </c>
      <c r="G137" s="271" t="s">
        <v>2178</v>
      </c>
      <c r="H137" s="272">
        <v>1</v>
      </c>
      <c r="I137" s="273"/>
      <c r="J137" s="274">
        <f>ROUND(I137*H137,2)</f>
        <v>0</v>
      </c>
      <c r="K137" s="270" t="s">
        <v>19</v>
      </c>
      <c r="L137" s="275"/>
      <c r="M137" s="276" t="s">
        <v>19</v>
      </c>
      <c r="N137" s="277" t="s">
        <v>42</v>
      </c>
      <c r="O137" s="85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1">
        <f>S137*H137</f>
        <v>0</v>
      </c>
      <c r="U137" s="222" t="s">
        <v>19</v>
      </c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3" t="s">
        <v>178</v>
      </c>
      <c r="AT137" s="223" t="s">
        <v>281</v>
      </c>
      <c r="AU137" s="223" t="s">
        <v>79</v>
      </c>
      <c r="AY137" s="18" t="s">
        <v>133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8" t="s">
        <v>79</v>
      </c>
      <c r="BK137" s="224">
        <f>ROUND(I137*H137,2)</f>
        <v>0</v>
      </c>
      <c r="BL137" s="18" t="s">
        <v>156</v>
      </c>
      <c r="BM137" s="223" t="s">
        <v>791</v>
      </c>
    </row>
    <row r="138" spans="1:65" s="2" customFormat="1" ht="16.5" customHeight="1">
      <c r="A138" s="39"/>
      <c r="B138" s="40"/>
      <c r="C138" s="268" t="s">
        <v>508</v>
      </c>
      <c r="D138" s="268" t="s">
        <v>281</v>
      </c>
      <c r="E138" s="269" t="s">
        <v>2187</v>
      </c>
      <c r="F138" s="270" t="s">
        <v>2188</v>
      </c>
      <c r="G138" s="271" t="s">
        <v>2178</v>
      </c>
      <c r="H138" s="272">
        <v>5</v>
      </c>
      <c r="I138" s="273"/>
      <c r="J138" s="274">
        <f>ROUND(I138*H138,2)</f>
        <v>0</v>
      </c>
      <c r="K138" s="270" t="s">
        <v>19</v>
      </c>
      <c r="L138" s="275"/>
      <c r="M138" s="276" t="s">
        <v>19</v>
      </c>
      <c r="N138" s="277" t="s">
        <v>42</v>
      </c>
      <c r="O138" s="85"/>
      <c r="P138" s="221">
        <f>O138*H138</f>
        <v>0</v>
      </c>
      <c r="Q138" s="221">
        <v>0.102</v>
      </c>
      <c r="R138" s="221">
        <f>Q138*H138</f>
        <v>0.51</v>
      </c>
      <c r="S138" s="221">
        <v>0</v>
      </c>
      <c r="T138" s="221">
        <f>S138*H138</f>
        <v>0</v>
      </c>
      <c r="U138" s="222" t="s">
        <v>19</v>
      </c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3" t="s">
        <v>178</v>
      </c>
      <c r="AT138" s="223" t="s">
        <v>281</v>
      </c>
      <c r="AU138" s="223" t="s">
        <v>79</v>
      </c>
      <c r="AY138" s="18" t="s">
        <v>133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8" t="s">
        <v>79</v>
      </c>
      <c r="BK138" s="224">
        <f>ROUND(I138*H138,2)</f>
        <v>0</v>
      </c>
      <c r="BL138" s="18" t="s">
        <v>156</v>
      </c>
      <c r="BM138" s="223" t="s">
        <v>805</v>
      </c>
    </row>
    <row r="139" spans="1:65" s="2" customFormat="1" ht="16.5" customHeight="1">
      <c r="A139" s="39"/>
      <c r="B139" s="40"/>
      <c r="C139" s="268" t="s">
        <v>512</v>
      </c>
      <c r="D139" s="268" t="s">
        <v>281</v>
      </c>
      <c r="E139" s="269" t="s">
        <v>2189</v>
      </c>
      <c r="F139" s="270" t="s">
        <v>2190</v>
      </c>
      <c r="G139" s="271" t="s">
        <v>2178</v>
      </c>
      <c r="H139" s="272">
        <v>1</v>
      </c>
      <c r="I139" s="273"/>
      <c r="J139" s="274">
        <f>ROUND(I139*H139,2)</f>
        <v>0</v>
      </c>
      <c r="K139" s="270" t="s">
        <v>19</v>
      </c>
      <c r="L139" s="275"/>
      <c r="M139" s="276" t="s">
        <v>19</v>
      </c>
      <c r="N139" s="277" t="s">
        <v>42</v>
      </c>
      <c r="O139" s="85"/>
      <c r="P139" s="221">
        <f>O139*H139</f>
        <v>0</v>
      </c>
      <c r="Q139" s="221">
        <v>0.34</v>
      </c>
      <c r="R139" s="221">
        <f>Q139*H139</f>
        <v>0.34</v>
      </c>
      <c r="S139" s="221">
        <v>0</v>
      </c>
      <c r="T139" s="221">
        <f>S139*H139</f>
        <v>0</v>
      </c>
      <c r="U139" s="222" t="s">
        <v>19</v>
      </c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3" t="s">
        <v>178</v>
      </c>
      <c r="AT139" s="223" t="s">
        <v>281</v>
      </c>
      <c r="AU139" s="223" t="s">
        <v>79</v>
      </c>
      <c r="AY139" s="18" t="s">
        <v>133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8" t="s">
        <v>79</v>
      </c>
      <c r="BK139" s="224">
        <f>ROUND(I139*H139,2)</f>
        <v>0</v>
      </c>
      <c r="BL139" s="18" t="s">
        <v>156</v>
      </c>
      <c r="BM139" s="223" t="s">
        <v>815</v>
      </c>
    </row>
    <row r="140" spans="1:65" s="2" customFormat="1" ht="16.5" customHeight="1">
      <c r="A140" s="39"/>
      <c r="B140" s="40"/>
      <c r="C140" s="268" t="s">
        <v>517</v>
      </c>
      <c r="D140" s="268" t="s">
        <v>281</v>
      </c>
      <c r="E140" s="269" t="s">
        <v>2191</v>
      </c>
      <c r="F140" s="270" t="s">
        <v>2192</v>
      </c>
      <c r="G140" s="271" t="s">
        <v>2178</v>
      </c>
      <c r="H140" s="272">
        <v>1</v>
      </c>
      <c r="I140" s="273"/>
      <c r="J140" s="274">
        <f>ROUND(I140*H140,2)</f>
        <v>0</v>
      </c>
      <c r="K140" s="270" t="s">
        <v>19</v>
      </c>
      <c r="L140" s="275"/>
      <c r="M140" s="276" t="s">
        <v>19</v>
      </c>
      <c r="N140" s="277" t="s">
        <v>42</v>
      </c>
      <c r="O140" s="85"/>
      <c r="P140" s="221">
        <f>O140*H140</f>
        <v>0</v>
      </c>
      <c r="Q140" s="221">
        <v>324</v>
      </c>
      <c r="R140" s="221">
        <f>Q140*H140</f>
        <v>324</v>
      </c>
      <c r="S140" s="221">
        <v>0</v>
      </c>
      <c r="T140" s="221">
        <f>S140*H140</f>
        <v>0</v>
      </c>
      <c r="U140" s="222" t="s">
        <v>19</v>
      </c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3" t="s">
        <v>178</v>
      </c>
      <c r="AT140" s="223" t="s">
        <v>281</v>
      </c>
      <c r="AU140" s="223" t="s">
        <v>79</v>
      </c>
      <c r="AY140" s="18" t="s">
        <v>133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8" t="s">
        <v>79</v>
      </c>
      <c r="BK140" s="224">
        <f>ROUND(I140*H140,2)</f>
        <v>0</v>
      </c>
      <c r="BL140" s="18" t="s">
        <v>156</v>
      </c>
      <c r="BM140" s="223" t="s">
        <v>827</v>
      </c>
    </row>
    <row r="141" spans="1:65" s="2" customFormat="1" ht="16.5" customHeight="1">
      <c r="A141" s="39"/>
      <c r="B141" s="40"/>
      <c r="C141" s="268" t="s">
        <v>523</v>
      </c>
      <c r="D141" s="268" t="s">
        <v>281</v>
      </c>
      <c r="E141" s="269" t="s">
        <v>2193</v>
      </c>
      <c r="F141" s="270" t="s">
        <v>2194</v>
      </c>
      <c r="G141" s="271" t="s">
        <v>2178</v>
      </c>
      <c r="H141" s="272">
        <v>1</v>
      </c>
      <c r="I141" s="273"/>
      <c r="J141" s="274">
        <f>ROUND(I141*H141,2)</f>
        <v>0</v>
      </c>
      <c r="K141" s="270" t="s">
        <v>19</v>
      </c>
      <c r="L141" s="275"/>
      <c r="M141" s="276" t="s">
        <v>19</v>
      </c>
      <c r="N141" s="277" t="s">
        <v>42</v>
      </c>
      <c r="O141" s="85"/>
      <c r="P141" s="221">
        <f>O141*H141</f>
        <v>0</v>
      </c>
      <c r="Q141" s="221">
        <v>64.33</v>
      </c>
      <c r="R141" s="221">
        <f>Q141*H141</f>
        <v>64.33</v>
      </c>
      <c r="S141" s="221">
        <v>0</v>
      </c>
      <c r="T141" s="221">
        <f>S141*H141</f>
        <v>0</v>
      </c>
      <c r="U141" s="222" t="s">
        <v>19</v>
      </c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3" t="s">
        <v>178</v>
      </c>
      <c r="AT141" s="223" t="s">
        <v>281</v>
      </c>
      <c r="AU141" s="223" t="s">
        <v>79</v>
      </c>
      <c r="AY141" s="18" t="s">
        <v>133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8" t="s">
        <v>79</v>
      </c>
      <c r="BK141" s="224">
        <f>ROUND(I141*H141,2)</f>
        <v>0</v>
      </c>
      <c r="BL141" s="18" t="s">
        <v>156</v>
      </c>
      <c r="BM141" s="223" t="s">
        <v>838</v>
      </c>
    </row>
    <row r="142" spans="1:65" s="2" customFormat="1" ht="16.5" customHeight="1">
      <c r="A142" s="39"/>
      <c r="B142" s="40"/>
      <c r="C142" s="268" t="s">
        <v>529</v>
      </c>
      <c r="D142" s="268" t="s">
        <v>281</v>
      </c>
      <c r="E142" s="269" t="s">
        <v>2195</v>
      </c>
      <c r="F142" s="270" t="s">
        <v>2196</v>
      </c>
      <c r="G142" s="271" t="s">
        <v>2178</v>
      </c>
      <c r="H142" s="272">
        <v>5</v>
      </c>
      <c r="I142" s="273"/>
      <c r="J142" s="274">
        <f>ROUND(I142*H142,2)</f>
        <v>0</v>
      </c>
      <c r="K142" s="270" t="s">
        <v>19</v>
      </c>
      <c r="L142" s="275"/>
      <c r="M142" s="276" t="s">
        <v>19</v>
      </c>
      <c r="N142" s="277" t="s">
        <v>42</v>
      </c>
      <c r="O142" s="85"/>
      <c r="P142" s="221">
        <f>O142*H142</f>
        <v>0</v>
      </c>
      <c r="Q142" s="221">
        <v>217</v>
      </c>
      <c r="R142" s="221">
        <f>Q142*H142</f>
        <v>1085</v>
      </c>
      <c r="S142" s="221">
        <v>0</v>
      </c>
      <c r="T142" s="221">
        <f>S142*H142</f>
        <v>0</v>
      </c>
      <c r="U142" s="222" t="s">
        <v>19</v>
      </c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3" t="s">
        <v>178</v>
      </c>
      <c r="AT142" s="223" t="s">
        <v>281</v>
      </c>
      <c r="AU142" s="223" t="s">
        <v>79</v>
      </c>
      <c r="AY142" s="18" t="s">
        <v>133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8" t="s">
        <v>79</v>
      </c>
      <c r="BK142" s="224">
        <f>ROUND(I142*H142,2)</f>
        <v>0</v>
      </c>
      <c r="BL142" s="18" t="s">
        <v>156</v>
      </c>
      <c r="BM142" s="223" t="s">
        <v>850</v>
      </c>
    </row>
    <row r="143" spans="1:65" s="2" customFormat="1" ht="16.5" customHeight="1">
      <c r="A143" s="39"/>
      <c r="B143" s="40"/>
      <c r="C143" s="268" t="s">
        <v>536</v>
      </c>
      <c r="D143" s="268" t="s">
        <v>281</v>
      </c>
      <c r="E143" s="269" t="s">
        <v>2197</v>
      </c>
      <c r="F143" s="270" t="s">
        <v>2198</v>
      </c>
      <c r="G143" s="271" t="s">
        <v>2178</v>
      </c>
      <c r="H143" s="272">
        <v>4</v>
      </c>
      <c r="I143" s="273"/>
      <c r="J143" s="274">
        <f>ROUND(I143*H143,2)</f>
        <v>0</v>
      </c>
      <c r="K143" s="270" t="s">
        <v>19</v>
      </c>
      <c r="L143" s="275"/>
      <c r="M143" s="276" t="s">
        <v>19</v>
      </c>
      <c r="N143" s="277" t="s">
        <v>42</v>
      </c>
      <c r="O143" s="85"/>
      <c r="P143" s="221">
        <f>O143*H143</f>
        <v>0</v>
      </c>
      <c r="Q143" s="221">
        <v>225</v>
      </c>
      <c r="R143" s="221">
        <f>Q143*H143</f>
        <v>900</v>
      </c>
      <c r="S143" s="221">
        <v>0</v>
      </c>
      <c r="T143" s="221">
        <f>S143*H143</f>
        <v>0</v>
      </c>
      <c r="U143" s="222" t="s">
        <v>19</v>
      </c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3" t="s">
        <v>178</v>
      </c>
      <c r="AT143" s="223" t="s">
        <v>281</v>
      </c>
      <c r="AU143" s="223" t="s">
        <v>79</v>
      </c>
      <c r="AY143" s="18" t="s">
        <v>133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8" t="s">
        <v>79</v>
      </c>
      <c r="BK143" s="224">
        <f>ROUND(I143*H143,2)</f>
        <v>0</v>
      </c>
      <c r="BL143" s="18" t="s">
        <v>156</v>
      </c>
      <c r="BM143" s="223" t="s">
        <v>861</v>
      </c>
    </row>
    <row r="144" spans="1:65" s="2" customFormat="1" ht="16.5" customHeight="1">
      <c r="A144" s="39"/>
      <c r="B144" s="40"/>
      <c r="C144" s="268" t="s">
        <v>541</v>
      </c>
      <c r="D144" s="268" t="s">
        <v>281</v>
      </c>
      <c r="E144" s="269" t="s">
        <v>2199</v>
      </c>
      <c r="F144" s="270" t="s">
        <v>2200</v>
      </c>
      <c r="G144" s="271" t="s">
        <v>2178</v>
      </c>
      <c r="H144" s="272">
        <v>4</v>
      </c>
      <c r="I144" s="273"/>
      <c r="J144" s="274">
        <f>ROUND(I144*H144,2)</f>
        <v>0</v>
      </c>
      <c r="K144" s="270" t="s">
        <v>19</v>
      </c>
      <c r="L144" s="275"/>
      <c r="M144" s="276" t="s">
        <v>19</v>
      </c>
      <c r="N144" s="277" t="s">
        <v>42</v>
      </c>
      <c r="O144" s="85"/>
      <c r="P144" s="221">
        <f>O144*H144</f>
        <v>0</v>
      </c>
      <c r="Q144" s="221">
        <v>116</v>
      </c>
      <c r="R144" s="221">
        <f>Q144*H144</f>
        <v>464</v>
      </c>
      <c r="S144" s="221">
        <v>0</v>
      </c>
      <c r="T144" s="221">
        <f>S144*H144</f>
        <v>0</v>
      </c>
      <c r="U144" s="222" t="s">
        <v>19</v>
      </c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3" t="s">
        <v>178</v>
      </c>
      <c r="AT144" s="223" t="s">
        <v>281</v>
      </c>
      <c r="AU144" s="223" t="s">
        <v>79</v>
      </c>
      <c r="AY144" s="18" t="s">
        <v>133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8" t="s">
        <v>79</v>
      </c>
      <c r="BK144" s="224">
        <f>ROUND(I144*H144,2)</f>
        <v>0</v>
      </c>
      <c r="BL144" s="18" t="s">
        <v>156</v>
      </c>
      <c r="BM144" s="223" t="s">
        <v>872</v>
      </c>
    </row>
    <row r="145" spans="1:65" s="2" customFormat="1" ht="16.5" customHeight="1">
      <c r="A145" s="39"/>
      <c r="B145" s="40"/>
      <c r="C145" s="268" t="s">
        <v>545</v>
      </c>
      <c r="D145" s="268" t="s">
        <v>281</v>
      </c>
      <c r="E145" s="269" t="s">
        <v>2201</v>
      </c>
      <c r="F145" s="270" t="s">
        <v>2202</v>
      </c>
      <c r="G145" s="271" t="s">
        <v>2178</v>
      </c>
      <c r="H145" s="272">
        <v>1</v>
      </c>
      <c r="I145" s="273"/>
      <c r="J145" s="274">
        <f>ROUND(I145*H145,2)</f>
        <v>0</v>
      </c>
      <c r="K145" s="270" t="s">
        <v>19</v>
      </c>
      <c r="L145" s="275"/>
      <c r="M145" s="276" t="s">
        <v>19</v>
      </c>
      <c r="N145" s="277" t="s">
        <v>42</v>
      </c>
      <c r="O145" s="85"/>
      <c r="P145" s="221">
        <f>O145*H145</f>
        <v>0</v>
      </c>
      <c r="Q145" s="221">
        <v>192</v>
      </c>
      <c r="R145" s="221">
        <f>Q145*H145</f>
        <v>192</v>
      </c>
      <c r="S145" s="221">
        <v>0</v>
      </c>
      <c r="T145" s="221">
        <f>S145*H145</f>
        <v>0</v>
      </c>
      <c r="U145" s="222" t="s">
        <v>19</v>
      </c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3" t="s">
        <v>178</v>
      </c>
      <c r="AT145" s="223" t="s">
        <v>281</v>
      </c>
      <c r="AU145" s="223" t="s">
        <v>79</v>
      </c>
      <c r="AY145" s="18" t="s">
        <v>133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8" t="s">
        <v>79</v>
      </c>
      <c r="BK145" s="224">
        <f>ROUND(I145*H145,2)</f>
        <v>0</v>
      </c>
      <c r="BL145" s="18" t="s">
        <v>156</v>
      </c>
      <c r="BM145" s="223" t="s">
        <v>881</v>
      </c>
    </row>
    <row r="146" spans="1:65" s="2" customFormat="1" ht="16.5" customHeight="1">
      <c r="A146" s="39"/>
      <c r="B146" s="40"/>
      <c r="C146" s="268" t="s">
        <v>549</v>
      </c>
      <c r="D146" s="268" t="s">
        <v>281</v>
      </c>
      <c r="E146" s="269" t="s">
        <v>2203</v>
      </c>
      <c r="F146" s="270" t="s">
        <v>2204</v>
      </c>
      <c r="G146" s="271" t="s">
        <v>2178</v>
      </c>
      <c r="H146" s="272">
        <v>2</v>
      </c>
      <c r="I146" s="273"/>
      <c r="J146" s="274">
        <f>ROUND(I146*H146,2)</f>
        <v>0</v>
      </c>
      <c r="K146" s="270" t="s">
        <v>19</v>
      </c>
      <c r="L146" s="275"/>
      <c r="M146" s="276" t="s">
        <v>19</v>
      </c>
      <c r="N146" s="277" t="s">
        <v>42</v>
      </c>
      <c r="O146" s="85"/>
      <c r="P146" s="221">
        <f>O146*H146</f>
        <v>0</v>
      </c>
      <c r="Q146" s="221">
        <v>0.2</v>
      </c>
      <c r="R146" s="221">
        <f>Q146*H146</f>
        <v>0.4</v>
      </c>
      <c r="S146" s="221">
        <v>0</v>
      </c>
      <c r="T146" s="221">
        <f>S146*H146</f>
        <v>0</v>
      </c>
      <c r="U146" s="222" t="s">
        <v>19</v>
      </c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3" t="s">
        <v>178</v>
      </c>
      <c r="AT146" s="223" t="s">
        <v>281</v>
      </c>
      <c r="AU146" s="223" t="s">
        <v>79</v>
      </c>
      <c r="AY146" s="18" t="s">
        <v>133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8" t="s">
        <v>79</v>
      </c>
      <c r="BK146" s="224">
        <f>ROUND(I146*H146,2)</f>
        <v>0</v>
      </c>
      <c r="BL146" s="18" t="s">
        <v>156</v>
      </c>
      <c r="BM146" s="223" t="s">
        <v>891</v>
      </c>
    </row>
    <row r="147" spans="1:65" s="2" customFormat="1" ht="16.5" customHeight="1">
      <c r="A147" s="39"/>
      <c r="B147" s="40"/>
      <c r="C147" s="268" t="s">
        <v>555</v>
      </c>
      <c r="D147" s="268" t="s">
        <v>281</v>
      </c>
      <c r="E147" s="269" t="s">
        <v>2205</v>
      </c>
      <c r="F147" s="270" t="s">
        <v>2206</v>
      </c>
      <c r="G147" s="271" t="s">
        <v>2178</v>
      </c>
      <c r="H147" s="272">
        <v>7</v>
      </c>
      <c r="I147" s="273"/>
      <c r="J147" s="274">
        <f>ROUND(I147*H147,2)</f>
        <v>0</v>
      </c>
      <c r="K147" s="270" t="s">
        <v>19</v>
      </c>
      <c r="L147" s="275"/>
      <c r="M147" s="276" t="s">
        <v>19</v>
      </c>
      <c r="N147" s="277" t="s">
        <v>42</v>
      </c>
      <c r="O147" s="85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1">
        <f>S147*H147</f>
        <v>0</v>
      </c>
      <c r="U147" s="222" t="s">
        <v>19</v>
      </c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3" t="s">
        <v>178</v>
      </c>
      <c r="AT147" s="223" t="s">
        <v>281</v>
      </c>
      <c r="AU147" s="223" t="s">
        <v>79</v>
      </c>
      <c r="AY147" s="18" t="s">
        <v>133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8" t="s">
        <v>79</v>
      </c>
      <c r="BK147" s="224">
        <f>ROUND(I147*H147,2)</f>
        <v>0</v>
      </c>
      <c r="BL147" s="18" t="s">
        <v>156</v>
      </c>
      <c r="BM147" s="223" t="s">
        <v>900</v>
      </c>
    </row>
    <row r="148" spans="1:65" s="2" customFormat="1" ht="24.15" customHeight="1">
      <c r="A148" s="39"/>
      <c r="B148" s="40"/>
      <c r="C148" s="268" t="s">
        <v>563</v>
      </c>
      <c r="D148" s="268" t="s">
        <v>281</v>
      </c>
      <c r="E148" s="269" t="s">
        <v>2207</v>
      </c>
      <c r="F148" s="270" t="s">
        <v>2208</v>
      </c>
      <c r="G148" s="271" t="s">
        <v>2178</v>
      </c>
      <c r="H148" s="272">
        <v>3</v>
      </c>
      <c r="I148" s="273"/>
      <c r="J148" s="274">
        <f>ROUND(I148*H148,2)</f>
        <v>0</v>
      </c>
      <c r="K148" s="270" t="s">
        <v>19</v>
      </c>
      <c r="L148" s="275"/>
      <c r="M148" s="276" t="s">
        <v>19</v>
      </c>
      <c r="N148" s="277" t="s">
        <v>42</v>
      </c>
      <c r="O148" s="85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1">
        <f>S148*H148</f>
        <v>0</v>
      </c>
      <c r="U148" s="222" t="s">
        <v>19</v>
      </c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3" t="s">
        <v>178</v>
      </c>
      <c r="AT148" s="223" t="s">
        <v>281</v>
      </c>
      <c r="AU148" s="223" t="s">
        <v>79</v>
      </c>
      <c r="AY148" s="18" t="s">
        <v>133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8" t="s">
        <v>79</v>
      </c>
      <c r="BK148" s="224">
        <f>ROUND(I148*H148,2)</f>
        <v>0</v>
      </c>
      <c r="BL148" s="18" t="s">
        <v>156</v>
      </c>
      <c r="BM148" s="223" t="s">
        <v>908</v>
      </c>
    </row>
    <row r="149" spans="1:65" s="2" customFormat="1" ht="21.75" customHeight="1">
      <c r="A149" s="39"/>
      <c r="B149" s="40"/>
      <c r="C149" s="268" t="s">
        <v>569</v>
      </c>
      <c r="D149" s="268" t="s">
        <v>281</v>
      </c>
      <c r="E149" s="269" t="s">
        <v>2209</v>
      </c>
      <c r="F149" s="270" t="s">
        <v>2210</v>
      </c>
      <c r="G149" s="271" t="s">
        <v>2178</v>
      </c>
      <c r="H149" s="272">
        <v>5</v>
      </c>
      <c r="I149" s="273"/>
      <c r="J149" s="274">
        <f>ROUND(I149*H149,2)</f>
        <v>0</v>
      </c>
      <c r="K149" s="270" t="s">
        <v>19</v>
      </c>
      <c r="L149" s="275"/>
      <c r="M149" s="276" t="s">
        <v>19</v>
      </c>
      <c r="N149" s="277" t="s">
        <v>42</v>
      </c>
      <c r="O149" s="85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1">
        <f>S149*H149</f>
        <v>0</v>
      </c>
      <c r="U149" s="222" t="s">
        <v>19</v>
      </c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3" t="s">
        <v>178</v>
      </c>
      <c r="AT149" s="223" t="s">
        <v>281</v>
      </c>
      <c r="AU149" s="223" t="s">
        <v>79</v>
      </c>
      <c r="AY149" s="18" t="s">
        <v>133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8" t="s">
        <v>79</v>
      </c>
      <c r="BK149" s="224">
        <f>ROUND(I149*H149,2)</f>
        <v>0</v>
      </c>
      <c r="BL149" s="18" t="s">
        <v>156</v>
      </c>
      <c r="BM149" s="223" t="s">
        <v>918</v>
      </c>
    </row>
    <row r="150" spans="1:65" s="2" customFormat="1" ht="24.15" customHeight="1">
      <c r="A150" s="39"/>
      <c r="B150" s="40"/>
      <c r="C150" s="268" t="s">
        <v>575</v>
      </c>
      <c r="D150" s="268" t="s">
        <v>281</v>
      </c>
      <c r="E150" s="269" t="s">
        <v>2211</v>
      </c>
      <c r="F150" s="270" t="s">
        <v>2212</v>
      </c>
      <c r="G150" s="271" t="s">
        <v>2178</v>
      </c>
      <c r="H150" s="272">
        <v>1</v>
      </c>
      <c r="I150" s="273"/>
      <c r="J150" s="274">
        <f>ROUND(I150*H150,2)</f>
        <v>0</v>
      </c>
      <c r="K150" s="270" t="s">
        <v>19</v>
      </c>
      <c r="L150" s="275"/>
      <c r="M150" s="276" t="s">
        <v>19</v>
      </c>
      <c r="N150" s="277" t="s">
        <v>42</v>
      </c>
      <c r="O150" s="85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1">
        <f>S150*H150</f>
        <v>0</v>
      </c>
      <c r="U150" s="222" t="s">
        <v>19</v>
      </c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3" t="s">
        <v>178</v>
      </c>
      <c r="AT150" s="223" t="s">
        <v>281</v>
      </c>
      <c r="AU150" s="223" t="s">
        <v>79</v>
      </c>
      <c r="AY150" s="18" t="s">
        <v>133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8" t="s">
        <v>79</v>
      </c>
      <c r="BK150" s="224">
        <f>ROUND(I150*H150,2)</f>
        <v>0</v>
      </c>
      <c r="BL150" s="18" t="s">
        <v>156</v>
      </c>
      <c r="BM150" s="223" t="s">
        <v>928</v>
      </c>
    </row>
    <row r="151" spans="1:65" s="2" customFormat="1" ht="21.75" customHeight="1">
      <c r="A151" s="39"/>
      <c r="B151" s="40"/>
      <c r="C151" s="268" t="s">
        <v>581</v>
      </c>
      <c r="D151" s="268" t="s">
        <v>281</v>
      </c>
      <c r="E151" s="269" t="s">
        <v>2213</v>
      </c>
      <c r="F151" s="270" t="s">
        <v>2214</v>
      </c>
      <c r="G151" s="271" t="s">
        <v>2178</v>
      </c>
      <c r="H151" s="272">
        <v>2</v>
      </c>
      <c r="I151" s="273"/>
      <c r="J151" s="274">
        <f>ROUND(I151*H151,2)</f>
        <v>0</v>
      </c>
      <c r="K151" s="270" t="s">
        <v>19</v>
      </c>
      <c r="L151" s="275"/>
      <c r="M151" s="276" t="s">
        <v>19</v>
      </c>
      <c r="N151" s="277" t="s">
        <v>42</v>
      </c>
      <c r="O151" s="85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1">
        <f>S151*H151</f>
        <v>0</v>
      </c>
      <c r="U151" s="222" t="s">
        <v>19</v>
      </c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3" t="s">
        <v>178</v>
      </c>
      <c r="AT151" s="223" t="s">
        <v>281</v>
      </c>
      <c r="AU151" s="223" t="s">
        <v>79</v>
      </c>
      <c r="AY151" s="18" t="s">
        <v>133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8" t="s">
        <v>79</v>
      </c>
      <c r="BK151" s="224">
        <f>ROUND(I151*H151,2)</f>
        <v>0</v>
      </c>
      <c r="BL151" s="18" t="s">
        <v>156</v>
      </c>
      <c r="BM151" s="223" t="s">
        <v>936</v>
      </c>
    </row>
    <row r="152" spans="1:65" s="2" customFormat="1" ht="24.15" customHeight="1">
      <c r="A152" s="39"/>
      <c r="B152" s="40"/>
      <c r="C152" s="268" t="s">
        <v>587</v>
      </c>
      <c r="D152" s="268" t="s">
        <v>281</v>
      </c>
      <c r="E152" s="269" t="s">
        <v>2215</v>
      </c>
      <c r="F152" s="270" t="s">
        <v>2216</v>
      </c>
      <c r="G152" s="271" t="s">
        <v>2178</v>
      </c>
      <c r="H152" s="272">
        <v>1</v>
      </c>
      <c r="I152" s="273"/>
      <c r="J152" s="274">
        <f>ROUND(I152*H152,2)</f>
        <v>0</v>
      </c>
      <c r="K152" s="270" t="s">
        <v>19</v>
      </c>
      <c r="L152" s="275"/>
      <c r="M152" s="276" t="s">
        <v>19</v>
      </c>
      <c r="N152" s="277" t="s">
        <v>42</v>
      </c>
      <c r="O152" s="85"/>
      <c r="P152" s="221">
        <f>O152*H152</f>
        <v>0</v>
      </c>
      <c r="Q152" s="221">
        <v>0</v>
      </c>
      <c r="R152" s="221">
        <f>Q152*H152</f>
        <v>0</v>
      </c>
      <c r="S152" s="221">
        <v>0</v>
      </c>
      <c r="T152" s="221">
        <f>S152*H152</f>
        <v>0</v>
      </c>
      <c r="U152" s="222" t="s">
        <v>19</v>
      </c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3" t="s">
        <v>178</v>
      </c>
      <c r="AT152" s="223" t="s">
        <v>281</v>
      </c>
      <c r="AU152" s="223" t="s">
        <v>79</v>
      </c>
      <c r="AY152" s="18" t="s">
        <v>133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8" t="s">
        <v>79</v>
      </c>
      <c r="BK152" s="224">
        <f>ROUND(I152*H152,2)</f>
        <v>0</v>
      </c>
      <c r="BL152" s="18" t="s">
        <v>156</v>
      </c>
      <c r="BM152" s="223" t="s">
        <v>946</v>
      </c>
    </row>
    <row r="153" spans="1:65" s="2" customFormat="1" ht="16.5" customHeight="1">
      <c r="A153" s="39"/>
      <c r="B153" s="40"/>
      <c r="C153" s="268" t="s">
        <v>593</v>
      </c>
      <c r="D153" s="268" t="s">
        <v>281</v>
      </c>
      <c r="E153" s="269" t="s">
        <v>2217</v>
      </c>
      <c r="F153" s="270" t="s">
        <v>2218</v>
      </c>
      <c r="G153" s="271" t="s">
        <v>2178</v>
      </c>
      <c r="H153" s="272">
        <v>2</v>
      </c>
      <c r="I153" s="273"/>
      <c r="J153" s="274">
        <f>ROUND(I153*H153,2)</f>
        <v>0</v>
      </c>
      <c r="K153" s="270" t="s">
        <v>19</v>
      </c>
      <c r="L153" s="275"/>
      <c r="M153" s="276" t="s">
        <v>19</v>
      </c>
      <c r="N153" s="277" t="s">
        <v>42</v>
      </c>
      <c r="O153" s="85"/>
      <c r="P153" s="221">
        <f>O153*H153</f>
        <v>0</v>
      </c>
      <c r="Q153" s="221">
        <v>0.003</v>
      </c>
      <c r="R153" s="221">
        <f>Q153*H153</f>
        <v>0.006</v>
      </c>
      <c r="S153" s="221">
        <v>0</v>
      </c>
      <c r="T153" s="221">
        <f>S153*H153</f>
        <v>0</v>
      </c>
      <c r="U153" s="222" t="s">
        <v>19</v>
      </c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3" t="s">
        <v>178</v>
      </c>
      <c r="AT153" s="223" t="s">
        <v>281</v>
      </c>
      <c r="AU153" s="223" t="s">
        <v>79</v>
      </c>
      <c r="AY153" s="18" t="s">
        <v>133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8" t="s">
        <v>79</v>
      </c>
      <c r="BK153" s="224">
        <f>ROUND(I153*H153,2)</f>
        <v>0</v>
      </c>
      <c r="BL153" s="18" t="s">
        <v>156</v>
      </c>
      <c r="BM153" s="223" t="s">
        <v>956</v>
      </c>
    </row>
    <row r="154" spans="1:65" s="2" customFormat="1" ht="16.5" customHeight="1">
      <c r="A154" s="39"/>
      <c r="B154" s="40"/>
      <c r="C154" s="268" t="s">
        <v>599</v>
      </c>
      <c r="D154" s="268" t="s">
        <v>281</v>
      </c>
      <c r="E154" s="269" t="s">
        <v>2219</v>
      </c>
      <c r="F154" s="270" t="s">
        <v>2220</v>
      </c>
      <c r="G154" s="271" t="s">
        <v>2178</v>
      </c>
      <c r="H154" s="272">
        <v>1</v>
      </c>
      <c r="I154" s="273"/>
      <c r="J154" s="274">
        <f>ROUND(I154*H154,2)</f>
        <v>0</v>
      </c>
      <c r="K154" s="270" t="s">
        <v>19</v>
      </c>
      <c r="L154" s="275"/>
      <c r="M154" s="276" t="s">
        <v>19</v>
      </c>
      <c r="N154" s="277" t="s">
        <v>42</v>
      </c>
      <c r="O154" s="85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1">
        <f>S154*H154</f>
        <v>0</v>
      </c>
      <c r="U154" s="222" t="s">
        <v>19</v>
      </c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3" t="s">
        <v>178</v>
      </c>
      <c r="AT154" s="223" t="s">
        <v>281</v>
      </c>
      <c r="AU154" s="223" t="s">
        <v>79</v>
      </c>
      <c r="AY154" s="18" t="s">
        <v>133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8" t="s">
        <v>79</v>
      </c>
      <c r="BK154" s="224">
        <f>ROUND(I154*H154,2)</f>
        <v>0</v>
      </c>
      <c r="BL154" s="18" t="s">
        <v>156</v>
      </c>
      <c r="BM154" s="223" t="s">
        <v>962</v>
      </c>
    </row>
    <row r="155" spans="1:65" s="2" customFormat="1" ht="16.5" customHeight="1">
      <c r="A155" s="39"/>
      <c r="B155" s="40"/>
      <c r="C155" s="268" t="s">
        <v>605</v>
      </c>
      <c r="D155" s="268" t="s">
        <v>281</v>
      </c>
      <c r="E155" s="269" t="s">
        <v>2221</v>
      </c>
      <c r="F155" s="270" t="s">
        <v>2222</v>
      </c>
      <c r="G155" s="271" t="s">
        <v>2178</v>
      </c>
      <c r="H155" s="272">
        <v>7</v>
      </c>
      <c r="I155" s="273"/>
      <c r="J155" s="274">
        <f>ROUND(I155*H155,2)</f>
        <v>0</v>
      </c>
      <c r="K155" s="270" t="s">
        <v>19</v>
      </c>
      <c r="L155" s="275"/>
      <c r="M155" s="276" t="s">
        <v>19</v>
      </c>
      <c r="N155" s="277" t="s">
        <v>42</v>
      </c>
      <c r="O155" s="85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1">
        <f>S155*H155</f>
        <v>0</v>
      </c>
      <c r="U155" s="222" t="s">
        <v>19</v>
      </c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3" t="s">
        <v>178</v>
      </c>
      <c r="AT155" s="223" t="s">
        <v>281</v>
      </c>
      <c r="AU155" s="223" t="s">
        <v>79</v>
      </c>
      <c r="AY155" s="18" t="s">
        <v>133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8" t="s">
        <v>79</v>
      </c>
      <c r="BK155" s="224">
        <f>ROUND(I155*H155,2)</f>
        <v>0</v>
      </c>
      <c r="BL155" s="18" t="s">
        <v>156</v>
      </c>
      <c r="BM155" s="223" t="s">
        <v>974</v>
      </c>
    </row>
    <row r="156" spans="1:65" s="2" customFormat="1" ht="16.5" customHeight="1">
      <c r="A156" s="39"/>
      <c r="B156" s="40"/>
      <c r="C156" s="268" t="s">
        <v>614</v>
      </c>
      <c r="D156" s="268" t="s">
        <v>281</v>
      </c>
      <c r="E156" s="269" t="s">
        <v>2223</v>
      </c>
      <c r="F156" s="270" t="s">
        <v>2224</v>
      </c>
      <c r="G156" s="271" t="s">
        <v>2178</v>
      </c>
      <c r="H156" s="272">
        <v>8</v>
      </c>
      <c r="I156" s="273"/>
      <c r="J156" s="274">
        <f>ROUND(I156*H156,2)</f>
        <v>0</v>
      </c>
      <c r="K156" s="270" t="s">
        <v>19</v>
      </c>
      <c r="L156" s="275"/>
      <c r="M156" s="276" t="s">
        <v>19</v>
      </c>
      <c r="N156" s="277" t="s">
        <v>42</v>
      </c>
      <c r="O156" s="85"/>
      <c r="P156" s="221">
        <f>O156*H156</f>
        <v>0</v>
      </c>
      <c r="Q156" s="221">
        <v>0</v>
      </c>
      <c r="R156" s="221">
        <f>Q156*H156</f>
        <v>0</v>
      </c>
      <c r="S156" s="221">
        <v>0</v>
      </c>
      <c r="T156" s="221">
        <f>S156*H156</f>
        <v>0</v>
      </c>
      <c r="U156" s="222" t="s">
        <v>19</v>
      </c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3" t="s">
        <v>178</v>
      </c>
      <c r="AT156" s="223" t="s">
        <v>281</v>
      </c>
      <c r="AU156" s="223" t="s">
        <v>79</v>
      </c>
      <c r="AY156" s="18" t="s">
        <v>133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8" t="s">
        <v>79</v>
      </c>
      <c r="BK156" s="224">
        <f>ROUND(I156*H156,2)</f>
        <v>0</v>
      </c>
      <c r="BL156" s="18" t="s">
        <v>156</v>
      </c>
      <c r="BM156" s="223" t="s">
        <v>984</v>
      </c>
    </row>
    <row r="157" spans="1:65" s="2" customFormat="1" ht="16.5" customHeight="1">
      <c r="A157" s="39"/>
      <c r="B157" s="40"/>
      <c r="C157" s="268" t="s">
        <v>619</v>
      </c>
      <c r="D157" s="268" t="s">
        <v>281</v>
      </c>
      <c r="E157" s="269" t="s">
        <v>2225</v>
      </c>
      <c r="F157" s="270" t="s">
        <v>2226</v>
      </c>
      <c r="G157" s="271" t="s">
        <v>2178</v>
      </c>
      <c r="H157" s="272">
        <v>4</v>
      </c>
      <c r="I157" s="273"/>
      <c r="J157" s="274">
        <f>ROUND(I157*H157,2)</f>
        <v>0</v>
      </c>
      <c r="K157" s="270" t="s">
        <v>19</v>
      </c>
      <c r="L157" s="275"/>
      <c r="M157" s="276" t="s">
        <v>19</v>
      </c>
      <c r="N157" s="277" t="s">
        <v>42</v>
      </c>
      <c r="O157" s="85"/>
      <c r="P157" s="221">
        <f>O157*H157</f>
        <v>0</v>
      </c>
      <c r="Q157" s="221">
        <v>0</v>
      </c>
      <c r="R157" s="221">
        <f>Q157*H157</f>
        <v>0</v>
      </c>
      <c r="S157" s="221">
        <v>0</v>
      </c>
      <c r="T157" s="221">
        <f>S157*H157</f>
        <v>0</v>
      </c>
      <c r="U157" s="222" t="s">
        <v>19</v>
      </c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3" t="s">
        <v>178</v>
      </c>
      <c r="AT157" s="223" t="s">
        <v>281</v>
      </c>
      <c r="AU157" s="223" t="s">
        <v>79</v>
      </c>
      <c r="AY157" s="18" t="s">
        <v>133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8" t="s">
        <v>79</v>
      </c>
      <c r="BK157" s="224">
        <f>ROUND(I157*H157,2)</f>
        <v>0</v>
      </c>
      <c r="BL157" s="18" t="s">
        <v>156</v>
      </c>
      <c r="BM157" s="223" t="s">
        <v>994</v>
      </c>
    </row>
    <row r="158" spans="1:65" s="2" customFormat="1" ht="16.5" customHeight="1">
      <c r="A158" s="39"/>
      <c r="B158" s="40"/>
      <c r="C158" s="268" t="s">
        <v>624</v>
      </c>
      <c r="D158" s="268" t="s">
        <v>281</v>
      </c>
      <c r="E158" s="269" t="s">
        <v>2227</v>
      </c>
      <c r="F158" s="270" t="s">
        <v>2228</v>
      </c>
      <c r="G158" s="271" t="s">
        <v>2178</v>
      </c>
      <c r="H158" s="272">
        <v>4</v>
      </c>
      <c r="I158" s="273"/>
      <c r="J158" s="274">
        <f>ROUND(I158*H158,2)</f>
        <v>0</v>
      </c>
      <c r="K158" s="270" t="s">
        <v>19</v>
      </c>
      <c r="L158" s="275"/>
      <c r="M158" s="276" t="s">
        <v>19</v>
      </c>
      <c r="N158" s="277" t="s">
        <v>42</v>
      </c>
      <c r="O158" s="85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1">
        <f>S158*H158</f>
        <v>0</v>
      </c>
      <c r="U158" s="222" t="s">
        <v>19</v>
      </c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3" t="s">
        <v>178</v>
      </c>
      <c r="AT158" s="223" t="s">
        <v>281</v>
      </c>
      <c r="AU158" s="223" t="s">
        <v>79</v>
      </c>
      <c r="AY158" s="18" t="s">
        <v>133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8" t="s">
        <v>79</v>
      </c>
      <c r="BK158" s="224">
        <f>ROUND(I158*H158,2)</f>
        <v>0</v>
      </c>
      <c r="BL158" s="18" t="s">
        <v>156</v>
      </c>
      <c r="BM158" s="223" t="s">
        <v>1003</v>
      </c>
    </row>
    <row r="159" spans="1:65" s="2" customFormat="1" ht="16.5" customHeight="1">
      <c r="A159" s="39"/>
      <c r="B159" s="40"/>
      <c r="C159" s="268" t="s">
        <v>630</v>
      </c>
      <c r="D159" s="268" t="s">
        <v>281</v>
      </c>
      <c r="E159" s="269" t="s">
        <v>2229</v>
      </c>
      <c r="F159" s="270" t="s">
        <v>2230</v>
      </c>
      <c r="G159" s="271" t="s">
        <v>2178</v>
      </c>
      <c r="H159" s="272">
        <v>1</v>
      </c>
      <c r="I159" s="273"/>
      <c r="J159" s="274">
        <f>ROUND(I159*H159,2)</f>
        <v>0</v>
      </c>
      <c r="K159" s="270" t="s">
        <v>19</v>
      </c>
      <c r="L159" s="275"/>
      <c r="M159" s="276" t="s">
        <v>19</v>
      </c>
      <c r="N159" s="277" t="s">
        <v>42</v>
      </c>
      <c r="O159" s="85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1">
        <f>S159*H159</f>
        <v>0</v>
      </c>
      <c r="U159" s="222" t="s">
        <v>19</v>
      </c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3" t="s">
        <v>178</v>
      </c>
      <c r="AT159" s="223" t="s">
        <v>281</v>
      </c>
      <c r="AU159" s="223" t="s">
        <v>79</v>
      </c>
      <c r="AY159" s="18" t="s">
        <v>133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8" t="s">
        <v>79</v>
      </c>
      <c r="BK159" s="224">
        <f>ROUND(I159*H159,2)</f>
        <v>0</v>
      </c>
      <c r="BL159" s="18" t="s">
        <v>156</v>
      </c>
      <c r="BM159" s="223" t="s">
        <v>1013</v>
      </c>
    </row>
    <row r="160" spans="1:65" s="2" customFormat="1" ht="16.5" customHeight="1">
      <c r="A160" s="39"/>
      <c r="B160" s="40"/>
      <c r="C160" s="268" t="s">
        <v>636</v>
      </c>
      <c r="D160" s="268" t="s">
        <v>281</v>
      </c>
      <c r="E160" s="269" t="s">
        <v>2231</v>
      </c>
      <c r="F160" s="270" t="s">
        <v>2232</v>
      </c>
      <c r="G160" s="271" t="s">
        <v>2178</v>
      </c>
      <c r="H160" s="272">
        <v>17</v>
      </c>
      <c r="I160" s="273"/>
      <c r="J160" s="274">
        <f>ROUND(I160*H160,2)</f>
        <v>0</v>
      </c>
      <c r="K160" s="270" t="s">
        <v>19</v>
      </c>
      <c r="L160" s="275"/>
      <c r="M160" s="276" t="s">
        <v>19</v>
      </c>
      <c r="N160" s="277" t="s">
        <v>42</v>
      </c>
      <c r="O160" s="85"/>
      <c r="P160" s="221">
        <f>O160*H160</f>
        <v>0</v>
      </c>
      <c r="Q160" s="221">
        <v>0</v>
      </c>
      <c r="R160" s="221">
        <f>Q160*H160</f>
        <v>0</v>
      </c>
      <c r="S160" s="221">
        <v>0</v>
      </c>
      <c r="T160" s="221">
        <f>S160*H160</f>
        <v>0</v>
      </c>
      <c r="U160" s="222" t="s">
        <v>19</v>
      </c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3" t="s">
        <v>178</v>
      </c>
      <c r="AT160" s="223" t="s">
        <v>281</v>
      </c>
      <c r="AU160" s="223" t="s">
        <v>79</v>
      </c>
      <c r="AY160" s="18" t="s">
        <v>133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8" t="s">
        <v>79</v>
      </c>
      <c r="BK160" s="224">
        <f>ROUND(I160*H160,2)</f>
        <v>0</v>
      </c>
      <c r="BL160" s="18" t="s">
        <v>156</v>
      </c>
      <c r="BM160" s="223" t="s">
        <v>1025</v>
      </c>
    </row>
    <row r="161" spans="1:65" s="2" customFormat="1" ht="16.5" customHeight="1">
      <c r="A161" s="39"/>
      <c r="B161" s="40"/>
      <c r="C161" s="268" t="s">
        <v>642</v>
      </c>
      <c r="D161" s="268" t="s">
        <v>281</v>
      </c>
      <c r="E161" s="269" t="s">
        <v>2233</v>
      </c>
      <c r="F161" s="270" t="s">
        <v>2234</v>
      </c>
      <c r="G161" s="271" t="s">
        <v>2178</v>
      </c>
      <c r="H161" s="272">
        <v>5</v>
      </c>
      <c r="I161" s="273"/>
      <c r="J161" s="274">
        <f>ROUND(I161*H161,2)</f>
        <v>0</v>
      </c>
      <c r="K161" s="270" t="s">
        <v>19</v>
      </c>
      <c r="L161" s="275"/>
      <c r="M161" s="276" t="s">
        <v>19</v>
      </c>
      <c r="N161" s="277" t="s">
        <v>42</v>
      </c>
      <c r="O161" s="85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1">
        <f>S161*H161</f>
        <v>0</v>
      </c>
      <c r="U161" s="222" t="s">
        <v>19</v>
      </c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3" t="s">
        <v>178</v>
      </c>
      <c r="AT161" s="223" t="s">
        <v>281</v>
      </c>
      <c r="AU161" s="223" t="s">
        <v>79</v>
      </c>
      <c r="AY161" s="18" t="s">
        <v>133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8" t="s">
        <v>79</v>
      </c>
      <c r="BK161" s="224">
        <f>ROUND(I161*H161,2)</f>
        <v>0</v>
      </c>
      <c r="BL161" s="18" t="s">
        <v>156</v>
      </c>
      <c r="BM161" s="223" t="s">
        <v>1036</v>
      </c>
    </row>
    <row r="162" spans="1:65" s="2" customFormat="1" ht="16.5" customHeight="1">
      <c r="A162" s="39"/>
      <c r="B162" s="40"/>
      <c r="C162" s="268" t="s">
        <v>647</v>
      </c>
      <c r="D162" s="268" t="s">
        <v>281</v>
      </c>
      <c r="E162" s="269" t="s">
        <v>2235</v>
      </c>
      <c r="F162" s="270" t="s">
        <v>2236</v>
      </c>
      <c r="G162" s="271" t="s">
        <v>2178</v>
      </c>
      <c r="H162" s="272">
        <v>12</v>
      </c>
      <c r="I162" s="273"/>
      <c r="J162" s="274">
        <f>ROUND(I162*H162,2)</f>
        <v>0</v>
      </c>
      <c r="K162" s="270" t="s">
        <v>19</v>
      </c>
      <c r="L162" s="275"/>
      <c r="M162" s="276" t="s">
        <v>19</v>
      </c>
      <c r="N162" s="277" t="s">
        <v>42</v>
      </c>
      <c r="O162" s="85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1">
        <f>S162*H162</f>
        <v>0</v>
      </c>
      <c r="U162" s="222" t="s">
        <v>19</v>
      </c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3" t="s">
        <v>178</v>
      </c>
      <c r="AT162" s="223" t="s">
        <v>281</v>
      </c>
      <c r="AU162" s="223" t="s">
        <v>79</v>
      </c>
      <c r="AY162" s="18" t="s">
        <v>133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8" t="s">
        <v>79</v>
      </c>
      <c r="BK162" s="224">
        <f>ROUND(I162*H162,2)</f>
        <v>0</v>
      </c>
      <c r="BL162" s="18" t="s">
        <v>156</v>
      </c>
      <c r="BM162" s="223" t="s">
        <v>1048</v>
      </c>
    </row>
    <row r="163" spans="1:65" s="2" customFormat="1" ht="16.5" customHeight="1">
      <c r="A163" s="39"/>
      <c r="B163" s="40"/>
      <c r="C163" s="268" t="s">
        <v>652</v>
      </c>
      <c r="D163" s="268" t="s">
        <v>281</v>
      </c>
      <c r="E163" s="269" t="s">
        <v>2237</v>
      </c>
      <c r="F163" s="270" t="s">
        <v>2238</v>
      </c>
      <c r="G163" s="271" t="s">
        <v>208</v>
      </c>
      <c r="H163" s="272">
        <v>25</v>
      </c>
      <c r="I163" s="273"/>
      <c r="J163" s="274">
        <f>ROUND(I163*H163,2)</f>
        <v>0</v>
      </c>
      <c r="K163" s="270" t="s">
        <v>2081</v>
      </c>
      <c r="L163" s="275"/>
      <c r="M163" s="276" t="s">
        <v>19</v>
      </c>
      <c r="N163" s="277" t="s">
        <v>42</v>
      </c>
      <c r="O163" s="85"/>
      <c r="P163" s="221">
        <f>O163*H163</f>
        <v>0</v>
      </c>
      <c r="Q163" s="221">
        <v>2E-05</v>
      </c>
      <c r="R163" s="221">
        <f>Q163*H163</f>
        <v>0.0005</v>
      </c>
      <c r="S163" s="221">
        <v>0</v>
      </c>
      <c r="T163" s="221">
        <f>S163*H163</f>
        <v>0</v>
      </c>
      <c r="U163" s="222" t="s">
        <v>19</v>
      </c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3" t="s">
        <v>178</v>
      </c>
      <c r="AT163" s="223" t="s">
        <v>281</v>
      </c>
      <c r="AU163" s="223" t="s">
        <v>79</v>
      </c>
      <c r="AY163" s="18" t="s">
        <v>133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8" t="s">
        <v>79</v>
      </c>
      <c r="BK163" s="224">
        <f>ROUND(I163*H163,2)</f>
        <v>0</v>
      </c>
      <c r="BL163" s="18" t="s">
        <v>156</v>
      </c>
      <c r="BM163" s="223" t="s">
        <v>1059</v>
      </c>
    </row>
    <row r="164" spans="1:65" s="2" customFormat="1" ht="16.5" customHeight="1">
      <c r="A164" s="39"/>
      <c r="B164" s="40"/>
      <c r="C164" s="268" t="s">
        <v>658</v>
      </c>
      <c r="D164" s="268" t="s">
        <v>281</v>
      </c>
      <c r="E164" s="269" t="s">
        <v>2239</v>
      </c>
      <c r="F164" s="270" t="s">
        <v>2240</v>
      </c>
      <c r="G164" s="271" t="s">
        <v>208</v>
      </c>
      <c r="H164" s="272">
        <v>10</v>
      </c>
      <c r="I164" s="273"/>
      <c r="J164" s="274">
        <f>ROUND(I164*H164,2)</f>
        <v>0</v>
      </c>
      <c r="K164" s="270" t="s">
        <v>2081</v>
      </c>
      <c r="L164" s="275"/>
      <c r="M164" s="276" t="s">
        <v>19</v>
      </c>
      <c r="N164" s="277" t="s">
        <v>42</v>
      </c>
      <c r="O164" s="85"/>
      <c r="P164" s="221">
        <f>O164*H164</f>
        <v>0</v>
      </c>
      <c r="Q164" s="221">
        <v>4E-05</v>
      </c>
      <c r="R164" s="221">
        <f>Q164*H164</f>
        <v>0.0004</v>
      </c>
      <c r="S164" s="221">
        <v>0</v>
      </c>
      <c r="T164" s="221">
        <f>S164*H164</f>
        <v>0</v>
      </c>
      <c r="U164" s="222" t="s">
        <v>19</v>
      </c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3" t="s">
        <v>178</v>
      </c>
      <c r="AT164" s="223" t="s">
        <v>281</v>
      </c>
      <c r="AU164" s="223" t="s">
        <v>79</v>
      </c>
      <c r="AY164" s="18" t="s">
        <v>133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8" t="s">
        <v>79</v>
      </c>
      <c r="BK164" s="224">
        <f>ROUND(I164*H164,2)</f>
        <v>0</v>
      </c>
      <c r="BL164" s="18" t="s">
        <v>156</v>
      </c>
      <c r="BM164" s="223" t="s">
        <v>1069</v>
      </c>
    </row>
    <row r="165" spans="1:65" s="2" customFormat="1" ht="16.5" customHeight="1">
      <c r="A165" s="39"/>
      <c r="B165" s="40"/>
      <c r="C165" s="268" t="s">
        <v>665</v>
      </c>
      <c r="D165" s="268" t="s">
        <v>281</v>
      </c>
      <c r="E165" s="269" t="s">
        <v>2241</v>
      </c>
      <c r="F165" s="270" t="s">
        <v>2242</v>
      </c>
      <c r="G165" s="271" t="s">
        <v>208</v>
      </c>
      <c r="H165" s="272">
        <v>5</v>
      </c>
      <c r="I165" s="273"/>
      <c r="J165" s="274">
        <f>ROUND(I165*H165,2)</f>
        <v>0</v>
      </c>
      <c r="K165" s="270" t="s">
        <v>2081</v>
      </c>
      <c r="L165" s="275"/>
      <c r="M165" s="276" t="s">
        <v>19</v>
      </c>
      <c r="N165" s="277" t="s">
        <v>42</v>
      </c>
      <c r="O165" s="85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1">
        <f>S165*H165</f>
        <v>0</v>
      </c>
      <c r="U165" s="222" t="s">
        <v>19</v>
      </c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3" t="s">
        <v>178</v>
      </c>
      <c r="AT165" s="223" t="s">
        <v>281</v>
      </c>
      <c r="AU165" s="223" t="s">
        <v>79</v>
      </c>
      <c r="AY165" s="18" t="s">
        <v>133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8" t="s">
        <v>79</v>
      </c>
      <c r="BK165" s="224">
        <f>ROUND(I165*H165,2)</f>
        <v>0</v>
      </c>
      <c r="BL165" s="18" t="s">
        <v>156</v>
      </c>
      <c r="BM165" s="223" t="s">
        <v>1081</v>
      </c>
    </row>
    <row r="166" spans="1:65" s="2" customFormat="1" ht="16.5" customHeight="1">
      <c r="A166" s="39"/>
      <c r="B166" s="40"/>
      <c r="C166" s="268" t="s">
        <v>674</v>
      </c>
      <c r="D166" s="268" t="s">
        <v>281</v>
      </c>
      <c r="E166" s="269" t="s">
        <v>2243</v>
      </c>
      <c r="F166" s="270" t="s">
        <v>2244</v>
      </c>
      <c r="G166" s="271" t="s">
        <v>208</v>
      </c>
      <c r="H166" s="272">
        <v>30</v>
      </c>
      <c r="I166" s="273"/>
      <c r="J166" s="274">
        <f>ROUND(I166*H166,2)</f>
        <v>0</v>
      </c>
      <c r="K166" s="270" t="s">
        <v>2081</v>
      </c>
      <c r="L166" s="275"/>
      <c r="M166" s="276" t="s">
        <v>19</v>
      </c>
      <c r="N166" s="277" t="s">
        <v>42</v>
      </c>
      <c r="O166" s="85"/>
      <c r="P166" s="221">
        <f>O166*H166</f>
        <v>0</v>
      </c>
      <c r="Q166" s="221">
        <v>0</v>
      </c>
      <c r="R166" s="221">
        <f>Q166*H166</f>
        <v>0</v>
      </c>
      <c r="S166" s="221">
        <v>0</v>
      </c>
      <c r="T166" s="221">
        <f>S166*H166</f>
        <v>0</v>
      </c>
      <c r="U166" s="222" t="s">
        <v>19</v>
      </c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3" t="s">
        <v>178</v>
      </c>
      <c r="AT166" s="223" t="s">
        <v>281</v>
      </c>
      <c r="AU166" s="223" t="s">
        <v>79</v>
      </c>
      <c r="AY166" s="18" t="s">
        <v>133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8" t="s">
        <v>79</v>
      </c>
      <c r="BK166" s="224">
        <f>ROUND(I166*H166,2)</f>
        <v>0</v>
      </c>
      <c r="BL166" s="18" t="s">
        <v>156</v>
      </c>
      <c r="BM166" s="223" t="s">
        <v>1090</v>
      </c>
    </row>
    <row r="167" spans="1:65" s="2" customFormat="1" ht="16.5" customHeight="1">
      <c r="A167" s="39"/>
      <c r="B167" s="40"/>
      <c r="C167" s="268" t="s">
        <v>680</v>
      </c>
      <c r="D167" s="268" t="s">
        <v>281</v>
      </c>
      <c r="E167" s="269" t="s">
        <v>2245</v>
      </c>
      <c r="F167" s="270" t="s">
        <v>2246</v>
      </c>
      <c r="G167" s="271" t="s">
        <v>208</v>
      </c>
      <c r="H167" s="272">
        <v>50</v>
      </c>
      <c r="I167" s="273"/>
      <c r="J167" s="274">
        <f>ROUND(I167*H167,2)</f>
        <v>0</v>
      </c>
      <c r="K167" s="270" t="s">
        <v>2081</v>
      </c>
      <c r="L167" s="275"/>
      <c r="M167" s="276" t="s">
        <v>19</v>
      </c>
      <c r="N167" s="277" t="s">
        <v>42</v>
      </c>
      <c r="O167" s="85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1">
        <f>S167*H167</f>
        <v>0</v>
      </c>
      <c r="U167" s="222" t="s">
        <v>19</v>
      </c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3" t="s">
        <v>178</v>
      </c>
      <c r="AT167" s="223" t="s">
        <v>281</v>
      </c>
      <c r="AU167" s="223" t="s">
        <v>79</v>
      </c>
      <c r="AY167" s="18" t="s">
        <v>133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8" t="s">
        <v>79</v>
      </c>
      <c r="BK167" s="224">
        <f>ROUND(I167*H167,2)</f>
        <v>0</v>
      </c>
      <c r="BL167" s="18" t="s">
        <v>156</v>
      </c>
      <c r="BM167" s="223" t="s">
        <v>1103</v>
      </c>
    </row>
    <row r="168" spans="1:65" s="2" customFormat="1" ht="16.5" customHeight="1">
      <c r="A168" s="39"/>
      <c r="B168" s="40"/>
      <c r="C168" s="268" t="s">
        <v>685</v>
      </c>
      <c r="D168" s="268" t="s">
        <v>281</v>
      </c>
      <c r="E168" s="269" t="s">
        <v>2247</v>
      </c>
      <c r="F168" s="270" t="s">
        <v>2248</v>
      </c>
      <c r="G168" s="271" t="s">
        <v>253</v>
      </c>
      <c r="H168" s="272">
        <v>20</v>
      </c>
      <c r="I168" s="273"/>
      <c r="J168" s="274">
        <f>ROUND(I168*H168,2)</f>
        <v>0</v>
      </c>
      <c r="K168" s="270" t="s">
        <v>2081</v>
      </c>
      <c r="L168" s="275"/>
      <c r="M168" s="276" t="s">
        <v>19</v>
      </c>
      <c r="N168" s="277" t="s">
        <v>42</v>
      </c>
      <c r="O168" s="85"/>
      <c r="P168" s="221">
        <f>O168*H168</f>
        <v>0</v>
      </c>
      <c r="Q168" s="221">
        <v>0.0003</v>
      </c>
      <c r="R168" s="221">
        <f>Q168*H168</f>
        <v>0.005999999999999999</v>
      </c>
      <c r="S168" s="221">
        <v>0</v>
      </c>
      <c r="T168" s="221">
        <f>S168*H168</f>
        <v>0</v>
      </c>
      <c r="U168" s="222" t="s">
        <v>19</v>
      </c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3" t="s">
        <v>178</v>
      </c>
      <c r="AT168" s="223" t="s">
        <v>281</v>
      </c>
      <c r="AU168" s="223" t="s">
        <v>79</v>
      </c>
      <c r="AY168" s="18" t="s">
        <v>133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8" t="s">
        <v>79</v>
      </c>
      <c r="BK168" s="224">
        <f>ROUND(I168*H168,2)</f>
        <v>0</v>
      </c>
      <c r="BL168" s="18" t="s">
        <v>156</v>
      </c>
      <c r="BM168" s="223" t="s">
        <v>1113</v>
      </c>
    </row>
    <row r="169" spans="1:65" s="2" customFormat="1" ht="16.5" customHeight="1">
      <c r="A169" s="39"/>
      <c r="B169" s="40"/>
      <c r="C169" s="268" t="s">
        <v>689</v>
      </c>
      <c r="D169" s="268" t="s">
        <v>281</v>
      </c>
      <c r="E169" s="269" t="s">
        <v>2249</v>
      </c>
      <c r="F169" s="270" t="s">
        <v>2250</v>
      </c>
      <c r="G169" s="271" t="s">
        <v>253</v>
      </c>
      <c r="H169" s="272">
        <v>120</v>
      </c>
      <c r="I169" s="273"/>
      <c r="J169" s="274">
        <f>ROUND(I169*H169,2)</f>
        <v>0</v>
      </c>
      <c r="K169" s="270" t="s">
        <v>2081</v>
      </c>
      <c r="L169" s="275"/>
      <c r="M169" s="276" t="s">
        <v>19</v>
      </c>
      <c r="N169" s="277" t="s">
        <v>42</v>
      </c>
      <c r="O169" s="85"/>
      <c r="P169" s="221">
        <f>O169*H169</f>
        <v>0</v>
      </c>
      <c r="Q169" s="221">
        <v>0.00022</v>
      </c>
      <c r="R169" s="221">
        <f>Q169*H169</f>
        <v>0.0264</v>
      </c>
      <c r="S169" s="221">
        <v>0</v>
      </c>
      <c r="T169" s="221">
        <f>S169*H169</f>
        <v>0</v>
      </c>
      <c r="U169" s="222" t="s">
        <v>19</v>
      </c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3" t="s">
        <v>178</v>
      </c>
      <c r="AT169" s="223" t="s">
        <v>281</v>
      </c>
      <c r="AU169" s="223" t="s">
        <v>79</v>
      </c>
      <c r="AY169" s="18" t="s">
        <v>133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8" t="s">
        <v>79</v>
      </c>
      <c r="BK169" s="224">
        <f>ROUND(I169*H169,2)</f>
        <v>0</v>
      </c>
      <c r="BL169" s="18" t="s">
        <v>156</v>
      </c>
      <c r="BM169" s="223" t="s">
        <v>1125</v>
      </c>
    </row>
    <row r="170" spans="1:65" s="2" customFormat="1" ht="16.5" customHeight="1">
      <c r="A170" s="39"/>
      <c r="B170" s="40"/>
      <c r="C170" s="268" t="s">
        <v>694</v>
      </c>
      <c r="D170" s="268" t="s">
        <v>281</v>
      </c>
      <c r="E170" s="269" t="s">
        <v>2251</v>
      </c>
      <c r="F170" s="270" t="s">
        <v>2252</v>
      </c>
      <c r="G170" s="271" t="s">
        <v>253</v>
      </c>
      <c r="H170" s="272">
        <v>10</v>
      </c>
      <c r="I170" s="273"/>
      <c r="J170" s="274">
        <f>ROUND(I170*H170,2)</f>
        <v>0</v>
      </c>
      <c r="K170" s="270" t="s">
        <v>2081</v>
      </c>
      <c r="L170" s="275"/>
      <c r="M170" s="276" t="s">
        <v>19</v>
      </c>
      <c r="N170" s="277" t="s">
        <v>42</v>
      </c>
      <c r="O170" s="85"/>
      <c r="P170" s="221">
        <f>O170*H170</f>
        <v>0</v>
      </c>
      <c r="Q170" s="221">
        <v>0.00021</v>
      </c>
      <c r="R170" s="221">
        <f>Q170*H170</f>
        <v>0.0021000000000000003</v>
      </c>
      <c r="S170" s="221">
        <v>0</v>
      </c>
      <c r="T170" s="221">
        <f>S170*H170</f>
        <v>0</v>
      </c>
      <c r="U170" s="222" t="s">
        <v>19</v>
      </c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3" t="s">
        <v>178</v>
      </c>
      <c r="AT170" s="223" t="s">
        <v>281</v>
      </c>
      <c r="AU170" s="223" t="s">
        <v>79</v>
      </c>
      <c r="AY170" s="18" t="s">
        <v>133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8" t="s">
        <v>79</v>
      </c>
      <c r="BK170" s="224">
        <f>ROUND(I170*H170,2)</f>
        <v>0</v>
      </c>
      <c r="BL170" s="18" t="s">
        <v>156</v>
      </c>
      <c r="BM170" s="223" t="s">
        <v>1134</v>
      </c>
    </row>
    <row r="171" spans="1:65" s="2" customFormat="1" ht="16.5" customHeight="1">
      <c r="A171" s="39"/>
      <c r="B171" s="40"/>
      <c r="C171" s="268" t="s">
        <v>701</v>
      </c>
      <c r="D171" s="268" t="s">
        <v>281</v>
      </c>
      <c r="E171" s="269" t="s">
        <v>2253</v>
      </c>
      <c r="F171" s="270" t="s">
        <v>2254</v>
      </c>
      <c r="G171" s="271" t="s">
        <v>253</v>
      </c>
      <c r="H171" s="272">
        <v>40</v>
      </c>
      <c r="I171" s="273"/>
      <c r="J171" s="274">
        <f>ROUND(I171*H171,2)</f>
        <v>0</v>
      </c>
      <c r="K171" s="270" t="s">
        <v>2081</v>
      </c>
      <c r="L171" s="275"/>
      <c r="M171" s="276" t="s">
        <v>19</v>
      </c>
      <c r="N171" s="277" t="s">
        <v>42</v>
      </c>
      <c r="O171" s="85"/>
      <c r="P171" s="221">
        <f>O171*H171</f>
        <v>0</v>
      </c>
      <c r="Q171" s="221">
        <v>0.00015</v>
      </c>
      <c r="R171" s="221">
        <f>Q171*H171</f>
        <v>0.005999999999999999</v>
      </c>
      <c r="S171" s="221">
        <v>0</v>
      </c>
      <c r="T171" s="221">
        <f>S171*H171</f>
        <v>0</v>
      </c>
      <c r="U171" s="222" t="s">
        <v>19</v>
      </c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3" t="s">
        <v>178</v>
      </c>
      <c r="AT171" s="223" t="s">
        <v>281</v>
      </c>
      <c r="AU171" s="223" t="s">
        <v>79</v>
      </c>
      <c r="AY171" s="18" t="s">
        <v>133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8" t="s">
        <v>79</v>
      </c>
      <c r="BK171" s="224">
        <f>ROUND(I171*H171,2)</f>
        <v>0</v>
      </c>
      <c r="BL171" s="18" t="s">
        <v>156</v>
      </c>
      <c r="BM171" s="223" t="s">
        <v>1147</v>
      </c>
    </row>
    <row r="172" spans="1:65" s="2" customFormat="1" ht="16.5" customHeight="1">
      <c r="A172" s="39"/>
      <c r="B172" s="40"/>
      <c r="C172" s="268" t="s">
        <v>706</v>
      </c>
      <c r="D172" s="268" t="s">
        <v>281</v>
      </c>
      <c r="E172" s="269" t="s">
        <v>2255</v>
      </c>
      <c r="F172" s="270" t="s">
        <v>2256</v>
      </c>
      <c r="G172" s="271" t="s">
        <v>253</v>
      </c>
      <c r="H172" s="272">
        <v>200</v>
      </c>
      <c r="I172" s="273"/>
      <c r="J172" s="274">
        <f>ROUND(I172*H172,2)</f>
        <v>0</v>
      </c>
      <c r="K172" s="270" t="s">
        <v>2081</v>
      </c>
      <c r="L172" s="275"/>
      <c r="M172" s="276" t="s">
        <v>19</v>
      </c>
      <c r="N172" s="277" t="s">
        <v>42</v>
      </c>
      <c r="O172" s="85"/>
      <c r="P172" s="221">
        <f>O172*H172</f>
        <v>0</v>
      </c>
      <c r="Q172" s="221">
        <v>0.00013</v>
      </c>
      <c r="R172" s="221">
        <f>Q172*H172</f>
        <v>0.026</v>
      </c>
      <c r="S172" s="221">
        <v>0</v>
      </c>
      <c r="T172" s="221">
        <f>S172*H172</f>
        <v>0</v>
      </c>
      <c r="U172" s="222" t="s">
        <v>19</v>
      </c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3" t="s">
        <v>178</v>
      </c>
      <c r="AT172" s="223" t="s">
        <v>281</v>
      </c>
      <c r="AU172" s="223" t="s">
        <v>79</v>
      </c>
      <c r="AY172" s="18" t="s">
        <v>133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8" t="s">
        <v>79</v>
      </c>
      <c r="BK172" s="224">
        <f>ROUND(I172*H172,2)</f>
        <v>0</v>
      </c>
      <c r="BL172" s="18" t="s">
        <v>156</v>
      </c>
      <c r="BM172" s="223" t="s">
        <v>1159</v>
      </c>
    </row>
    <row r="173" spans="1:65" s="2" customFormat="1" ht="16.5" customHeight="1">
      <c r="A173" s="39"/>
      <c r="B173" s="40"/>
      <c r="C173" s="268" t="s">
        <v>712</v>
      </c>
      <c r="D173" s="268" t="s">
        <v>281</v>
      </c>
      <c r="E173" s="269" t="s">
        <v>2257</v>
      </c>
      <c r="F173" s="270" t="s">
        <v>2258</v>
      </c>
      <c r="G173" s="271" t="s">
        <v>253</v>
      </c>
      <c r="H173" s="272">
        <v>300</v>
      </c>
      <c r="I173" s="273"/>
      <c r="J173" s="274">
        <f>ROUND(I173*H173,2)</f>
        <v>0</v>
      </c>
      <c r="K173" s="270" t="s">
        <v>2081</v>
      </c>
      <c r="L173" s="275"/>
      <c r="M173" s="276" t="s">
        <v>19</v>
      </c>
      <c r="N173" s="277" t="s">
        <v>42</v>
      </c>
      <c r="O173" s="85"/>
      <c r="P173" s="221">
        <f>O173*H173</f>
        <v>0</v>
      </c>
      <c r="Q173" s="221">
        <v>0.00016</v>
      </c>
      <c r="R173" s="221">
        <f>Q173*H173</f>
        <v>0.048</v>
      </c>
      <c r="S173" s="221">
        <v>0</v>
      </c>
      <c r="T173" s="221">
        <f>S173*H173</f>
        <v>0</v>
      </c>
      <c r="U173" s="222" t="s">
        <v>19</v>
      </c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3" t="s">
        <v>178</v>
      </c>
      <c r="AT173" s="223" t="s">
        <v>281</v>
      </c>
      <c r="AU173" s="223" t="s">
        <v>79</v>
      </c>
      <c r="AY173" s="18" t="s">
        <v>133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8" t="s">
        <v>79</v>
      </c>
      <c r="BK173" s="224">
        <f>ROUND(I173*H173,2)</f>
        <v>0</v>
      </c>
      <c r="BL173" s="18" t="s">
        <v>156</v>
      </c>
      <c r="BM173" s="223" t="s">
        <v>1171</v>
      </c>
    </row>
    <row r="174" spans="1:65" s="2" customFormat="1" ht="16.5" customHeight="1">
      <c r="A174" s="39"/>
      <c r="B174" s="40"/>
      <c r="C174" s="268" t="s">
        <v>718</v>
      </c>
      <c r="D174" s="268" t="s">
        <v>281</v>
      </c>
      <c r="E174" s="269" t="s">
        <v>2259</v>
      </c>
      <c r="F174" s="270" t="s">
        <v>2260</v>
      </c>
      <c r="G174" s="271" t="s">
        <v>253</v>
      </c>
      <c r="H174" s="272">
        <v>100</v>
      </c>
      <c r="I174" s="273"/>
      <c r="J174" s="274">
        <f>ROUND(I174*H174,2)</f>
        <v>0</v>
      </c>
      <c r="K174" s="270" t="s">
        <v>2081</v>
      </c>
      <c r="L174" s="275"/>
      <c r="M174" s="276" t="s">
        <v>19</v>
      </c>
      <c r="N174" s="277" t="s">
        <v>42</v>
      </c>
      <c r="O174" s="85"/>
      <c r="P174" s="221">
        <f>O174*H174</f>
        <v>0</v>
      </c>
      <c r="Q174" s="221">
        <v>6E-05</v>
      </c>
      <c r="R174" s="221">
        <f>Q174*H174</f>
        <v>0.006</v>
      </c>
      <c r="S174" s="221">
        <v>0</v>
      </c>
      <c r="T174" s="221">
        <f>S174*H174</f>
        <v>0</v>
      </c>
      <c r="U174" s="222" t="s">
        <v>19</v>
      </c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3" t="s">
        <v>178</v>
      </c>
      <c r="AT174" s="223" t="s">
        <v>281</v>
      </c>
      <c r="AU174" s="223" t="s">
        <v>79</v>
      </c>
      <c r="AY174" s="18" t="s">
        <v>133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8" t="s">
        <v>79</v>
      </c>
      <c r="BK174" s="224">
        <f>ROUND(I174*H174,2)</f>
        <v>0</v>
      </c>
      <c r="BL174" s="18" t="s">
        <v>156</v>
      </c>
      <c r="BM174" s="223" t="s">
        <v>1183</v>
      </c>
    </row>
    <row r="175" spans="1:65" s="2" customFormat="1" ht="16.5" customHeight="1">
      <c r="A175" s="39"/>
      <c r="B175" s="40"/>
      <c r="C175" s="268" t="s">
        <v>724</v>
      </c>
      <c r="D175" s="268" t="s">
        <v>281</v>
      </c>
      <c r="E175" s="269" t="s">
        <v>2261</v>
      </c>
      <c r="F175" s="270" t="s">
        <v>2262</v>
      </c>
      <c r="G175" s="271" t="s">
        <v>2263</v>
      </c>
      <c r="H175" s="272">
        <v>1</v>
      </c>
      <c r="I175" s="273"/>
      <c r="J175" s="274">
        <f>ROUND(I175*H175,2)</f>
        <v>0</v>
      </c>
      <c r="K175" s="270" t="s">
        <v>19</v>
      </c>
      <c r="L175" s="275"/>
      <c r="M175" s="279" t="s">
        <v>19</v>
      </c>
      <c r="N175" s="280" t="s">
        <v>42</v>
      </c>
      <c r="O175" s="232"/>
      <c r="P175" s="281">
        <f>O175*H175</f>
        <v>0</v>
      </c>
      <c r="Q175" s="281">
        <v>0</v>
      </c>
      <c r="R175" s="281">
        <f>Q175*H175</f>
        <v>0</v>
      </c>
      <c r="S175" s="281">
        <v>0</v>
      </c>
      <c r="T175" s="281">
        <f>S175*H175</f>
        <v>0</v>
      </c>
      <c r="U175" s="282" t="s">
        <v>19</v>
      </c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3" t="s">
        <v>178</v>
      </c>
      <c r="AT175" s="223" t="s">
        <v>281</v>
      </c>
      <c r="AU175" s="223" t="s">
        <v>79</v>
      </c>
      <c r="AY175" s="18" t="s">
        <v>133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8" t="s">
        <v>79</v>
      </c>
      <c r="BK175" s="224">
        <f>ROUND(I175*H175,2)</f>
        <v>0</v>
      </c>
      <c r="BL175" s="18" t="s">
        <v>156</v>
      </c>
      <c r="BM175" s="223" t="s">
        <v>1196</v>
      </c>
    </row>
    <row r="176" spans="1:31" s="2" customFormat="1" ht="6.95" customHeight="1">
      <c r="A176" s="39"/>
      <c r="B176" s="60"/>
      <c r="C176" s="61"/>
      <c r="D176" s="61"/>
      <c r="E176" s="61"/>
      <c r="F176" s="61"/>
      <c r="G176" s="61"/>
      <c r="H176" s="61"/>
      <c r="I176" s="61"/>
      <c r="J176" s="61"/>
      <c r="K176" s="61"/>
      <c r="L176" s="45"/>
      <c r="M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</row>
  </sheetData>
  <sheetProtection password="CC35" sheet="1" objects="1" scenarios="1" formatColumns="0" formatRows="0" autoFilter="0"/>
  <autoFilter ref="C82:K17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103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104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zakázky'!K6</f>
        <v>Zřízení sociální zařízení a šaten v tělocvičně Biskupského gymnázia ul. Střelecká 1800, Varnsdorf</v>
      </c>
      <c r="F7" s="143"/>
      <c r="G7" s="143"/>
      <c r="H7" s="143"/>
      <c r="L7" s="21"/>
    </row>
    <row r="8" spans="1:31" s="2" customFormat="1" ht="12" customHeight="1">
      <c r="A8" s="39"/>
      <c r="B8" s="45"/>
      <c r="C8" s="39"/>
      <c r="D8" s="143" t="s">
        <v>105</v>
      </c>
      <c r="E8" s="39"/>
      <c r="F8" s="39"/>
      <c r="G8" s="39"/>
      <c r="H8" s="39"/>
      <c r="I8" s="39"/>
      <c r="J8" s="39"/>
      <c r="K8" s="39"/>
      <c r="L8" s="14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6" t="s">
        <v>2264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3" t="s">
        <v>18</v>
      </c>
      <c r="E11" s="39"/>
      <c r="F11" s="134" t="s">
        <v>19</v>
      </c>
      <c r="G11" s="39"/>
      <c r="H11" s="39"/>
      <c r="I11" s="143" t="s">
        <v>20</v>
      </c>
      <c r="J11" s="134" t="s">
        <v>19</v>
      </c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3" t="s">
        <v>21</v>
      </c>
      <c r="E12" s="39"/>
      <c r="F12" s="134" t="s">
        <v>2073</v>
      </c>
      <c r="G12" s="39"/>
      <c r="H12" s="39"/>
      <c r="I12" s="143" t="s">
        <v>23</v>
      </c>
      <c r="J12" s="147" t="str">
        <f>'Rekapitulace zakázky'!AN8</f>
        <v>29. 12. 2021</v>
      </c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25</v>
      </c>
      <c r="E14" s="39"/>
      <c r="F14" s="39"/>
      <c r="G14" s="39"/>
      <c r="H14" s="39"/>
      <c r="I14" s="143" t="s">
        <v>26</v>
      </c>
      <c r="J14" s="134" t="str">
        <f>IF('Rekapitulace zakázky'!AN10="","",'Rekapitulace zakázky'!AN10)</f>
        <v/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4" t="str">
        <f>IF('Rekapitulace zakázky'!E11="","",'Rekapitulace zakázky'!E11)</f>
        <v xml:space="preserve">Město Varnsdorf, nám. E. Beneše 470, Varnsdorf </v>
      </c>
      <c r="F15" s="39"/>
      <c r="G15" s="39"/>
      <c r="H15" s="39"/>
      <c r="I15" s="143" t="s">
        <v>28</v>
      </c>
      <c r="J15" s="134" t="str">
        <f>IF('Rekapitulace zakázky'!AN11="","",'Rekapitulace zakázky'!AN11)</f>
        <v/>
      </c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3" t="s">
        <v>29</v>
      </c>
      <c r="E17" s="39"/>
      <c r="F17" s="39"/>
      <c r="G17" s="39"/>
      <c r="H17" s="39"/>
      <c r="I17" s="143" t="s">
        <v>26</v>
      </c>
      <c r="J17" s="34" t="str">
        <f>'Rekapitulace zakázky'!AN13</f>
        <v>Vyplň údaj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zakázky'!E14</f>
        <v>Vyplň údaj</v>
      </c>
      <c r="F18" s="134"/>
      <c r="G18" s="134"/>
      <c r="H18" s="134"/>
      <c r="I18" s="143" t="s">
        <v>28</v>
      </c>
      <c r="J18" s="34" t="str">
        <f>'Rekapitulace zakázky'!AN14</f>
        <v>Vyplň údaj</v>
      </c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3" t="s">
        <v>31</v>
      </c>
      <c r="E20" s="39"/>
      <c r="F20" s="39"/>
      <c r="G20" s="39"/>
      <c r="H20" s="39"/>
      <c r="I20" s="143" t="s">
        <v>26</v>
      </c>
      <c r="J20" s="134" t="str">
        <f>IF('Rekapitulace zakázky'!AN16="","",'Rekapitulace zakázky'!AN16)</f>
        <v/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4" t="str">
        <f>IF('Rekapitulace zakázky'!E17="","",'Rekapitulace zakázky'!E17)</f>
        <v>Pavel Hruška</v>
      </c>
      <c r="F21" s="39"/>
      <c r="G21" s="39"/>
      <c r="H21" s="39"/>
      <c r="I21" s="143" t="s">
        <v>28</v>
      </c>
      <c r="J21" s="134" t="str">
        <f>IF('Rekapitulace zakázky'!AN17="","",'Rekapitulace zakázky'!AN17)</f>
        <v/>
      </c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3" t="s">
        <v>34</v>
      </c>
      <c r="E23" s="39"/>
      <c r="F23" s="39"/>
      <c r="G23" s="39"/>
      <c r="H23" s="39"/>
      <c r="I23" s="143" t="s">
        <v>26</v>
      </c>
      <c r="J23" s="134" t="str">
        <f>IF('Rekapitulace zakázky'!AN19="","",'Rekapitulace zakázky'!AN19)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4" t="str">
        <f>IF('Rekapitulace zakázky'!E20="","",'Rekapitulace zakázky'!E20)</f>
        <v>Pavel Hruška</v>
      </c>
      <c r="F24" s="39"/>
      <c r="G24" s="39"/>
      <c r="H24" s="39"/>
      <c r="I24" s="143" t="s">
        <v>28</v>
      </c>
      <c r="J24" s="134" t="str">
        <f>IF('Rekapitulace zakázky'!AN20="","",'Rekapitulace zakázky'!AN20)</f>
        <v/>
      </c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3" t="s">
        <v>35</v>
      </c>
      <c r="E26" s="39"/>
      <c r="F26" s="39"/>
      <c r="G26" s="39"/>
      <c r="H26" s="39"/>
      <c r="I26" s="39"/>
      <c r="J26" s="39"/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8"/>
      <c r="B27" s="149"/>
      <c r="C27" s="148"/>
      <c r="D27" s="148"/>
      <c r="E27" s="150" t="s">
        <v>19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14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3" t="s">
        <v>37</v>
      </c>
      <c r="E30" s="39"/>
      <c r="F30" s="39"/>
      <c r="G30" s="39"/>
      <c r="H30" s="39"/>
      <c r="I30" s="39"/>
      <c r="J30" s="154">
        <f>ROUND(J85,2)</f>
        <v>0</v>
      </c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5" t="s">
        <v>39</v>
      </c>
      <c r="G32" s="39"/>
      <c r="H32" s="39"/>
      <c r="I32" s="155" t="s">
        <v>38</v>
      </c>
      <c r="J32" s="155" t="s">
        <v>40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6" t="s">
        <v>41</v>
      </c>
      <c r="E33" s="143" t="s">
        <v>42</v>
      </c>
      <c r="F33" s="157">
        <f>ROUND((SUM(BE85:BE123)),2)</f>
        <v>0</v>
      </c>
      <c r="G33" s="39"/>
      <c r="H33" s="39"/>
      <c r="I33" s="158">
        <v>0.21</v>
      </c>
      <c r="J33" s="157">
        <f>ROUND(((SUM(BE85:BE123))*I33),2)</f>
        <v>0</v>
      </c>
      <c r="K33" s="39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3" t="s">
        <v>43</v>
      </c>
      <c r="F34" s="157">
        <f>ROUND((SUM(BF85:BF123)),2)</f>
        <v>0</v>
      </c>
      <c r="G34" s="39"/>
      <c r="H34" s="39"/>
      <c r="I34" s="158">
        <v>0.15</v>
      </c>
      <c r="J34" s="157">
        <f>ROUND(((SUM(BF85:BF123))*I34),2)</f>
        <v>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3" t="s">
        <v>44</v>
      </c>
      <c r="F35" s="157">
        <f>ROUND((SUM(BG85:BG123)),2)</f>
        <v>0</v>
      </c>
      <c r="G35" s="39"/>
      <c r="H35" s="39"/>
      <c r="I35" s="158">
        <v>0.21</v>
      </c>
      <c r="J35" s="157">
        <f>0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3" t="s">
        <v>45</v>
      </c>
      <c r="F36" s="157">
        <f>ROUND((SUM(BH85:BH123)),2)</f>
        <v>0</v>
      </c>
      <c r="G36" s="39"/>
      <c r="H36" s="39"/>
      <c r="I36" s="158">
        <v>0.15</v>
      </c>
      <c r="J36" s="157">
        <f>0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46</v>
      </c>
      <c r="F37" s="157">
        <f>ROUND((SUM(BI85:BI123)),2)</f>
        <v>0</v>
      </c>
      <c r="G37" s="39"/>
      <c r="H37" s="39"/>
      <c r="I37" s="158">
        <v>0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9"/>
      <c r="D39" s="160" t="s">
        <v>47</v>
      </c>
      <c r="E39" s="161"/>
      <c r="F39" s="161"/>
      <c r="G39" s="162" t="s">
        <v>48</v>
      </c>
      <c r="H39" s="163" t="s">
        <v>49</v>
      </c>
      <c r="I39" s="161"/>
      <c r="J39" s="164">
        <f>SUM(J30:J37)</f>
        <v>0</v>
      </c>
      <c r="K39" s="165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107</v>
      </c>
      <c r="D45" s="41"/>
      <c r="E45" s="41"/>
      <c r="F45" s="41"/>
      <c r="G45" s="41"/>
      <c r="H45" s="41"/>
      <c r="I45" s="41"/>
      <c r="J45" s="41"/>
      <c r="K45" s="41"/>
      <c r="L45" s="14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0" t="str">
        <f>E7</f>
        <v>Zřízení sociální zařízení a šaten v tělocvičně Biskupského gymnázia ul. Střelecká 1800, Varnsdorf</v>
      </c>
      <c r="F48" s="33"/>
      <c r="G48" s="33"/>
      <c r="H48" s="33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105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5 - Zařízení pro vytápění</v>
      </c>
      <c r="F50" s="41"/>
      <c r="G50" s="41"/>
      <c r="H50" s="41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29. 12. 2021</v>
      </c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Město Varnsdorf, nám. E. Beneše 470, Varnsdorf </v>
      </c>
      <c r="G54" s="41"/>
      <c r="H54" s="41"/>
      <c r="I54" s="33" t="s">
        <v>31</v>
      </c>
      <c r="J54" s="37" t="str">
        <f>E21</f>
        <v>Pavel Hruška</v>
      </c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Pavel Hruška</v>
      </c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1" t="s">
        <v>108</v>
      </c>
      <c r="D57" s="172"/>
      <c r="E57" s="172"/>
      <c r="F57" s="172"/>
      <c r="G57" s="172"/>
      <c r="H57" s="172"/>
      <c r="I57" s="172"/>
      <c r="J57" s="173" t="s">
        <v>109</v>
      </c>
      <c r="K57" s="172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4" t="s">
        <v>69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110</v>
      </c>
    </row>
    <row r="60" spans="1:31" s="9" customFormat="1" ht="24.95" customHeight="1">
      <c r="A60" s="9"/>
      <c r="B60" s="175"/>
      <c r="C60" s="176"/>
      <c r="D60" s="177" t="s">
        <v>2265</v>
      </c>
      <c r="E60" s="178"/>
      <c r="F60" s="178"/>
      <c r="G60" s="178"/>
      <c r="H60" s="178"/>
      <c r="I60" s="178"/>
      <c r="J60" s="179">
        <f>J86</f>
        <v>0</v>
      </c>
      <c r="K60" s="176"/>
      <c r="L60" s="18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5"/>
      <c r="C61" s="176"/>
      <c r="D61" s="177" t="s">
        <v>2266</v>
      </c>
      <c r="E61" s="178"/>
      <c r="F61" s="178"/>
      <c r="G61" s="178"/>
      <c r="H61" s="178"/>
      <c r="I61" s="178"/>
      <c r="J61" s="179">
        <f>J98</f>
        <v>0</v>
      </c>
      <c r="K61" s="176"/>
      <c r="L61" s="18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5"/>
      <c r="C62" s="176"/>
      <c r="D62" s="177" t="s">
        <v>2267</v>
      </c>
      <c r="E62" s="178"/>
      <c r="F62" s="178"/>
      <c r="G62" s="178"/>
      <c r="H62" s="178"/>
      <c r="I62" s="178"/>
      <c r="J62" s="179">
        <f>J102</f>
        <v>0</v>
      </c>
      <c r="K62" s="176"/>
      <c r="L62" s="18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5"/>
      <c r="C63" s="176"/>
      <c r="D63" s="177" t="s">
        <v>2268</v>
      </c>
      <c r="E63" s="178"/>
      <c r="F63" s="178"/>
      <c r="G63" s="178"/>
      <c r="H63" s="178"/>
      <c r="I63" s="178"/>
      <c r="J63" s="179">
        <f>J107</f>
        <v>0</v>
      </c>
      <c r="K63" s="176"/>
      <c r="L63" s="180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75"/>
      <c r="C64" s="176"/>
      <c r="D64" s="177" t="s">
        <v>2269</v>
      </c>
      <c r="E64" s="178"/>
      <c r="F64" s="178"/>
      <c r="G64" s="178"/>
      <c r="H64" s="178"/>
      <c r="I64" s="178"/>
      <c r="J64" s="179">
        <f>J111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5"/>
      <c r="C65" s="176"/>
      <c r="D65" s="177" t="s">
        <v>2077</v>
      </c>
      <c r="E65" s="178"/>
      <c r="F65" s="178"/>
      <c r="G65" s="178"/>
      <c r="H65" s="178"/>
      <c r="I65" s="178"/>
      <c r="J65" s="179">
        <f>J113</f>
        <v>0</v>
      </c>
      <c r="K65" s="176"/>
      <c r="L65" s="18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116</v>
      </c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170" t="str">
        <f>E7</f>
        <v>Zřízení sociální zařízení a šaten v tělocvičně Biskupského gymnázia ul. Střelecká 1800, Varnsdorf</v>
      </c>
      <c r="F75" s="33"/>
      <c r="G75" s="33"/>
      <c r="H75" s="33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105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E9</f>
        <v>SO 5 - Zařízení pro vytápění</v>
      </c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F12</f>
        <v xml:space="preserve"> </v>
      </c>
      <c r="G79" s="41"/>
      <c r="H79" s="41"/>
      <c r="I79" s="33" t="s">
        <v>23</v>
      </c>
      <c r="J79" s="73" t="str">
        <f>IF(J12="","",J12)</f>
        <v>29. 12. 2021</v>
      </c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E15</f>
        <v xml:space="preserve">Město Varnsdorf, nám. E. Beneše 470, Varnsdorf </v>
      </c>
      <c r="G81" s="41"/>
      <c r="H81" s="41"/>
      <c r="I81" s="33" t="s">
        <v>31</v>
      </c>
      <c r="J81" s="37" t="str">
        <f>E21</f>
        <v>Pavel Hruška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29</v>
      </c>
      <c r="D82" s="41"/>
      <c r="E82" s="41"/>
      <c r="F82" s="28" t="str">
        <f>IF(E18="","",E18)</f>
        <v>Vyplň údaj</v>
      </c>
      <c r="G82" s="41"/>
      <c r="H82" s="41"/>
      <c r="I82" s="33" t="s">
        <v>34</v>
      </c>
      <c r="J82" s="37" t="str">
        <f>E24</f>
        <v>Pavel Hruška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86"/>
      <c r="B84" s="187"/>
      <c r="C84" s="188" t="s">
        <v>117</v>
      </c>
      <c r="D84" s="189" t="s">
        <v>56</v>
      </c>
      <c r="E84" s="189" t="s">
        <v>52</v>
      </c>
      <c r="F84" s="189" t="s">
        <v>53</v>
      </c>
      <c r="G84" s="189" t="s">
        <v>118</v>
      </c>
      <c r="H84" s="189" t="s">
        <v>119</v>
      </c>
      <c r="I84" s="189" t="s">
        <v>120</v>
      </c>
      <c r="J84" s="189" t="s">
        <v>109</v>
      </c>
      <c r="K84" s="190" t="s">
        <v>121</v>
      </c>
      <c r="L84" s="191"/>
      <c r="M84" s="93" t="s">
        <v>19</v>
      </c>
      <c r="N84" s="94" t="s">
        <v>41</v>
      </c>
      <c r="O84" s="94" t="s">
        <v>122</v>
      </c>
      <c r="P84" s="94" t="s">
        <v>123</v>
      </c>
      <c r="Q84" s="94" t="s">
        <v>124</v>
      </c>
      <c r="R84" s="94" t="s">
        <v>125</v>
      </c>
      <c r="S84" s="94" t="s">
        <v>126</v>
      </c>
      <c r="T84" s="94" t="s">
        <v>127</v>
      </c>
      <c r="U84" s="95" t="s">
        <v>128</v>
      </c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</row>
    <row r="85" spans="1:63" s="2" customFormat="1" ht="22.8" customHeight="1">
      <c r="A85" s="39"/>
      <c r="B85" s="40"/>
      <c r="C85" s="100" t="s">
        <v>129</v>
      </c>
      <c r="D85" s="41"/>
      <c r="E85" s="41"/>
      <c r="F85" s="41"/>
      <c r="G85" s="41"/>
      <c r="H85" s="41"/>
      <c r="I85" s="41"/>
      <c r="J85" s="192">
        <f>BK85</f>
        <v>0</v>
      </c>
      <c r="K85" s="41"/>
      <c r="L85" s="45"/>
      <c r="M85" s="96"/>
      <c r="N85" s="193"/>
      <c r="O85" s="97"/>
      <c r="P85" s="194">
        <f>P86+P98+P102+P107+P111+P113</f>
        <v>0</v>
      </c>
      <c r="Q85" s="97"/>
      <c r="R85" s="194">
        <f>R86+R98+R102+R107+R111+R113</f>
        <v>0.25450000000000006</v>
      </c>
      <c r="S85" s="97"/>
      <c r="T85" s="194">
        <f>T86+T98+T102+T107+T111+T113</f>
        <v>0</v>
      </c>
      <c r="U85" s="98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70</v>
      </c>
      <c r="AU85" s="18" t="s">
        <v>110</v>
      </c>
      <c r="BK85" s="195">
        <f>BK86+BK98+BK102+BK107+BK111+BK113</f>
        <v>0</v>
      </c>
    </row>
    <row r="86" spans="1:63" s="12" customFormat="1" ht="25.9" customHeight="1">
      <c r="A86" s="12"/>
      <c r="B86" s="196"/>
      <c r="C86" s="197"/>
      <c r="D86" s="198" t="s">
        <v>70</v>
      </c>
      <c r="E86" s="199" t="s">
        <v>2270</v>
      </c>
      <c r="F86" s="199" t="s">
        <v>2271</v>
      </c>
      <c r="G86" s="197"/>
      <c r="H86" s="197"/>
      <c r="I86" s="200"/>
      <c r="J86" s="201">
        <f>BK86</f>
        <v>0</v>
      </c>
      <c r="K86" s="197"/>
      <c r="L86" s="202"/>
      <c r="M86" s="203"/>
      <c r="N86" s="204"/>
      <c r="O86" s="204"/>
      <c r="P86" s="205">
        <f>SUM(P87:P97)</f>
        <v>0</v>
      </c>
      <c r="Q86" s="204"/>
      <c r="R86" s="205">
        <f>SUM(R87:R97)</f>
        <v>0.07076</v>
      </c>
      <c r="S86" s="204"/>
      <c r="T86" s="205">
        <f>SUM(T87:T97)</f>
        <v>0</v>
      </c>
      <c r="U86" s="206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7" t="s">
        <v>81</v>
      </c>
      <c r="AT86" s="208" t="s">
        <v>70</v>
      </c>
      <c r="AU86" s="208" t="s">
        <v>71</v>
      </c>
      <c r="AY86" s="207" t="s">
        <v>133</v>
      </c>
      <c r="BK86" s="209">
        <f>SUM(BK87:BK97)</f>
        <v>0</v>
      </c>
    </row>
    <row r="87" spans="1:65" s="2" customFormat="1" ht="16.5" customHeight="1">
      <c r="A87" s="39"/>
      <c r="B87" s="40"/>
      <c r="C87" s="212" t="s">
        <v>79</v>
      </c>
      <c r="D87" s="212" t="s">
        <v>136</v>
      </c>
      <c r="E87" s="213" t="s">
        <v>2272</v>
      </c>
      <c r="F87" s="214" t="s">
        <v>2273</v>
      </c>
      <c r="G87" s="215" t="s">
        <v>208</v>
      </c>
      <c r="H87" s="216">
        <v>4</v>
      </c>
      <c r="I87" s="217"/>
      <c r="J87" s="218">
        <f>ROUND(I87*H87,2)</f>
        <v>0</v>
      </c>
      <c r="K87" s="214" t="s">
        <v>2081</v>
      </c>
      <c r="L87" s="45"/>
      <c r="M87" s="219" t="s">
        <v>19</v>
      </c>
      <c r="N87" s="220" t="s">
        <v>42</v>
      </c>
      <c r="O87" s="85"/>
      <c r="P87" s="221">
        <f>O87*H87</f>
        <v>0</v>
      </c>
      <c r="Q87" s="221">
        <v>0.00016</v>
      </c>
      <c r="R87" s="221">
        <f>Q87*H87</f>
        <v>0.00064</v>
      </c>
      <c r="S87" s="221">
        <v>0</v>
      </c>
      <c r="T87" s="221">
        <f>S87*H87</f>
        <v>0</v>
      </c>
      <c r="U87" s="222" t="s">
        <v>19</v>
      </c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23" t="s">
        <v>310</v>
      </c>
      <c r="AT87" s="223" t="s">
        <v>136</v>
      </c>
      <c r="AU87" s="223" t="s">
        <v>79</v>
      </c>
      <c r="AY87" s="18" t="s">
        <v>133</v>
      </c>
      <c r="BE87" s="224">
        <f>IF(N87="základní",J87,0)</f>
        <v>0</v>
      </c>
      <c r="BF87" s="224">
        <f>IF(N87="snížená",J87,0)</f>
        <v>0</v>
      </c>
      <c r="BG87" s="224">
        <f>IF(N87="zákl. přenesená",J87,0)</f>
        <v>0</v>
      </c>
      <c r="BH87" s="224">
        <f>IF(N87="sníž. přenesená",J87,0)</f>
        <v>0</v>
      </c>
      <c r="BI87" s="224">
        <f>IF(N87="nulová",J87,0)</f>
        <v>0</v>
      </c>
      <c r="BJ87" s="18" t="s">
        <v>79</v>
      </c>
      <c r="BK87" s="224">
        <f>ROUND(I87*H87,2)</f>
        <v>0</v>
      </c>
      <c r="BL87" s="18" t="s">
        <v>310</v>
      </c>
      <c r="BM87" s="223" t="s">
        <v>81</v>
      </c>
    </row>
    <row r="88" spans="1:65" s="2" customFormat="1" ht="16.5" customHeight="1">
      <c r="A88" s="39"/>
      <c r="B88" s="40"/>
      <c r="C88" s="212" t="s">
        <v>81</v>
      </c>
      <c r="D88" s="212" t="s">
        <v>136</v>
      </c>
      <c r="E88" s="213" t="s">
        <v>2274</v>
      </c>
      <c r="F88" s="214" t="s">
        <v>2275</v>
      </c>
      <c r="G88" s="215" t="s">
        <v>253</v>
      </c>
      <c r="H88" s="216">
        <v>12</v>
      </c>
      <c r="I88" s="217"/>
      <c r="J88" s="218">
        <f>ROUND(I88*H88,2)</f>
        <v>0</v>
      </c>
      <c r="K88" s="214" t="s">
        <v>2081</v>
      </c>
      <c r="L88" s="45"/>
      <c r="M88" s="219" t="s">
        <v>19</v>
      </c>
      <c r="N88" s="220" t="s">
        <v>42</v>
      </c>
      <c r="O88" s="85"/>
      <c r="P88" s="221">
        <f>O88*H88</f>
        <v>0</v>
      </c>
      <c r="Q88" s="221">
        <v>0.00101</v>
      </c>
      <c r="R88" s="221">
        <f>Q88*H88</f>
        <v>0.01212</v>
      </c>
      <c r="S88" s="221">
        <v>0</v>
      </c>
      <c r="T88" s="221">
        <f>S88*H88</f>
        <v>0</v>
      </c>
      <c r="U88" s="222" t="s">
        <v>19</v>
      </c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3" t="s">
        <v>310</v>
      </c>
      <c r="AT88" s="223" t="s">
        <v>136</v>
      </c>
      <c r="AU88" s="223" t="s">
        <v>79</v>
      </c>
      <c r="AY88" s="18" t="s">
        <v>133</v>
      </c>
      <c r="BE88" s="224">
        <f>IF(N88="základní",J88,0)</f>
        <v>0</v>
      </c>
      <c r="BF88" s="224">
        <f>IF(N88="snížená",J88,0)</f>
        <v>0</v>
      </c>
      <c r="BG88" s="224">
        <f>IF(N88="zákl. přenesená",J88,0)</f>
        <v>0</v>
      </c>
      <c r="BH88" s="224">
        <f>IF(N88="sníž. přenesená",J88,0)</f>
        <v>0</v>
      </c>
      <c r="BI88" s="224">
        <f>IF(N88="nulová",J88,0)</f>
        <v>0</v>
      </c>
      <c r="BJ88" s="18" t="s">
        <v>79</v>
      </c>
      <c r="BK88" s="224">
        <f>ROUND(I88*H88,2)</f>
        <v>0</v>
      </c>
      <c r="BL88" s="18" t="s">
        <v>310</v>
      </c>
      <c r="BM88" s="223" t="s">
        <v>156</v>
      </c>
    </row>
    <row r="89" spans="1:65" s="2" customFormat="1" ht="16.5" customHeight="1">
      <c r="A89" s="39"/>
      <c r="B89" s="40"/>
      <c r="C89" s="212" t="s">
        <v>149</v>
      </c>
      <c r="D89" s="212" t="s">
        <v>136</v>
      </c>
      <c r="E89" s="213" t="s">
        <v>2276</v>
      </c>
      <c r="F89" s="214" t="s">
        <v>2277</v>
      </c>
      <c r="G89" s="215" t="s">
        <v>253</v>
      </c>
      <c r="H89" s="216">
        <v>26</v>
      </c>
      <c r="I89" s="217"/>
      <c r="J89" s="218">
        <f>ROUND(I89*H89,2)</f>
        <v>0</v>
      </c>
      <c r="K89" s="214" t="s">
        <v>2081</v>
      </c>
      <c r="L89" s="45"/>
      <c r="M89" s="219" t="s">
        <v>19</v>
      </c>
      <c r="N89" s="220" t="s">
        <v>42</v>
      </c>
      <c r="O89" s="85"/>
      <c r="P89" s="221">
        <f>O89*H89</f>
        <v>0</v>
      </c>
      <c r="Q89" s="221">
        <v>0.00088</v>
      </c>
      <c r="R89" s="221">
        <f>Q89*H89</f>
        <v>0.02288</v>
      </c>
      <c r="S89" s="221">
        <v>0</v>
      </c>
      <c r="T89" s="221">
        <f>S89*H89</f>
        <v>0</v>
      </c>
      <c r="U89" s="222" t="s">
        <v>19</v>
      </c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3" t="s">
        <v>310</v>
      </c>
      <c r="AT89" s="223" t="s">
        <v>136</v>
      </c>
      <c r="AU89" s="223" t="s">
        <v>79</v>
      </c>
      <c r="AY89" s="18" t="s">
        <v>133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18" t="s">
        <v>79</v>
      </c>
      <c r="BK89" s="224">
        <f>ROUND(I89*H89,2)</f>
        <v>0</v>
      </c>
      <c r="BL89" s="18" t="s">
        <v>310</v>
      </c>
      <c r="BM89" s="223" t="s">
        <v>166</v>
      </c>
    </row>
    <row r="90" spans="1:65" s="2" customFormat="1" ht="16.5" customHeight="1">
      <c r="A90" s="39"/>
      <c r="B90" s="40"/>
      <c r="C90" s="212" t="s">
        <v>156</v>
      </c>
      <c r="D90" s="212" t="s">
        <v>136</v>
      </c>
      <c r="E90" s="213" t="s">
        <v>2278</v>
      </c>
      <c r="F90" s="214" t="s">
        <v>2279</v>
      </c>
      <c r="G90" s="215" t="s">
        <v>253</v>
      </c>
      <c r="H90" s="216">
        <v>12</v>
      </c>
      <c r="I90" s="217"/>
      <c r="J90" s="218">
        <f>ROUND(I90*H90,2)</f>
        <v>0</v>
      </c>
      <c r="K90" s="214" t="s">
        <v>2081</v>
      </c>
      <c r="L90" s="45"/>
      <c r="M90" s="219" t="s">
        <v>19</v>
      </c>
      <c r="N90" s="220" t="s">
        <v>42</v>
      </c>
      <c r="O90" s="85"/>
      <c r="P90" s="221">
        <f>O90*H90</f>
        <v>0</v>
      </c>
      <c r="Q90" s="221">
        <v>0.00076</v>
      </c>
      <c r="R90" s="221">
        <f>Q90*H90</f>
        <v>0.00912</v>
      </c>
      <c r="S90" s="221">
        <v>0</v>
      </c>
      <c r="T90" s="221">
        <f>S90*H90</f>
        <v>0</v>
      </c>
      <c r="U90" s="222" t="s">
        <v>19</v>
      </c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3" t="s">
        <v>310</v>
      </c>
      <c r="AT90" s="223" t="s">
        <v>136</v>
      </c>
      <c r="AU90" s="223" t="s">
        <v>79</v>
      </c>
      <c r="AY90" s="18" t="s">
        <v>133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8" t="s">
        <v>79</v>
      </c>
      <c r="BK90" s="224">
        <f>ROUND(I90*H90,2)</f>
        <v>0</v>
      </c>
      <c r="BL90" s="18" t="s">
        <v>310</v>
      </c>
      <c r="BM90" s="223" t="s">
        <v>178</v>
      </c>
    </row>
    <row r="91" spans="1:65" s="2" customFormat="1" ht="16.5" customHeight="1">
      <c r="A91" s="39"/>
      <c r="B91" s="40"/>
      <c r="C91" s="212" t="s">
        <v>132</v>
      </c>
      <c r="D91" s="212" t="s">
        <v>136</v>
      </c>
      <c r="E91" s="213" t="s">
        <v>2280</v>
      </c>
      <c r="F91" s="214" t="s">
        <v>2281</v>
      </c>
      <c r="G91" s="215" t="s">
        <v>253</v>
      </c>
      <c r="H91" s="216">
        <v>40</v>
      </c>
      <c r="I91" s="217"/>
      <c r="J91" s="218">
        <f>ROUND(I91*H91,2)</f>
        <v>0</v>
      </c>
      <c r="K91" s="214" t="s">
        <v>2081</v>
      </c>
      <c r="L91" s="45"/>
      <c r="M91" s="219" t="s">
        <v>19</v>
      </c>
      <c r="N91" s="220" t="s">
        <v>42</v>
      </c>
      <c r="O91" s="85"/>
      <c r="P91" s="221">
        <f>O91*H91</f>
        <v>0</v>
      </c>
      <c r="Q91" s="221">
        <v>0.00065</v>
      </c>
      <c r="R91" s="221">
        <f>Q91*H91</f>
        <v>0.026</v>
      </c>
      <c r="S91" s="221">
        <v>0</v>
      </c>
      <c r="T91" s="221">
        <f>S91*H91</f>
        <v>0</v>
      </c>
      <c r="U91" s="222" t="s">
        <v>19</v>
      </c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3" t="s">
        <v>310</v>
      </c>
      <c r="AT91" s="223" t="s">
        <v>136</v>
      </c>
      <c r="AU91" s="223" t="s">
        <v>79</v>
      </c>
      <c r="AY91" s="18" t="s">
        <v>133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8" t="s">
        <v>79</v>
      </c>
      <c r="BK91" s="224">
        <f>ROUND(I91*H91,2)</f>
        <v>0</v>
      </c>
      <c r="BL91" s="18" t="s">
        <v>310</v>
      </c>
      <c r="BM91" s="223" t="s">
        <v>273</v>
      </c>
    </row>
    <row r="92" spans="1:65" s="2" customFormat="1" ht="16.5" customHeight="1">
      <c r="A92" s="39"/>
      <c r="B92" s="40"/>
      <c r="C92" s="212" t="s">
        <v>166</v>
      </c>
      <c r="D92" s="212" t="s">
        <v>136</v>
      </c>
      <c r="E92" s="213" t="s">
        <v>2282</v>
      </c>
      <c r="F92" s="214" t="s">
        <v>2283</v>
      </c>
      <c r="G92" s="215" t="s">
        <v>208</v>
      </c>
      <c r="H92" s="216">
        <v>4</v>
      </c>
      <c r="I92" s="217"/>
      <c r="J92" s="218">
        <f>ROUND(I92*H92,2)</f>
        <v>0</v>
      </c>
      <c r="K92" s="214" t="s">
        <v>2081</v>
      </c>
      <c r="L92" s="45"/>
      <c r="M92" s="219" t="s">
        <v>19</v>
      </c>
      <c r="N92" s="220" t="s">
        <v>42</v>
      </c>
      <c r="O92" s="85"/>
      <c r="P92" s="221">
        <f>O92*H92</f>
        <v>0</v>
      </c>
      <c r="Q92" s="221">
        <v>0</v>
      </c>
      <c r="R92" s="221">
        <f>Q92*H92</f>
        <v>0</v>
      </c>
      <c r="S92" s="221">
        <v>0</v>
      </c>
      <c r="T92" s="221">
        <f>S92*H92</f>
        <v>0</v>
      </c>
      <c r="U92" s="222" t="s">
        <v>19</v>
      </c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3" t="s">
        <v>310</v>
      </c>
      <c r="AT92" s="223" t="s">
        <v>136</v>
      </c>
      <c r="AU92" s="223" t="s">
        <v>79</v>
      </c>
      <c r="AY92" s="18" t="s">
        <v>133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8" t="s">
        <v>79</v>
      </c>
      <c r="BK92" s="224">
        <f>ROUND(I92*H92,2)</f>
        <v>0</v>
      </c>
      <c r="BL92" s="18" t="s">
        <v>310</v>
      </c>
      <c r="BM92" s="223" t="s">
        <v>288</v>
      </c>
    </row>
    <row r="93" spans="1:65" s="2" customFormat="1" ht="16.5" customHeight="1">
      <c r="A93" s="39"/>
      <c r="B93" s="40"/>
      <c r="C93" s="212" t="s">
        <v>173</v>
      </c>
      <c r="D93" s="212" t="s">
        <v>136</v>
      </c>
      <c r="E93" s="213" t="s">
        <v>2284</v>
      </c>
      <c r="F93" s="214" t="s">
        <v>2285</v>
      </c>
      <c r="G93" s="215" t="s">
        <v>208</v>
      </c>
      <c r="H93" s="216">
        <v>8</v>
      </c>
      <c r="I93" s="217"/>
      <c r="J93" s="218">
        <f>ROUND(I93*H93,2)</f>
        <v>0</v>
      </c>
      <c r="K93" s="214" t="s">
        <v>2081</v>
      </c>
      <c r="L93" s="45"/>
      <c r="M93" s="219" t="s">
        <v>19</v>
      </c>
      <c r="N93" s="220" t="s">
        <v>42</v>
      </c>
      <c r="O93" s="85"/>
      <c r="P93" s="221">
        <f>O93*H93</f>
        <v>0</v>
      </c>
      <c r="Q93" s="221">
        <v>0</v>
      </c>
      <c r="R93" s="221">
        <f>Q93*H93</f>
        <v>0</v>
      </c>
      <c r="S93" s="221">
        <v>0</v>
      </c>
      <c r="T93" s="221">
        <f>S93*H93</f>
        <v>0</v>
      </c>
      <c r="U93" s="222" t="s">
        <v>19</v>
      </c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3" t="s">
        <v>310</v>
      </c>
      <c r="AT93" s="223" t="s">
        <v>136</v>
      </c>
      <c r="AU93" s="223" t="s">
        <v>79</v>
      </c>
      <c r="AY93" s="18" t="s">
        <v>133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8" t="s">
        <v>79</v>
      </c>
      <c r="BK93" s="224">
        <f>ROUND(I93*H93,2)</f>
        <v>0</v>
      </c>
      <c r="BL93" s="18" t="s">
        <v>310</v>
      </c>
      <c r="BM93" s="223" t="s">
        <v>300</v>
      </c>
    </row>
    <row r="94" spans="1:65" s="2" customFormat="1" ht="16.5" customHeight="1">
      <c r="A94" s="39"/>
      <c r="B94" s="40"/>
      <c r="C94" s="212" t="s">
        <v>178</v>
      </c>
      <c r="D94" s="212" t="s">
        <v>136</v>
      </c>
      <c r="E94" s="213" t="s">
        <v>2286</v>
      </c>
      <c r="F94" s="214" t="s">
        <v>2287</v>
      </c>
      <c r="G94" s="215" t="s">
        <v>208</v>
      </c>
      <c r="H94" s="216">
        <v>4</v>
      </c>
      <c r="I94" s="217"/>
      <c r="J94" s="218">
        <f>ROUND(I94*H94,2)</f>
        <v>0</v>
      </c>
      <c r="K94" s="214" t="s">
        <v>2081</v>
      </c>
      <c r="L94" s="45"/>
      <c r="M94" s="219" t="s">
        <v>19</v>
      </c>
      <c r="N94" s="220" t="s">
        <v>42</v>
      </c>
      <c r="O94" s="85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1">
        <f>S94*H94</f>
        <v>0</v>
      </c>
      <c r="U94" s="222" t="s">
        <v>19</v>
      </c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3" t="s">
        <v>310</v>
      </c>
      <c r="AT94" s="223" t="s">
        <v>136</v>
      </c>
      <c r="AU94" s="223" t="s">
        <v>79</v>
      </c>
      <c r="AY94" s="18" t="s">
        <v>133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8" t="s">
        <v>79</v>
      </c>
      <c r="BK94" s="224">
        <f>ROUND(I94*H94,2)</f>
        <v>0</v>
      </c>
      <c r="BL94" s="18" t="s">
        <v>310</v>
      </c>
      <c r="BM94" s="223" t="s">
        <v>310</v>
      </c>
    </row>
    <row r="95" spans="1:65" s="2" customFormat="1" ht="16.5" customHeight="1">
      <c r="A95" s="39"/>
      <c r="B95" s="40"/>
      <c r="C95" s="212" t="s">
        <v>268</v>
      </c>
      <c r="D95" s="212" t="s">
        <v>136</v>
      </c>
      <c r="E95" s="213" t="s">
        <v>2288</v>
      </c>
      <c r="F95" s="214" t="s">
        <v>2289</v>
      </c>
      <c r="G95" s="215" t="s">
        <v>208</v>
      </c>
      <c r="H95" s="216">
        <v>4</v>
      </c>
      <c r="I95" s="217"/>
      <c r="J95" s="218">
        <f>ROUND(I95*H95,2)</f>
        <v>0</v>
      </c>
      <c r="K95" s="214" t="s">
        <v>2081</v>
      </c>
      <c r="L95" s="45"/>
      <c r="M95" s="219" t="s">
        <v>19</v>
      </c>
      <c r="N95" s="220" t="s">
        <v>42</v>
      </c>
      <c r="O95" s="85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1">
        <f>S95*H95</f>
        <v>0</v>
      </c>
      <c r="U95" s="222" t="s">
        <v>19</v>
      </c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3" t="s">
        <v>310</v>
      </c>
      <c r="AT95" s="223" t="s">
        <v>136</v>
      </c>
      <c r="AU95" s="223" t="s">
        <v>79</v>
      </c>
      <c r="AY95" s="18" t="s">
        <v>133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8" t="s">
        <v>79</v>
      </c>
      <c r="BK95" s="224">
        <f>ROUND(I95*H95,2)</f>
        <v>0</v>
      </c>
      <c r="BL95" s="18" t="s">
        <v>310</v>
      </c>
      <c r="BM95" s="223" t="s">
        <v>323</v>
      </c>
    </row>
    <row r="96" spans="1:65" s="2" customFormat="1" ht="16.5" customHeight="1">
      <c r="A96" s="39"/>
      <c r="B96" s="40"/>
      <c r="C96" s="212" t="s">
        <v>273</v>
      </c>
      <c r="D96" s="212" t="s">
        <v>136</v>
      </c>
      <c r="E96" s="213" t="s">
        <v>2290</v>
      </c>
      <c r="F96" s="214" t="s">
        <v>2291</v>
      </c>
      <c r="G96" s="215" t="s">
        <v>208</v>
      </c>
      <c r="H96" s="216">
        <v>4</v>
      </c>
      <c r="I96" s="217"/>
      <c r="J96" s="218">
        <f>ROUND(I96*H96,2)</f>
        <v>0</v>
      </c>
      <c r="K96" s="214" t="s">
        <v>2081</v>
      </c>
      <c r="L96" s="45"/>
      <c r="M96" s="219" t="s">
        <v>19</v>
      </c>
      <c r="N96" s="220" t="s">
        <v>42</v>
      </c>
      <c r="O96" s="85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1">
        <f>S96*H96</f>
        <v>0</v>
      </c>
      <c r="U96" s="222" t="s">
        <v>19</v>
      </c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3" t="s">
        <v>310</v>
      </c>
      <c r="AT96" s="223" t="s">
        <v>136</v>
      </c>
      <c r="AU96" s="223" t="s">
        <v>79</v>
      </c>
      <c r="AY96" s="18" t="s">
        <v>133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8" t="s">
        <v>79</v>
      </c>
      <c r="BK96" s="224">
        <f>ROUND(I96*H96,2)</f>
        <v>0</v>
      </c>
      <c r="BL96" s="18" t="s">
        <v>310</v>
      </c>
      <c r="BM96" s="223" t="s">
        <v>334</v>
      </c>
    </row>
    <row r="97" spans="1:65" s="2" customFormat="1" ht="16.5" customHeight="1">
      <c r="A97" s="39"/>
      <c r="B97" s="40"/>
      <c r="C97" s="212" t="s">
        <v>280</v>
      </c>
      <c r="D97" s="212" t="s">
        <v>136</v>
      </c>
      <c r="E97" s="213" t="s">
        <v>2292</v>
      </c>
      <c r="F97" s="214" t="s">
        <v>2293</v>
      </c>
      <c r="G97" s="215" t="s">
        <v>208</v>
      </c>
      <c r="H97" s="216">
        <v>8</v>
      </c>
      <c r="I97" s="217"/>
      <c r="J97" s="218">
        <f>ROUND(I97*H97,2)</f>
        <v>0</v>
      </c>
      <c r="K97" s="214" t="s">
        <v>2081</v>
      </c>
      <c r="L97" s="45"/>
      <c r="M97" s="219" t="s">
        <v>19</v>
      </c>
      <c r="N97" s="220" t="s">
        <v>42</v>
      </c>
      <c r="O97" s="85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1">
        <f>S97*H97</f>
        <v>0</v>
      </c>
      <c r="U97" s="222" t="s">
        <v>19</v>
      </c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3" t="s">
        <v>310</v>
      </c>
      <c r="AT97" s="223" t="s">
        <v>136</v>
      </c>
      <c r="AU97" s="223" t="s">
        <v>79</v>
      </c>
      <c r="AY97" s="18" t="s">
        <v>133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8" t="s">
        <v>79</v>
      </c>
      <c r="BK97" s="224">
        <f>ROUND(I97*H97,2)</f>
        <v>0</v>
      </c>
      <c r="BL97" s="18" t="s">
        <v>310</v>
      </c>
      <c r="BM97" s="223" t="s">
        <v>345</v>
      </c>
    </row>
    <row r="98" spans="1:63" s="12" customFormat="1" ht="25.9" customHeight="1">
      <c r="A98" s="12"/>
      <c r="B98" s="196"/>
      <c r="C98" s="197"/>
      <c r="D98" s="198" t="s">
        <v>70</v>
      </c>
      <c r="E98" s="199" t="s">
        <v>2294</v>
      </c>
      <c r="F98" s="199" t="s">
        <v>2295</v>
      </c>
      <c r="G98" s="197"/>
      <c r="H98" s="197"/>
      <c r="I98" s="200"/>
      <c r="J98" s="201">
        <f>BK98</f>
        <v>0</v>
      </c>
      <c r="K98" s="197"/>
      <c r="L98" s="202"/>
      <c r="M98" s="203"/>
      <c r="N98" s="204"/>
      <c r="O98" s="204"/>
      <c r="P98" s="205">
        <f>SUM(P99:P101)</f>
        <v>0</v>
      </c>
      <c r="Q98" s="204"/>
      <c r="R98" s="205">
        <f>SUM(R99:R101)</f>
        <v>0.00624</v>
      </c>
      <c r="S98" s="204"/>
      <c r="T98" s="205">
        <f>SUM(T99:T101)</f>
        <v>0</v>
      </c>
      <c r="U98" s="206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7" t="s">
        <v>81</v>
      </c>
      <c r="AT98" s="208" t="s">
        <v>70</v>
      </c>
      <c r="AU98" s="208" t="s">
        <v>71</v>
      </c>
      <c r="AY98" s="207" t="s">
        <v>133</v>
      </c>
      <c r="BK98" s="209">
        <f>SUM(BK99:BK101)</f>
        <v>0</v>
      </c>
    </row>
    <row r="99" spans="1:65" s="2" customFormat="1" ht="16.5" customHeight="1">
      <c r="A99" s="39"/>
      <c r="B99" s="40"/>
      <c r="C99" s="212" t="s">
        <v>288</v>
      </c>
      <c r="D99" s="212" t="s">
        <v>136</v>
      </c>
      <c r="E99" s="213" t="s">
        <v>2296</v>
      </c>
      <c r="F99" s="214" t="s">
        <v>2297</v>
      </c>
      <c r="G99" s="215" t="s">
        <v>208</v>
      </c>
      <c r="H99" s="216">
        <v>8</v>
      </c>
      <c r="I99" s="217"/>
      <c r="J99" s="218">
        <f>ROUND(I99*H99,2)</f>
        <v>0</v>
      </c>
      <c r="K99" s="214" t="s">
        <v>2081</v>
      </c>
      <c r="L99" s="45"/>
      <c r="M99" s="219" t="s">
        <v>19</v>
      </c>
      <c r="N99" s="220" t="s">
        <v>42</v>
      </c>
      <c r="O99" s="85"/>
      <c r="P99" s="221">
        <f>O99*H99</f>
        <v>0</v>
      </c>
      <c r="Q99" s="221">
        <v>0.00026</v>
      </c>
      <c r="R99" s="221">
        <f>Q99*H99</f>
        <v>0.00208</v>
      </c>
      <c r="S99" s="221">
        <v>0</v>
      </c>
      <c r="T99" s="221">
        <f>S99*H99</f>
        <v>0</v>
      </c>
      <c r="U99" s="222" t="s">
        <v>19</v>
      </c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3" t="s">
        <v>310</v>
      </c>
      <c r="AT99" s="223" t="s">
        <v>136</v>
      </c>
      <c r="AU99" s="223" t="s">
        <v>79</v>
      </c>
      <c r="AY99" s="18" t="s">
        <v>133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8" t="s">
        <v>79</v>
      </c>
      <c r="BK99" s="224">
        <f>ROUND(I99*H99,2)</f>
        <v>0</v>
      </c>
      <c r="BL99" s="18" t="s">
        <v>310</v>
      </c>
      <c r="BM99" s="223" t="s">
        <v>355</v>
      </c>
    </row>
    <row r="100" spans="1:65" s="2" customFormat="1" ht="16.5" customHeight="1">
      <c r="A100" s="39"/>
      <c r="B100" s="40"/>
      <c r="C100" s="212" t="s">
        <v>294</v>
      </c>
      <c r="D100" s="212" t="s">
        <v>136</v>
      </c>
      <c r="E100" s="213" t="s">
        <v>2298</v>
      </c>
      <c r="F100" s="214" t="s">
        <v>2299</v>
      </c>
      <c r="G100" s="215" t="s">
        <v>208</v>
      </c>
      <c r="H100" s="216">
        <v>8</v>
      </c>
      <c r="I100" s="217"/>
      <c r="J100" s="218">
        <f>ROUND(I100*H100,2)</f>
        <v>0</v>
      </c>
      <c r="K100" s="214" t="s">
        <v>2081</v>
      </c>
      <c r="L100" s="45"/>
      <c r="M100" s="219" t="s">
        <v>19</v>
      </c>
      <c r="N100" s="220" t="s">
        <v>42</v>
      </c>
      <c r="O100" s="85"/>
      <c r="P100" s="221">
        <f>O100*H100</f>
        <v>0</v>
      </c>
      <c r="Q100" s="221">
        <v>0.00019</v>
      </c>
      <c r="R100" s="221">
        <f>Q100*H100</f>
        <v>0.00152</v>
      </c>
      <c r="S100" s="221">
        <v>0</v>
      </c>
      <c r="T100" s="221">
        <f>S100*H100</f>
        <v>0</v>
      </c>
      <c r="U100" s="222" t="s">
        <v>19</v>
      </c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3" t="s">
        <v>310</v>
      </c>
      <c r="AT100" s="223" t="s">
        <v>136</v>
      </c>
      <c r="AU100" s="223" t="s">
        <v>79</v>
      </c>
      <c r="AY100" s="18" t="s">
        <v>133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8" t="s">
        <v>79</v>
      </c>
      <c r="BK100" s="224">
        <f>ROUND(I100*H100,2)</f>
        <v>0</v>
      </c>
      <c r="BL100" s="18" t="s">
        <v>310</v>
      </c>
      <c r="BM100" s="223" t="s">
        <v>372</v>
      </c>
    </row>
    <row r="101" spans="1:65" s="2" customFormat="1" ht="16.5" customHeight="1">
      <c r="A101" s="39"/>
      <c r="B101" s="40"/>
      <c r="C101" s="212" t="s">
        <v>300</v>
      </c>
      <c r="D101" s="212" t="s">
        <v>136</v>
      </c>
      <c r="E101" s="213" t="s">
        <v>2300</v>
      </c>
      <c r="F101" s="214" t="s">
        <v>2301</v>
      </c>
      <c r="G101" s="215" t="s">
        <v>208</v>
      </c>
      <c r="H101" s="216">
        <v>8</v>
      </c>
      <c r="I101" s="217"/>
      <c r="J101" s="218">
        <f>ROUND(I101*H101,2)</f>
        <v>0</v>
      </c>
      <c r="K101" s="214" t="s">
        <v>2081</v>
      </c>
      <c r="L101" s="45"/>
      <c r="M101" s="219" t="s">
        <v>19</v>
      </c>
      <c r="N101" s="220" t="s">
        <v>42</v>
      </c>
      <c r="O101" s="85"/>
      <c r="P101" s="221">
        <f>O101*H101</f>
        <v>0</v>
      </c>
      <c r="Q101" s="221">
        <v>0.00033</v>
      </c>
      <c r="R101" s="221">
        <f>Q101*H101</f>
        <v>0.00264</v>
      </c>
      <c r="S101" s="221">
        <v>0</v>
      </c>
      <c r="T101" s="221">
        <f>S101*H101</f>
        <v>0</v>
      </c>
      <c r="U101" s="222" t="s">
        <v>19</v>
      </c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3" t="s">
        <v>310</v>
      </c>
      <c r="AT101" s="223" t="s">
        <v>136</v>
      </c>
      <c r="AU101" s="223" t="s">
        <v>79</v>
      </c>
      <c r="AY101" s="18" t="s">
        <v>133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8" t="s">
        <v>79</v>
      </c>
      <c r="BK101" s="224">
        <f>ROUND(I101*H101,2)</f>
        <v>0</v>
      </c>
      <c r="BL101" s="18" t="s">
        <v>310</v>
      </c>
      <c r="BM101" s="223" t="s">
        <v>386</v>
      </c>
    </row>
    <row r="102" spans="1:63" s="12" customFormat="1" ht="25.9" customHeight="1">
      <c r="A102" s="12"/>
      <c r="B102" s="196"/>
      <c r="C102" s="197"/>
      <c r="D102" s="198" t="s">
        <v>70</v>
      </c>
      <c r="E102" s="199" t="s">
        <v>2302</v>
      </c>
      <c r="F102" s="199" t="s">
        <v>2303</v>
      </c>
      <c r="G102" s="197"/>
      <c r="H102" s="197"/>
      <c r="I102" s="200"/>
      <c r="J102" s="201">
        <f>BK102</f>
        <v>0</v>
      </c>
      <c r="K102" s="197"/>
      <c r="L102" s="202"/>
      <c r="M102" s="203"/>
      <c r="N102" s="204"/>
      <c r="O102" s="204"/>
      <c r="P102" s="205">
        <f>SUM(P103:P106)</f>
        <v>0</v>
      </c>
      <c r="Q102" s="204"/>
      <c r="R102" s="205">
        <f>SUM(R103:R106)</f>
        <v>0.15192</v>
      </c>
      <c r="S102" s="204"/>
      <c r="T102" s="205">
        <f>SUM(T103:T106)</f>
        <v>0</v>
      </c>
      <c r="U102" s="206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7" t="s">
        <v>81</v>
      </c>
      <c r="AT102" s="208" t="s">
        <v>70</v>
      </c>
      <c r="AU102" s="208" t="s">
        <v>71</v>
      </c>
      <c r="AY102" s="207" t="s">
        <v>133</v>
      </c>
      <c r="BK102" s="209">
        <f>SUM(BK103:BK106)</f>
        <v>0</v>
      </c>
    </row>
    <row r="103" spans="1:65" s="2" customFormat="1" ht="16.5" customHeight="1">
      <c r="A103" s="39"/>
      <c r="B103" s="40"/>
      <c r="C103" s="212" t="s">
        <v>8</v>
      </c>
      <c r="D103" s="212" t="s">
        <v>136</v>
      </c>
      <c r="E103" s="213" t="s">
        <v>2304</v>
      </c>
      <c r="F103" s="214" t="s">
        <v>2305</v>
      </c>
      <c r="G103" s="215" t="s">
        <v>208</v>
      </c>
      <c r="H103" s="216">
        <v>2</v>
      </c>
      <c r="I103" s="217"/>
      <c r="J103" s="218">
        <f>ROUND(I103*H103,2)</f>
        <v>0</v>
      </c>
      <c r="K103" s="214" t="s">
        <v>2081</v>
      </c>
      <c r="L103" s="45"/>
      <c r="M103" s="219" t="s">
        <v>19</v>
      </c>
      <c r="N103" s="220" t="s">
        <v>42</v>
      </c>
      <c r="O103" s="85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1">
        <f>S103*H103</f>
        <v>0</v>
      </c>
      <c r="U103" s="222" t="s">
        <v>19</v>
      </c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3" t="s">
        <v>310</v>
      </c>
      <c r="AT103" s="223" t="s">
        <v>136</v>
      </c>
      <c r="AU103" s="223" t="s">
        <v>79</v>
      </c>
      <c r="AY103" s="18" t="s">
        <v>133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8" t="s">
        <v>79</v>
      </c>
      <c r="BK103" s="224">
        <f>ROUND(I103*H103,2)</f>
        <v>0</v>
      </c>
      <c r="BL103" s="18" t="s">
        <v>310</v>
      </c>
      <c r="BM103" s="223" t="s">
        <v>397</v>
      </c>
    </row>
    <row r="104" spans="1:65" s="2" customFormat="1" ht="16.5" customHeight="1">
      <c r="A104" s="39"/>
      <c r="B104" s="40"/>
      <c r="C104" s="212" t="s">
        <v>310</v>
      </c>
      <c r="D104" s="212" t="s">
        <v>136</v>
      </c>
      <c r="E104" s="213" t="s">
        <v>2306</v>
      </c>
      <c r="F104" s="214" t="s">
        <v>2307</v>
      </c>
      <c r="G104" s="215" t="s">
        <v>208</v>
      </c>
      <c r="H104" s="216">
        <v>5</v>
      </c>
      <c r="I104" s="217"/>
      <c r="J104" s="218">
        <f>ROUND(I104*H104,2)</f>
        <v>0</v>
      </c>
      <c r="K104" s="214" t="s">
        <v>2081</v>
      </c>
      <c r="L104" s="45"/>
      <c r="M104" s="219" t="s">
        <v>19</v>
      </c>
      <c r="N104" s="220" t="s">
        <v>42</v>
      </c>
      <c r="O104" s="85"/>
      <c r="P104" s="221">
        <f>O104*H104</f>
        <v>0</v>
      </c>
      <c r="Q104" s="221">
        <v>0.01296</v>
      </c>
      <c r="R104" s="221">
        <f>Q104*H104</f>
        <v>0.0648</v>
      </c>
      <c r="S104" s="221">
        <v>0</v>
      </c>
      <c r="T104" s="221">
        <f>S104*H104</f>
        <v>0</v>
      </c>
      <c r="U104" s="222" t="s">
        <v>19</v>
      </c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3" t="s">
        <v>310</v>
      </c>
      <c r="AT104" s="223" t="s">
        <v>136</v>
      </c>
      <c r="AU104" s="223" t="s">
        <v>79</v>
      </c>
      <c r="AY104" s="18" t="s">
        <v>133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8" t="s">
        <v>79</v>
      </c>
      <c r="BK104" s="224">
        <f>ROUND(I104*H104,2)</f>
        <v>0</v>
      </c>
      <c r="BL104" s="18" t="s">
        <v>310</v>
      </c>
      <c r="BM104" s="223" t="s">
        <v>408</v>
      </c>
    </row>
    <row r="105" spans="1:65" s="2" customFormat="1" ht="16.5" customHeight="1">
      <c r="A105" s="39"/>
      <c r="B105" s="40"/>
      <c r="C105" s="212" t="s">
        <v>317</v>
      </c>
      <c r="D105" s="212" t="s">
        <v>136</v>
      </c>
      <c r="E105" s="213" t="s">
        <v>2308</v>
      </c>
      <c r="F105" s="214" t="s">
        <v>2309</v>
      </c>
      <c r="G105" s="215" t="s">
        <v>208</v>
      </c>
      <c r="H105" s="216">
        <v>2</v>
      </c>
      <c r="I105" s="217"/>
      <c r="J105" s="218">
        <f>ROUND(I105*H105,2)</f>
        <v>0</v>
      </c>
      <c r="K105" s="214" t="s">
        <v>2081</v>
      </c>
      <c r="L105" s="45"/>
      <c r="M105" s="219" t="s">
        <v>19</v>
      </c>
      <c r="N105" s="220" t="s">
        <v>42</v>
      </c>
      <c r="O105" s="85"/>
      <c r="P105" s="221">
        <f>O105*H105</f>
        <v>0</v>
      </c>
      <c r="Q105" s="221">
        <v>0.02178</v>
      </c>
      <c r="R105" s="221">
        <f>Q105*H105</f>
        <v>0.04356</v>
      </c>
      <c r="S105" s="221">
        <v>0</v>
      </c>
      <c r="T105" s="221">
        <f>S105*H105</f>
        <v>0</v>
      </c>
      <c r="U105" s="222" t="s">
        <v>19</v>
      </c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3" t="s">
        <v>310</v>
      </c>
      <c r="AT105" s="223" t="s">
        <v>136</v>
      </c>
      <c r="AU105" s="223" t="s">
        <v>79</v>
      </c>
      <c r="AY105" s="18" t="s">
        <v>133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8" t="s">
        <v>79</v>
      </c>
      <c r="BK105" s="224">
        <f>ROUND(I105*H105,2)</f>
        <v>0</v>
      </c>
      <c r="BL105" s="18" t="s">
        <v>310</v>
      </c>
      <c r="BM105" s="223" t="s">
        <v>418</v>
      </c>
    </row>
    <row r="106" spans="1:65" s="2" customFormat="1" ht="16.5" customHeight="1">
      <c r="A106" s="39"/>
      <c r="B106" s="40"/>
      <c r="C106" s="212" t="s">
        <v>323</v>
      </c>
      <c r="D106" s="212" t="s">
        <v>136</v>
      </c>
      <c r="E106" s="213" t="s">
        <v>2310</v>
      </c>
      <c r="F106" s="214" t="s">
        <v>2311</v>
      </c>
      <c r="G106" s="215" t="s">
        <v>208</v>
      </c>
      <c r="H106" s="216">
        <v>1</v>
      </c>
      <c r="I106" s="217"/>
      <c r="J106" s="218">
        <f>ROUND(I106*H106,2)</f>
        <v>0</v>
      </c>
      <c r="K106" s="214" t="s">
        <v>2081</v>
      </c>
      <c r="L106" s="45"/>
      <c r="M106" s="219" t="s">
        <v>19</v>
      </c>
      <c r="N106" s="220" t="s">
        <v>42</v>
      </c>
      <c r="O106" s="85"/>
      <c r="P106" s="221">
        <f>O106*H106</f>
        <v>0</v>
      </c>
      <c r="Q106" s="221">
        <v>0.04356</v>
      </c>
      <c r="R106" s="221">
        <f>Q106*H106</f>
        <v>0.04356</v>
      </c>
      <c r="S106" s="221">
        <v>0</v>
      </c>
      <c r="T106" s="221">
        <f>S106*H106</f>
        <v>0</v>
      </c>
      <c r="U106" s="222" t="s">
        <v>19</v>
      </c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3" t="s">
        <v>310</v>
      </c>
      <c r="AT106" s="223" t="s">
        <v>136</v>
      </c>
      <c r="AU106" s="223" t="s">
        <v>79</v>
      </c>
      <c r="AY106" s="18" t="s">
        <v>133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8" t="s">
        <v>79</v>
      </c>
      <c r="BK106" s="224">
        <f>ROUND(I106*H106,2)</f>
        <v>0</v>
      </c>
      <c r="BL106" s="18" t="s">
        <v>310</v>
      </c>
      <c r="BM106" s="223" t="s">
        <v>429</v>
      </c>
    </row>
    <row r="107" spans="1:63" s="12" customFormat="1" ht="25.9" customHeight="1">
      <c r="A107" s="12"/>
      <c r="B107" s="196"/>
      <c r="C107" s="197"/>
      <c r="D107" s="198" t="s">
        <v>70</v>
      </c>
      <c r="E107" s="199" t="s">
        <v>972</v>
      </c>
      <c r="F107" s="199" t="s">
        <v>2312</v>
      </c>
      <c r="G107" s="197"/>
      <c r="H107" s="197"/>
      <c r="I107" s="200"/>
      <c r="J107" s="201">
        <f>BK107</f>
        <v>0</v>
      </c>
      <c r="K107" s="197"/>
      <c r="L107" s="202"/>
      <c r="M107" s="203"/>
      <c r="N107" s="204"/>
      <c r="O107" s="204"/>
      <c r="P107" s="205">
        <f>SUM(P108:P110)</f>
        <v>0</v>
      </c>
      <c r="Q107" s="204"/>
      <c r="R107" s="205">
        <f>SUM(R108:R110)</f>
        <v>0.0255</v>
      </c>
      <c r="S107" s="204"/>
      <c r="T107" s="205">
        <f>SUM(T108:T110)</f>
        <v>0</v>
      </c>
      <c r="U107" s="206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7" t="s">
        <v>81</v>
      </c>
      <c r="AT107" s="208" t="s">
        <v>70</v>
      </c>
      <c r="AU107" s="208" t="s">
        <v>71</v>
      </c>
      <c r="AY107" s="207" t="s">
        <v>133</v>
      </c>
      <c r="BK107" s="209">
        <f>SUM(BK108:BK110)</f>
        <v>0</v>
      </c>
    </row>
    <row r="108" spans="1:65" s="2" customFormat="1" ht="16.5" customHeight="1">
      <c r="A108" s="39"/>
      <c r="B108" s="40"/>
      <c r="C108" s="212" t="s">
        <v>328</v>
      </c>
      <c r="D108" s="212" t="s">
        <v>136</v>
      </c>
      <c r="E108" s="213" t="s">
        <v>2313</v>
      </c>
      <c r="F108" s="214" t="s">
        <v>2314</v>
      </c>
      <c r="G108" s="215" t="s">
        <v>2178</v>
      </c>
      <c r="H108" s="216">
        <v>50</v>
      </c>
      <c r="I108" s="217"/>
      <c r="J108" s="218">
        <f>ROUND(I108*H108,2)</f>
        <v>0</v>
      </c>
      <c r="K108" s="214" t="s">
        <v>2081</v>
      </c>
      <c r="L108" s="45"/>
      <c r="M108" s="219" t="s">
        <v>19</v>
      </c>
      <c r="N108" s="220" t="s">
        <v>42</v>
      </c>
      <c r="O108" s="85"/>
      <c r="P108" s="221">
        <f>O108*H108</f>
        <v>0</v>
      </c>
      <c r="Q108" s="221">
        <v>0.0003</v>
      </c>
      <c r="R108" s="221">
        <f>Q108*H108</f>
        <v>0.015</v>
      </c>
      <c r="S108" s="221">
        <v>0</v>
      </c>
      <c r="T108" s="221">
        <f>S108*H108</f>
        <v>0</v>
      </c>
      <c r="U108" s="222" t="s">
        <v>19</v>
      </c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3" t="s">
        <v>310</v>
      </c>
      <c r="AT108" s="223" t="s">
        <v>136</v>
      </c>
      <c r="AU108" s="223" t="s">
        <v>79</v>
      </c>
      <c r="AY108" s="18" t="s">
        <v>133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8" t="s">
        <v>79</v>
      </c>
      <c r="BK108" s="224">
        <f>ROUND(I108*H108,2)</f>
        <v>0</v>
      </c>
      <c r="BL108" s="18" t="s">
        <v>310</v>
      </c>
      <c r="BM108" s="223" t="s">
        <v>439</v>
      </c>
    </row>
    <row r="109" spans="1:65" s="2" customFormat="1" ht="16.5" customHeight="1">
      <c r="A109" s="39"/>
      <c r="B109" s="40"/>
      <c r="C109" s="212" t="s">
        <v>334</v>
      </c>
      <c r="D109" s="212" t="s">
        <v>136</v>
      </c>
      <c r="E109" s="213" t="s">
        <v>2315</v>
      </c>
      <c r="F109" s="214" t="s">
        <v>2314</v>
      </c>
      <c r="G109" s="215" t="s">
        <v>2178</v>
      </c>
      <c r="H109" s="216">
        <v>25</v>
      </c>
      <c r="I109" s="217"/>
      <c r="J109" s="218">
        <f>ROUND(I109*H109,2)</f>
        <v>0</v>
      </c>
      <c r="K109" s="214" t="s">
        <v>2081</v>
      </c>
      <c r="L109" s="45"/>
      <c r="M109" s="219" t="s">
        <v>19</v>
      </c>
      <c r="N109" s="220" t="s">
        <v>42</v>
      </c>
      <c r="O109" s="85"/>
      <c r="P109" s="221">
        <f>O109*H109</f>
        <v>0</v>
      </c>
      <c r="Q109" s="221">
        <v>0.0003</v>
      </c>
      <c r="R109" s="221">
        <f>Q109*H109</f>
        <v>0.0075</v>
      </c>
      <c r="S109" s="221">
        <v>0</v>
      </c>
      <c r="T109" s="221">
        <f>S109*H109</f>
        <v>0</v>
      </c>
      <c r="U109" s="222" t="s">
        <v>19</v>
      </c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3" t="s">
        <v>310</v>
      </c>
      <c r="AT109" s="223" t="s">
        <v>136</v>
      </c>
      <c r="AU109" s="223" t="s">
        <v>79</v>
      </c>
      <c r="AY109" s="18" t="s">
        <v>133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8" t="s">
        <v>79</v>
      </c>
      <c r="BK109" s="224">
        <f>ROUND(I109*H109,2)</f>
        <v>0</v>
      </c>
      <c r="BL109" s="18" t="s">
        <v>310</v>
      </c>
      <c r="BM109" s="223" t="s">
        <v>450</v>
      </c>
    </row>
    <row r="110" spans="1:65" s="2" customFormat="1" ht="16.5" customHeight="1">
      <c r="A110" s="39"/>
      <c r="B110" s="40"/>
      <c r="C110" s="212" t="s">
        <v>7</v>
      </c>
      <c r="D110" s="212" t="s">
        <v>136</v>
      </c>
      <c r="E110" s="213" t="s">
        <v>2316</v>
      </c>
      <c r="F110" s="214" t="s">
        <v>2314</v>
      </c>
      <c r="G110" s="215" t="s">
        <v>2178</v>
      </c>
      <c r="H110" s="216">
        <v>10</v>
      </c>
      <c r="I110" s="217"/>
      <c r="J110" s="218">
        <f>ROUND(I110*H110,2)</f>
        <v>0</v>
      </c>
      <c r="K110" s="214" t="s">
        <v>2081</v>
      </c>
      <c r="L110" s="45"/>
      <c r="M110" s="219" t="s">
        <v>19</v>
      </c>
      <c r="N110" s="220" t="s">
        <v>42</v>
      </c>
      <c r="O110" s="85"/>
      <c r="P110" s="221">
        <f>O110*H110</f>
        <v>0</v>
      </c>
      <c r="Q110" s="221">
        <v>0.0003</v>
      </c>
      <c r="R110" s="221">
        <f>Q110*H110</f>
        <v>0.0029999999999999996</v>
      </c>
      <c r="S110" s="221">
        <v>0</v>
      </c>
      <c r="T110" s="221">
        <f>S110*H110</f>
        <v>0</v>
      </c>
      <c r="U110" s="222" t="s">
        <v>19</v>
      </c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3" t="s">
        <v>310</v>
      </c>
      <c r="AT110" s="223" t="s">
        <v>136</v>
      </c>
      <c r="AU110" s="223" t="s">
        <v>79</v>
      </c>
      <c r="AY110" s="18" t="s">
        <v>133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8" t="s">
        <v>79</v>
      </c>
      <c r="BK110" s="224">
        <f>ROUND(I110*H110,2)</f>
        <v>0</v>
      </c>
      <c r="BL110" s="18" t="s">
        <v>310</v>
      </c>
      <c r="BM110" s="223" t="s">
        <v>461</v>
      </c>
    </row>
    <row r="111" spans="1:63" s="12" customFormat="1" ht="25.9" customHeight="1">
      <c r="A111" s="12"/>
      <c r="B111" s="196"/>
      <c r="C111" s="197"/>
      <c r="D111" s="198" t="s">
        <v>70</v>
      </c>
      <c r="E111" s="199" t="s">
        <v>2317</v>
      </c>
      <c r="F111" s="199" t="s">
        <v>2318</v>
      </c>
      <c r="G111" s="197"/>
      <c r="H111" s="197"/>
      <c r="I111" s="200"/>
      <c r="J111" s="201">
        <f>BK111</f>
        <v>0</v>
      </c>
      <c r="K111" s="197"/>
      <c r="L111" s="202"/>
      <c r="M111" s="203"/>
      <c r="N111" s="204"/>
      <c r="O111" s="204"/>
      <c r="P111" s="205">
        <f>P112</f>
        <v>0</v>
      </c>
      <c r="Q111" s="204"/>
      <c r="R111" s="205">
        <f>R112</f>
        <v>0</v>
      </c>
      <c r="S111" s="204"/>
      <c r="T111" s="205">
        <f>T112</f>
        <v>0</v>
      </c>
      <c r="U111" s="206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7" t="s">
        <v>79</v>
      </c>
      <c r="AT111" s="208" t="s">
        <v>70</v>
      </c>
      <c r="AU111" s="208" t="s">
        <v>71</v>
      </c>
      <c r="AY111" s="207" t="s">
        <v>133</v>
      </c>
      <c r="BK111" s="209">
        <f>BK112</f>
        <v>0</v>
      </c>
    </row>
    <row r="112" spans="1:65" s="2" customFormat="1" ht="16.5" customHeight="1">
      <c r="A112" s="39"/>
      <c r="B112" s="40"/>
      <c r="C112" s="212" t="s">
        <v>345</v>
      </c>
      <c r="D112" s="212" t="s">
        <v>136</v>
      </c>
      <c r="E112" s="213" t="s">
        <v>2319</v>
      </c>
      <c r="F112" s="214" t="s">
        <v>2320</v>
      </c>
      <c r="G112" s="215" t="s">
        <v>208</v>
      </c>
      <c r="H112" s="216">
        <v>1</v>
      </c>
      <c r="I112" s="217"/>
      <c r="J112" s="218">
        <f>ROUND(I112*H112,2)</f>
        <v>0</v>
      </c>
      <c r="K112" s="214" t="s">
        <v>2081</v>
      </c>
      <c r="L112" s="45"/>
      <c r="M112" s="219" t="s">
        <v>19</v>
      </c>
      <c r="N112" s="220" t="s">
        <v>42</v>
      </c>
      <c r="O112" s="85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1">
        <f>S112*H112</f>
        <v>0</v>
      </c>
      <c r="U112" s="222" t="s">
        <v>19</v>
      </c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3" t="s">
        <v>156</v>
      </c>
      <c r="AT112" s="223" t="s">
        <v>136</v>
      </c>
      <c r="AU112" s="223" t="s">
        <v>79</v>
      </c>
      <c r="AY112" s="18" t="s">
        <v>133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8" t="s">
        <v>79</v>
      </c>
      <c r="BK112" s="224">
        <f>ROUND(I112*H112,2)</f>
        <v>0</v>
      </c>
      <c r="BL112" s="18" t="s">
        <v>156</v>
      </c>
      <c r="BM112" s="223" t="s">
        <v>472</v>
      </c>
    </row>
    <row r="113" spans="1:63" s="12" customFormat="1" ht="25.9" customHeight="1">
      <c r="A113" s="12"/>
      <c r="B113" s="196"/>
      <c r="C113" s="197"/>
      <c r="D113" s="198" t="s">
        <v>70</v>
      </c>
      <c r="E113" s="199" t="s">
        <v>2168</v>
      </c>
      <c r="F113" s="199" t="s">
        <v>2169</v>
      </c>
      <c r="G113" s="197"/>
      <c r="H113" s="197"/>
      <c r="I113" s="200"/>
      <c r="J113" s="201">
        <f>BK113</f>
        <v>0</v>
      </c>
      <c r="K113" s="197"/>
      <c r="L113" s="202"/>
      <c r="M113" s="203"/>
      <c r="N113" s="204"/>
      <c r="O113" s="204"/>
      <c r="P113" s="205">
        <f>SUM(P114:P123)</f>
        <v>0</v>
      </c>
      <c r="Q113" s="204"/>
      <c r="R113" s="205">
        <f>SUM(R114:R123)</f>
        <v>8E-05</v>
      </c>
      <c r="S113" s="204"/>
      <c r="T113" s="205">
        <f>SUM(T114:T123)</f>
        <v>0</v>
      </c>
      <c r="U113" s="206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7" t="s">
        <v>79</v>
      </c>
      <c r="AT113" s="208" t="s">
        <v>70</v>
      </c>
      <c r="AU113" s="208" t="s">
        <v>71</v>
      </c>
      <c r="AY113" s="207" t="s">
        <v>133</v>
      </c>
      <c r="BK113" s="209">
        <f>SUM(BK114:BK123)</f>
        <v>0</v>
      </c>
    </row>
    <row r="114" spans="1:65" s="2" customFormat="1" ht="16.5" customHeight="1">
      <c r="A114" s="39"/>
      <c r="B114" s="40"/>
      <c r="C114" s="268" t="s">
        <v>350</v>
      </c>
      <c r="D114" s="268" t="s">
        <v>281</v>
      </c>
      <c r="E114" s="269" t="s">
        <v>2321</v>
      </c>
      <c r="F114" s="270" t="s">
        <v>2322</v>
      </c>
      <c r="G114" s="271" t="s">
        <v>208</v>
      </c>
      <c r="H114" s="272">
        <v>4</v>
      </c>
      <c r="I114" s="273"/>
      <c r="J114" s="274">
        <f>ROUND(I114*H114,2)</f>
        <v>0</v>
      </c>
      <c r="K114" s="270" t="s">
        <v>2081</v>
      </c>
      <c r="L114" s="275"/>
      <c r="M114" s="276" t="s">
        <v>19</v>
      </c>
      <c r="N114" s="277" t="s">
        <v>42</v>
      </c>
      <c r="O114" s="85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1">
        <f>S114*H114</f>
        <v>0</v>
      </c>
      <c r="U114" s="222" t="s">
        <v>19</v>
      </c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3" t="s">
        <v>178</v>
      </c>
      <c r="AT114" s="223" t="s">
        <v>281</v>
      </c>
      <c r="AU114" s="223" t="s">
        <v>79</v>
      </c>
      <c r="AY114" s="18" t="s">
        <v>133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8" t="s">
        <v>79</v>
      </c>
      <c r="BK114" s="224">
        <f>ROUND(I114*H114,2)</f>
        <v>0</v>
      </c>
      <c r="BL114" s="18" t="s">
        <v>156</v>
      </c>
      <c r="BM114" s="223" t="s">
        <v>484</v>
      </c>
    </row>
    <row r="115" spans="1:65" s="2" customFormat="1" ht="16.5" customHeight="1">
      <c r="A115" s="39"/>
      <c r="B115" s="40"/>
      <c r="C115" s="268" t="s">
        <v>355</v>
      </c>
      <c r="D115" s="268" t="s">
        <v>281</v>
      </c>
      <c r="E115" s="269" t="s">
        <v>2323</v>
      </c>
      <c r="F115" s="270" t="s">
        <v>2324</v>
      </c>
      <c r="G115" s="271" t="s">
        <v>208</v>
      </c>
      <c r="H115" s="272">
        <v>2</v>
      </c>
      <c r="I115" s="273"/>
      <c r="J115" s="274">
        <f>ROUND(I115*H115,2)</f>
        <v>0</v>
      </c>
      <c r="K115" s="270" t="s">
        <v>2081</v>
      </c>
      <c r="L115" s="275"/>
      <c r="M115" s="276" t="s">
        <v>19</v>
      </c>
      <c r="N115" s="277" t="s">
        <v>42</v>
      </c>
      <c r="O115" s="85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1">
        <f>S115*H115</f>
        <v>0</v>
      </c>
      <c r="U115" s="222" t="s">
        <v>19</v>
      </c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3" t="s">
        <v>178</v>
      </c>
      <c r="AT115" s="223" t="s">
        <v>281</v>
      </c>
      <c r="AU115" s="223" t="s">
        <v>79</v>
      </c>
      <c r="AY115" s="18" t="s">
        <v>133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8" t="s">
        <v>79</v>
      </c>
      <c r="BK115" s="224">
        <f>ROUND(I115*H115,2)</f>
        <v>0</v>
      </c>
      <c r="BL115" s="18" t="s">
        <v>156</v>
      </c>
      <c r="BM115" s="223" t="s">
        <v>495</v>
      </c>
    </row>
    <row r="116" spans="1:65" s="2" customFormat="1" ht="16.5" customHeight="1">
      <c r="A116" s="39"/>
      <c r="B116" s="40"/>
      <c r="C116" s="268" t="s">
        <v>365</v>
      </c>
      <c r="D116" s="268" t="s">
        <v>281</v>
      </c>
      <c r="E116" s="269" t="s">
        <v>2325</v>
      </c>
      <c r="F116" s="270" t="s">
        <v>2326</v>
      </c>
      <c r="G116" s="271" t="s">
        <v>208</v>
      </c>
      <c r="H116" s="272">
        <v>4</v>
      </c>
      <c r="I116" s="273"/>
      <c r="J116" s="274">
        <f>ROUND(I116*H116,2)</f>
        <v>0</v>
      </c>
      <c r="K116" s="270" t="s">
        <v>2081</v>
      </c>
      <c r="L116" s="275"/>
      <c r="M116" s="276" t="s">
        <v>19</v>
      </c>
      <c r="N116" s="277" t="s">
        <v>42</v>
      </c>
      <c r="O116" s="85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1">
        <f>S116*H116</f>
        <v>0</v>
      </c>
      <c r="U116" s="222" t="s">
        <v>19</v>
      </c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3" t="s">
        <v>178</v>
      </c>
      <c r="AT116" s="223" t="s">
        <v>281</v>
      </c>
      <c r="AU116" s="223" t="s">
        <v>79</v>
      </c>
      <c r="AY116" s="18" t="s">
        <v>133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8" t="s">
        <v>79</v>
      </c>
      <c r="BK116" s="224">
        <f>ROUND(I116*H116,2)</f>
        <v>0</v>
      </c>
      <c r="BL116" s="18" t="s">
        <v>156</v>
      </c>
      <c r="BM116" s="223" t="s">
        <v>504</v>
      </c>
    </row>
    <row r="117" spans="1:65" s="2" customFormat="1" ht="16.5" customHeight="1">
      <c r="A117" s="39"/>
      <c r="B117" s="40"/>
      <c r="C117" s="268" t="s">
        <v>372</v>
      </c>
      <c r="D117" s="268" t="s">
        <v>281</v>
      </c>
      <c r="E117" s="269" t="s">
        <v>2327</v>
      </c>
      <c r="F117" s="270" t="s">
        <v>2328</v>
      </c>
      <c r="G117" s="271" t="s">
        <v>208</v>
      </c>
      <c r="H117" s="272">
        <v>2</v>
      </c>
      <c r="I117" s="273"/>
      <c r="J117" s="274">
        <f>ROUND(I117*H117,2)</f>
        <v>0</v>
      </c>
      <c r="K117" s="270" t="s">
        <v>2081</v>
      </c>
      <c r="L117" s="275"/>
      <c r="M117" s="276" t="s">
        <v>19</v>
      </c>
      <c r="N117" s="277" t="s">
        <v>42</v>
      </c>
      <c r="O117" s="85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1">
        <f>S117*H117</f>
        <v>0</v>
      </c>
      <c r="U117" s="222" t="s">
        <v>19</v>
      </c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3" t="s">
        <v>178</v>
      </c>
      <c r="AT117" s="223" t="s">
        <v>281</v>
      </c>
      <c r="AU117" s="223" t="s">
        <v>79</v>
      </c>
      <c r="AY117" s="18" t="s">
        <v>133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8" t="s">
        <v>79</v>
      </c>
      <c r="BK117" s="224">
        <f>ROUND(I117*H117,2)</f>
        <v>0</v>
      </c>
      <c r="BL117" s="18" t="s">
        <v>156</v>
      </c>
      <c r="BM117" s="223" t="s">
        <v>512</v>
      </c>
    </row>
    <row r="118" spans="1:65" s="2" customFormat="1" ht="16.5" customHeight="1">
      <c r="A118" s="39"/>
      <c r="B118" s="40"/>
      <c r="C118" s="268" t="s">
        <v>379</v>
      </c>
      <c r="D118" s="268" t="s">
        <v>281</v>
      </c>
      <c r="E118" s="269" t="s">
        <v>2329</v>
      </c>
      <c r="F118" s="270" t="s">
        <v>2330</v>
      </c>
      <c r="G118" s="271" t="s">
        <v>208</v>
      </c>
      <c r="H118" s="272">
        <v>4</v>
      </c>
      <c r="I118" s="273"/>
      <c r="J118" s="274">
        <f>ROUND(I118*H118,2)</f>
        <v>0</v>
      </c>
      <c r="K118" s="270" t="s">
        <v>2081</v>
      </c>
      <c r="L118" s="275"/>
      <c r="M118" s="276" t="s">
        <v>19</v>
      </c>
      <c r="N118" s="277" t="s">
        <v>42</v>
      </c>
      <c r="O118" s="85"/>
      <c r="P118" s="221">
        <f>O118*H118</f>
        <v>0</v>
      </c>
      <c r="Q118" s="221">
        <v>2E-05</v>
      </c>
      <c r="R118" s="221">
        <f>Q118*H118</f>
        <v>8E-05</v>
      </c>
      <c r="S118" s="221">
        <v>0</v>
      </c>
      <c r="T118" s="221">
        <f>S118*H118</f>
        <v>0</v>
      </c>
      <c r="U118" s="222" t="s">
        <v>19</v>
      </c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3" t="s">
        <v>178</v>
      </c>
      <c r="AT118" s="223" t="s">
        <v>281</v>
      </c>
      <c r="AU118" s="223" t="s">
        <v>79</v>
      </c>
      <c r="AY118" s="18" t="s">
        <v>133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8" t="s">
        <v>79</v>
      </c>
      <c r="BK118" s="224">
        <f>ROUND(I118*H118,2)</f>
        <v>0</v>
      </c>
      <c r="BL118" s="18" t="s">
        <v>156</v>
      </c>
      <c r="BM118" s="223" t="s">
        <v>523</v>
      </c>
    </row>
    <row r="119" spans="1:65" s="2" customFormat="1" ht="16.5" customHeight="1">
      <c r="A119" s="39"/>
      <c r="B119" s="40"/>
      <c r="C119" s="268" t="s">
        <v>386</v>
      </c>
      <c r="D119" s="268" t="s">
        <v>281</v>
      </c>
      <c r="E119" s="269" t="s">
        <v>2331</v>
      </c>
      <c r="F119" s="270" t="s">
        <v>2332</v>
      </c>
      <c r="G119" s="271" t="s">
        <v>208</v>
      </c>
      <c r="H119" s="272">
        <v>4</v>
      </c>
      <c r="I119" s="273"/>
      <c r="J119" s="274">
        <f>ROUND(I119*H119,2)</f>
        <v>0</v>
      </c>
      <c r="K119" s="270" t="s">
        <v>2081</v>
      </c>
      <c r="L119" s="275"/>
      <c r="M119" s="276" t="s">
        <v>19</v>
      </c>
      <c r="N119" s="277" t="s">
        <v>42</v>
      </c>
      <c r="O119" s="85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1">
        <f>S119*H119</f>
        <v>0</v>
      </c>
      <c r="U119" s="222" t="s">
        <v>19</v>
      </c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3" t="s">
        <v>178</v>
      </c>
      <c r="AT119" s="223" t="s">
        <v>281</v>
      </c>
      <c r="AU119" s="223" t="s">
        <v>79</v>
      </c>
      <c r="AY119" s="18" t="s">
        <v>133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8" t="s">
        <v>79</v>
      </c>
      <c r="BK119" s="224">
        <f>ROUND(I119*H119,2)</f>
        <v>0</v>
      </c>
      <c r="BL119" s="18" t="s">
        <v>156</v>
      </c>
      <c r="BM119" s="223" t="s">
        <v>536</v>
      </c>
    </row>
    <row r="120" spans="1:65" s="2" customFormat="1" ht="16.5" customHeight="1">
      <c r="A120" s="39"/>
      <c r="B120" s="40"/>
      <c r="C120" s="268" t="s">
        <v>392</v>
      </c>
      <c r="D120" s="268" t="s">
        <v>281</v>
      </c>
      <c r="E120" s="269" t="s">
        <v>2333</v>
      </c>
      <c r="F120" s="270" t="s">
        <v>2334</v>
      </c>
      <c r="G120" s="271" t="s">
        <v>208</v>
      </c>
      <c r="H120" s="272">
        <v>2</v>
      </c>
      <c r="I120" s="273"/>
      <c r="J120" s="274">
        <f>ROUND(I120*H120,2)</f>
        <v>0</v>
      </c>
      <c r="K120" s="270" t="s">
        <v>2081</v>
      </c>
      <c r="L120" s="275"/>
      <c r="M120" s="276" t="s">
        <v>19</v>
      </c>
      <c r="N120" s="277" t="s">
        <v>42</v>
      </c>
      <c r="O120" s="85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1">
        <f>S120*H120</f>
        <v>0</v>
      </c>
      <c r="U120" s="222" t="s">
        <v>19</v>
      </c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3" t="s">
        <v>178</v>
      </c>
      <c r="AT120" s="223" t="s">
        <v>281</v>
      </c>
      <c r="AU120" s="223" t="s">
        <v>79</v>
      </c>
      <c r="AY120" s="18" t="s">
        <v>133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8" t="s">
        <v>79</v>
      </c>
      <c r="BK120" s="224">
        <f>ROUND(I120*H120,2)</f>
        <v>0</v>
      </c>
      <c r="BL120" s="18" t="s">
        <v>156</v>
      </c>
      <c r="BM120" s="223" t="s">
        <v>545</v>
      </c>
    </row>
    <row r="121" spans="1:65" s="2" customFormat="1" ht="16.5" customHeight="1">
      <c r="A121" s="39"/>
      <c r="B121" s="40"/>
      <c r="C121" s="268" t="s">
        <v>397</v>
      </c>
      <c r="D121" s="268" t="s">
        <v>281</v>
      </c>
      <c r="E121" s="269" t="s">
        <v>2335</v>
      </c>
      <c r="F121" s="270" t="s">
        <v>2336</v>
      </c>
      <c r="G121" s="271" t="s">
        <v>208</v>
      </c>
      <c r="H121" s="272">
        <v>2</v>
      </c>
      <c r="I121" s="273"/>
      <c r="J121" s="274">
        <f>ROUND(I121*H121,2)</f>
        <v>0</v>
      </c>
      <c r="K121" s="270" t="s">
        <v>2081</v>
      </c>
      <c r="L121" s="275"/>
      <c r="M121" s="276" t="s">
        <v>19</v>
      </c>
      <c r="N121" s="277" t="s">
        <v>42</v>
      </c>
      <c r="O121" s="85"/>
      <c r="P121" s="221">
        <f>O121*H121</f>
        <v>0</v>
      </c>
      <c r="Q121" s="221">
        <v>0</v>
      </c>
      <c r="R121" s="221">
        <f>Q121*H121</f>
        <v>0</v>
      </c>
      <c r="S121" s="221">
        <v>0</v>
      </c>
      <c r="T121" s="221">
        <f>S121*H121</f>
        <v>0</v>
      </c>
      <c r="U121" s="222" t="s">
        <v>19</v>
      </c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3" t="s">
        <v>178</v>
      </c>
      <c r="AT121" s="223" t="s">
        <v>281</v>
      </c>
      <c r="AU121" s="223" t="s">
        <v>79</v>
      </c>
      <c r="AY121" s="18" t="s">
        <v>133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8" t="s">
        <v>79</v>
      </c>
      <c r="BK121" s="224">
        <f>ROUND(I121*H121,2)</f>
        <v>0</v>
      </c>
      <c r="BL121" s="18" t="s">
        <v>156</v>
      </c>
      <c r="BM121" s="223" t="s">
        <v>555</v>
      </c>
    </row>
    <row r="122" spans="1:65" s="2" customFormat="1" ht="16.5" customHeight="1">
      <c r="A122" s="39"/>
      <c r="B122" s="40"/>
      <c r="C122" s="268" t="s">
        <v>402</v>
      </c>
      <c r="D122" s="268" t="s">
        <v>281</v>
      </c>
      <c r="E122" s="269" t="s">
        <v>2337</v>
      </c>
      <c r="F122" s="270" t="s">
        <v>2338</v>
      </c>
      <c r="G122" s="271" t="s">
        <v>208</v>
      </c>
      <c r="H122" s="272">
        <v>8</v>
      </c>
      <c r="I122" s="273"/>
      <c r="J122" s="274">
        <f>ROUND(I122*H122,2)</f>
        <v>0</v>
      </c>
      <c r="K122" s="270" t="s">
        <v>2081</v>
      </c>
      <c r="L122" s="275"/>
      <c r="M122" s="276" t="s">
        <v>19</v>
      </c>
      <c r="N122" s="277" t="s">
        <v>42</v>
      </c>
      <c r="O122" s="85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1">
        <f>S122*H122</f>
        <v>0</v>
      </c>
      <c r="U122" s="222" t="s">
        <v>19</v>
      </c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3" t="s">
        <v>178</v>
      </c>
      <c r="AT122" s="223" t="s">
        <v>281</v>
      </c>
      <c r="AU122" s="223" t="s">
        <v>79</v>
      </c>
      <c r="AY122" s="18" t="s">
        <v>133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8" t="s">
        <v>79</v>
      </c>
      <c r="BK122" s="224">
        <f>ROUND(I122*H122,2)</f>
        <v>0</v>
      </c>
      <c r="BL122" s="18" t="s">
        <v>156</v>
      </c>
      <c r="BM122" s="223" t="s">
        <v>569</v>
      </c>
    </row>
    <row r="123" spans="1:65" s="2" customFormat="1" ht="16.5" customHeight="1">
      <c r="A123" s="39"/>
      <c r="B123" s="40"/>
      <c r="C123" s="268" t="s">
        <v>408</v>
      </c>
      <c r="D123" s="268" t="s">
        <v>281</v>
      </c>
      <c r="E123" s="269" t="s">
        <v>2261</v>
      </c>
      <c r="F123" s="270" t="s">
        <v>2262</v>
      </c>
      <c r="G123" s="271" t="s">
        <v>2263</v>
      </c>
      <c r="H123" s="272">
        <v>1</v>
      </c>
      <c r="I123" s="273"/>
      <c r="J123" s="274">
        <f>ROUND(I123*H123,2)</f>
        <v>0</v>
      </c>
      <c r="K123" s="270" t="s">
        <v>19</v>
      </c>
      <c r="L123" s="275"/>
      <c r="M123" s="279" t="s">
        <v>19</v>
      </c>
      <c r="N123" s="280" t="s">
        <v>42</v>
      </c>
      <c r="O123" s="232"/>
      <c r="P123" s="281">
        <f>O123*H123</f>
        <v>0</v>
      </c>
      <c r="Q123" s="281">
        <v>0</v>
      </c>
      <c r="R123" s="281">
        <f>Q123*H123</f>
        <v>0</v>
      </c>
      <c r="S123" s="281">
        <v>0</v>
      </c>
      <c r="T123" s="281">
        <f>S123*H123</f>
        <v>0</v>
      </c>
      <c r="U123" s="282" t="s">
        <v>19</v>
      </c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3" t="s">
        <v>178</v>
      </c>
      <c r="AT123" s="223" t="s">
        <v>281</v>
      </c>
      <c r="AU123" s="223" t="s">
        <v>79</v>
      </c>
      <c r="AY123" s="18" t="s">
        <v>133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8" t="s">
        <v>79</v>
      </c>
      <c r="BK123" s="224">
        <f>ROUND(I123*H123,2)</f>
        <v>0</v>
      </c>
      <c r="BL123" s="18" t="s">
        <v>156</v>
      </c>
      <c r="BM123" s="223" t="s">
        <v>581</v>
      </c>
    </row>
    <row r="124" spans="1:31" s="2" customFormat="1" ht="6.95" customHeight="1">
      <c r="A124" s="39"/>
      <c r="B124" s="60"/>
      <c r="C124" s="61"/>
      <c r="D124" s="61"/>
      <c r="E124" s="61"/>
      <c r="F124" s="61"/>
      <c r="G124" s="61"/>
      <c r="H124" s="61"/>
      <c r="I124" s="61"/>
      <c r="J124" s="61"/>
      <c r="K124" s="61"/>
      <c r="L124" s="45"/>
      <c r="M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</sheetData>
  <sheetProtection password="CC35" sheet="1" objects="1" scenarios="1" formatColumns="0" formatRows="0" autoFilter="0"/>
  <autoFilter ref="C84:K123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3"/>
  <sheetViews>
    <sheetView showGridLines="0" workbookViewId="0" topLeftCell="A1"/>
  </sheetViews>
  <sheetFormatPr defaultColWidth="9.140625" defaultRowHeight="12"/>
  <cols>
    <col min="1" max="1" width="8.28125" style="283" customWidth="1"/>
    <col min="2" max="2" width="1.7109375" style="283" customWidth="1"/>
    <col min="3" max="4" width="5.00390625" style="283" customWidth="1"/>
    <col min="5" max="5" width="11.7109375" style="283" customWidth="1"/>
    <col min="6" max="6" width="9.140625" style="283" customWidth="1"/>
    <col min="7" max="7" width="5.00390625" style="283" customWidth="1"/>
    <col min="8" max="8" width="77.8515625" style="283" customWidth="1"/>
    <col min="9" max="10" width="20.00390625" style="283" customWidth="1"/>
    <col min="11" max="11" width="1.7109375" style="283" customWidth="1"/>
  </cols>
  <sheetData>
    <row r="1" s="1" customFormat="1" ht="37.5" customHeight="1"/>
    <row r="2" spans="2:11" s="1" customFormat="1" ht="7.5" customHeight="1">
      <c r="B2" s="284"/>
      <c r="C2" s="285"/>
      <c r="D2" s="285"/>
      <c r="E2" s="285"/>
      <c r="F2" s="285"/>
      <c r="G2" s="285"/>
      <c r="H2" s="285"/>
      <c r="I2" s="285"/>
      <c r="J2" s="285"/>
      <c r="K2" s="286"/>
    </row>
    <row r="3" spans="2:11" s="16" customFormat="1" ht="45" customHeight="1">
      <c r="B3" s="287"/>
      <c r="C3" s="288" t="s">
        <v>2339</v>
      </c>
      <c r="D3" s="288"/>
      <c r="E3" s="288"/>
      <c r="F3" s="288"/>
      <c r="G3" s="288"/>
      <c r="H3" s="288"/>
      <c r="I3" s="288"/>
      <c r="J3" s="288"/>
      <c r="K3" s="289"/>
    </row>
    <row r="4" spans="2:11" s="1" customFormat="1" ht="25.5" customHeight="1">
      <c r="B4" s="290"/>
      <c r="C4" s="291" t="s">
        <v>2340</v>
      </c>
      <c r="D4" s="291"/>
      <c r="E4" s="291"/>
      <c r="F4" s="291"/>
      <c r="G4" s="291"/>
      <c r="H4" s="291"/>
      <c r="I4" s="291"/>
      <c r="J4" s="291"/>
      <c r="K4" s="292"/>
    </row>
    <row r="5" spans="2:11" s="1" customFormat="1" ht="5.25" customHeight="1">
      <c r="B5" s="290"/>
      <c r="C5" s="293"/>
      <c r="D5" s="293"/>
      <c r="E5" s="293"/>
      <c r="F5" s="293"/>
      <c r="G5" s="293"/>
      <c r="H5" s="293"/>
      <c r="I5" s="293"/>
      <c r="J5" s="293"/>
      <c r="K5" s="292"/>
    </row>
    <row r="6" spans="2:11" s="1" customFormat="1" ht="15" customHeight="1">
      <c r="B6" s="290"/>
      <c r="C6" s="294" t="s">
        <v>2341</v>
      </c>
      <c r="D6" s="294"/>
      <c r="E6" s="294"/>
      <c r="F6" s="294"/>
      <c r="G6" s="294"/>
      <c r="H6" s="294"/>
      <c r="I6" s="294"/>
      <c r="J6" s="294"/>
      <c r="K6" s="292"/>
    </row>
    <row r="7" spans="2:11" s="1" customFormat="1" ht="15" customHeight="1">
      <c r="B7" s="295"/>
      <c r="C7" s="294" t="s">
        <v>2342</v>
      </c>
      <c r="D7" s="294"/>
      <c r="E7" s="294"/>
      <c r="F7" s="294"/>
      <c r="G7" s="294"/>
      <c r="H7" s="294"/>
      <c r="I7" s="294"/>
      <c r="J7" s="294"/>
      <c r="K7" s="292"/>
    </row>
    <row r="8" spans="2:11" s="1" customFormat="1" ht="12.75" customHeight="1">
      <c r="B8" s="295"/>
      <c r="C8" s="294"/>
      <c r="D8" s="294"/>
      <c r="E8" s="294"/>
      <c r="F8" s="294"/>
      <c r="G8" s="294"/>
      <c r="H8" s="294"/>
      <c r="I8" s="294"/>
      <c r="J8" s="294"/>
      <c r="K8" s="292"/>
    </row>
    <row r="9" spans="2:11" s="1" customFormat="1" ht="15" customHeight="1">
      <c r="B9" s="295"/>
      <c r="C9" s="294" t="s">
        <v>2343</v>
      </c>
      <c r="D9" s="294"/>
      <c r="E9" s="294"/>
      <c r="F9" s="294"/>
      <c r="G9" s="294"/>
      <c r="H9" s="294"/>
      <c r="I9" s="294"/>
      <c r="J9" s="294"/>
      <c r="K9" s="292"/>
    </row>
    <row r="10" spans="2:11" s="1" customFormat="1" ht="15" customHeight="1">
      <c r="B10" s="295"/>
      <c r="C10" s="294"/>
      <c r="D10" s="294" t="s">
        <v>2344</v>
      </c>
      <c r="E10" s="294"/>
      <c r="F10" s="294"/>
      <c r="G10" s="294"/>
      <c r="H10" s="294"/>
      <c r="I10" s="294"/>
      <c r="J10" s="294"/>
      <c r="K10" s="292"/>
    </row>
    <row r="11" spans="2:11" s="1" customFormat="1" ht="15" customHeight="1">
      <c r="B11" s="295"/>
      <c r="C11" s="296"/>
      <c r="D11" s="294" t="s">
        <v>2345</v>
      </c>
      <c r="E11" s="294"/>
      <c r="F11" s="294"/>
      <c r="G11" s="294"/>
      <c r="H11" s="294"/>
      <c r="I11" s="294"/>
      <c r="J11" s="294"/>
      <c r="K11" s="292"/>
    </row>
    <row r="12" spans="2:11" s="1" customFormat="1" ht="15" customHeight="1">
      <c r="B12" s="295"/>
      <c r="C12" s="296"/>
      <c r="D12" s="294"/>
      <c r="E12" s="294"/>
      <c r="F12" s="294"/>
      <c r="G12" s="294"/>
      <c r="H12" s="294"/>
      <c r="I12" s="294"/>
      <c r="J12" s="294"/>
      <c r="K12" s="292"/>
    </row>
    <row r="13" spans="2:11" s="1" customFormat="1" ht="15" customHeight="1">
      <c r="B13" s="295"/>
      <c r="C13" s="296"/>
      <c r="D13" s="297" t="s">
        <v>2346</v>
      </c>
      <c r="E13" s="294"/>
      <c r="F13" s="294"/>
      <c r="G13" s="294"/>
      <c r="H13" s="294"/>
      <c r="I13" s="294"/>
      <c r="J13" s="294"/>
      <c r="K13" s="292"/>
    </row>
    <row r="14" spans="2:11" s="1" customFormat="1" ht="12.75" customHeight="1">
      <c r="B14" s="295"/>
      <c r="C14" s="296"/>
      <c r="D14" s="296"/>
      <c r="E14" s="296"/>
      <c r="F14" s="296"/>
      <c r="G14" s="296"/>
      <c r="H14" s="296"/>
      <c r="I14" s="296"/>
      <c r="J14" s="296"/>
      <c r="K14" s="292"/>
    </row>
    <row r="15" spans="2:11" s="1" customFormat="1" ht="15" customHeight="1">
      <c r="B15" s="295"/>
      <c r="C15" s="296"/>
      <c r="D15" s="294" t="s">
        <v>2347</v>
      </c>
      <c r="E15" s="294"/>
      <c r="F15" s="294"/>
      <c r="G15" s="294"/>
      <c r="H15" s="294"/>
      <c r="I15" s="294"/>
      <c r="J15" s="294"/>
      <c r="K15" s="292"/>
    </row>
    <row r="16" spans="2:11" s="1" customFormat="1" ht="15" customHeight="1">
      <c r="B16" s="295"/>
      <c r="C16" s="296"/>
      <c r="D16" s="294" t="s">
        <v>2348</v>
      </c>
      <c r="E16" s="294"/>
      <c r="F16" s="294"/>
      <c r="G16" s="294"/>
      <c r="H16" s="294"/>
      <c r="I16" s="294"/>
      <c r="J16" s="294"/>
      <c r="K16" s="292"/>
    </row>
    <row r="17" spans="2:11" s="1" customFormat="1" ht="15" customHeight="1">
      <c r="B17" s="295"/>
      <c r="C17" s="296"/>
      <c r="D17" s="294" t="s">
        <v>2349</v>
      </c>
      <c r="E17" s="294"/>
      <c r="F17" s="294"/>
      <c r="G17" s="294"/>
      <c r="H17" s="294"/>
      <c r="I17" s="294"/>
      <c r="J17" s="294"/>
      <c r="K17" s="292"/>
    </row>
    <row r="18" spans="2:11" s="1" customFormat="1" ht="15" customHeight="1">
      <c r="B18" s="295"/>
      <c r="C18" s="296"/>
      <c r="D18" s="296"/>
      <c r="E18" s="298" t="s">
        <v>78</v>
      </c>
      <c r="F18" s="294" t="s">
        <v>2350</v>
      </c>
      <c r="G18" s="294"/>
      <c r="H18" s="294"/>
      <c r="I18" s="294"/>
      <c r="J18" s="294"/>
      <c r="K18" s="292"/>
    </row>
    <row r="19" spans="2:11" s="1" customFormat="1" ht="15" customHeight="1">
      <c r="B19" s="295"/>
      <c r="C19" s="296"/>
      <c r="D19" s="296"/>
      <c r="E19" s="298" t="s">
        <v>2351</v>
      </c>
      <c r="F19" s="294" t="s">
        <v>2352</v>
      </c>
      <c r="G19" s="294"/>
      <c r="H19" s="294"/>
      <c r="I19" s="294"/>
      <c r="J19" s="294"/>
      <c r="K19" s="292"/>
    </row>
    <row r="20" spans="2:11" s="1" customFormat="1" ht="15" customHeight="1">
      <c r="B20" s="295"/>
      <c r="C20" s="296"/>
      <c r="D20" s="296"/>
      <c r="E20" s="298" t="s">
        <v>2353</v>
      </c>
      <c r="F20" s="294" t="s">
        <v>2354</v>
      </c>
      <c r="G20" s="294"/>
      <c r="H20" s="294"/>
      <c r="I20" s="294"/>
      <c r="J20" s="294"/>
      <c r="K20" s="292"/>
    </row>
    <row r="21" spans="2:11" s="1" customFormat="1" ht="15" customHeight="1">
      <c r="B21" s="295"/>
      <c r="C21" s="296"/>
      <c r="D21" s="296"/>
      <c r="E21" s="298" t="s">
        <v>2355</v>
      </c>
      <c r="F21" s="294" t="s">
        <v>77</v>
      </c>
      <c r="G21" s="294"/>
      <c r="H21" s="294"/>
      <c r="I21" s="294"/>
      <c r="J21" s="294"/>
      <c r="K21" s="292"/>
    </row>
    <row r="22" spans="2:11" s="1" customFormat="1" ht="15" customHeight="1">
      <c r="B22" s="295"/>
      <c r="C22" s="296"/>
      <c r="D22" s="296"/>
      <c r="E22" s="298" t="s">
        <v>2356</v>
      </c>
      <c r="F22" s="294" t="s">
        <v>2357</v>
      </c>
      <c r="G22" s="294"/>
      <c r="H22" s="294"/>
      <c r="I22" s="294"/>
      <c r="J22" s="294"/>
      <c r="K22" s="292"/>
    </row>
    <row r="23" spans="2:11" s="1" customFormat="1" ht="15" customHeight="1">
      <c r="B23" s="295"/>
      <c r="C23" s="296"/>
      <c r="D23" s="296"/>
      <c r="E23" s="298" t="s">
        <v>93</v>
      </c>
      <c r="F23" s="294" t="s">
        <v>2358</v>
      </c>
      <c r="G23" s="294"/>
      <c r="H23" s="294"/>
      <c r="I23" s="294"/>
      <c r="J23" s="294"/>
      <c r="K23" s="292"/>
    </row>
    <row r="24" spans="2:11" s="1" customFormat="1" ht="12.75" customHeight="1">
      <c r="B24" s="295"/>
      <c r="C24" s="296"/>
      <c r="D24" s="296"/>
      <c r="E24" s="296"/>
      <c r="F24" s="296"/>
      <c r="G24" s="296"/>
      <c r="H24" s="296"/>
      <c r="I24" s="296"/>
      <c r="J24" s="296"/>
      <c r="K24" s="292"/>
    </row>
    <row r="25" spans="2:11" s="1" customFormat="1" ht="15" customHeight="1">
      <c r="B25" s="295"/>
      <c r="C25" s="294" t="s">
        <v>2359</v>
      </c>
      <c r="D25" s="294"/>
      <c r="E25" s="294"/>
      <c r="F25" s="294"/>
      <c r="G25" s="294"/>
      <c r="H25" s="294"/>
      <c r="I25" s="294"/>
      <c r="J25" s="294"/>
      <c r="K25" s="292"/>
    </row>
    <row r="26" spans="2:11" s="1" customFormat="1" ht="15" customHeight="1">
      <c r="B26" s="295"/>
      <c r="C26" s="294" t="s">
        <v>2360</v>
      </c>
      <c r="D26" s="294"/>
      <c r="E26" s="294"/>
      <c r="F26" s="294"/>
      <c r="G26" s="294"/>
      <c r="H26" s="294"/>
      <c r="I26" s="294"/>
      <c r="J26" s="294"/>
      <c r="K26" s="292"/>
    </row>
    <row r="27" spans="2:11" s="1" customFormat="1" ht="15" customHeight="1">
      <c r="B27" s="295"/>
      <c r="C27" s="294"/>
      <c r="D27" s="294" t="s">
        <v>2361</v>
      </c>
      <c r="E27" s="294"/>
      <c r="F27" s="294"/>
      <c r="G27" s="294"/>
      <c r="H27" s="294"/>
      <c r="I27" s="294"/>
      <c r="J27" s="294"/>
      <c r="K27" s="292"/>
    </row>
    <row r="28" spans="2:11" s="1" customFormat="1" ht="15" customHeight="1">
      <c r="B28" s="295"/>
      <c r="C28" s="296"/>
      <c r="D28" s="294" t="s">
        <v>2362</v>
      </c>
      <c r="E28" s="294"/>
      <c r="F28" s="294"/>
      <c r="G28" s="294"/>
      <c r="H28" s="294"/>
      <c r="I28" s="294"/>
      <c r="J28" s="294"/>
      <c r="K28" s="292"/>
    </row>
    <row r="29" spans="2:11" s="1" customFormat="1" ht="12.75" customHeight="1">
      <c r="B29" s="295"/>
      <c r="C29" s="296"/>
      <c r="D29" s="296"/>
      <c r="E29" s="296"/>
      <c r="F29" s="296"/>
      <c r="G29" s="296"/>
      <c r="H29" s="296"/>
      <c r="I29" s="296"/>
      <c r="J29" s="296"/>
      <c r="K29" s="292"/>
    </row>
    <row r="30" spans="2:11" s="1" customFormat="1" ht="15" customHeight="1">
      <c r="B30" s="295"/>
      <c r="C30" s="296"/>
      <c r="D30" s="294" t="s">
        <v>2363</v>
      </c>
      <c r="E30" s="294"/>
      <c r="F30" s="294"/>
      <c r="G30" s="294"/>
      <c r="H30" s="294"/>
      <c r="I30" s="294"/>
      <c r="J30" s="294"/>
      <c r="K30" s="292"/>
    </row>
    <row r="31" spans="2:11" s="1" customFormat="1" ht="15" customHeight="1">
      <c r="B31" s="295"/>
      <c r="C31" s="296"/>
      <c r="D31" s="294" t="s">
        <v>2364</v>
      </c>
      <c r="E31" s="294"/>
      <c r="F31" s="294"/>
      <c r="G31" s="294"/>
      <c r="H31" s="294"/>
      <c r="I31" s="294"/>
      <c r="J31" s="294"/>
      <c r="K31" s="292"/>
    </row>
    <row r="32" spans="2:11" s="1" customFormat="1" ht="12.75" customHeight="1">
      <c r="B32" s="295"/>
      <c r="C32" s="296"/>
      <c r="D32" s="296"/>
      <c r="E32" s="296"/>
      <c r="F32" s="296"/>
      <c r="G32" s="296"/>
      <c r="H32" s="296"/>
      <c r="I32" s="296"/>
      <c r="J32" s="296"/>
      <c r="K32" s="292"/>
    </row>
    <row r="33" spans="2:11" s="1" customFormat="1" ht="15" customHeight="1">
      <c r="B33" s="295"/>
      <c r="C33" s="296"/>
      <c r="D33" s="294" t="s">
        <v>2365</v>
      </c>
      <c r="E33" s="294"/>
      <c r="F33" s="294"/>
      <c r="G33" s="294"/>
      <c r="H33" s="294"/>
      <c r="I33" s="294"/>
      <c r="J33" s="294"/>
      <c r="K33" s="292"/>
    </row>
    <row r="34" spans="2:11" s="1" customFormat="1" ht="15" customHeight="1">
      <c r="B34" s="295"/>
      <c r="C34" s="296"/>
      <c r="D34" s="294" t="s">
        <v>2366</v>
      </c>
      <c r="E34" s="294"/>
      <c r="F34" s="294"/>
      <c r="G34" s="294"/>
      <c r="H34" s="294"/>
      <c r="I34" s="294"/>
      <c r="J34" s="294"/>
      <c r="K34" s="292"/>
    </row>
    <row r="35" spans="2:11" s="1" customFormat="1" ht="15" customHeight="1">
      <c r="B35" s="295"/>
      <c r="C35" s="296"/>
      <c r="D35" s="294" t="s">
        <v>2367</v>
      </c>
      <c r="E35" s="294"/>
      <c r="F35" s="294"/>
      <c r="G35" s="294"/>
      <c r="H35" s="294"/>
      <c r="I35" s="294"/>
      <c r="J35" s="294"/>
      <c r="K35" s="292"/>
    </row>
    <row r="36" spans="2:11" s="1" customFormat="1" ht="15" customHeight="1">
      <c r="B36" s="295"/>
      <c r="C36" s="296"/>
      <c r="D36" s="294"/>
      <c r="E36" s="297" t="s">
        <v>117</v>
      </c>
      <c r="F36" s="294"/>
      <c r="G36" s="294" t="s">
        <v>2368</v>
      </c>
      <c r="H36" s="294"/>
      <c r="I36" s="294"/>
      <c r="J36" s="294"/>
      <c r="K36" s="292"/>
    </row>
    <row r="37" spans="2:11" s="1" customFormat="1" ht="30.75" customHeight="1">
      <c r="B37" s="295"/>
      <c r="C37" s="296"/>
      <c r="D37" s="294"/>
      <c r="E37" s="297" t="s">
        <v>2369</v>
      </c>
      <c r="F37" s="294"/>
      <c r="G37" s="294" t="s">
        <v>2370</v>
      </c>
      <c r="H37" s="294"/>
      <c r="I37" s="294"/>
      <c r="J37" s="294"/>
      <c r="K37" s="292"/>
    </row>
    <row r="38" spans="2:11" s="1" customFormat="1" ht="15" customHeight="1">
      <c r="B38" s="295"/>
      <c r="C38" s="296"/>
      <c r="D38" s="294"/>
      <c r="E38" s="297" t="s">
        <v>52</v>
      </c>
      <c r="F38" s="294"/>
      <c r="G38" s="294" t="s">
        <v>2371</v>
      </c>
      <c r="H38" s="294"/>
      <c r="I38" s="294"/>
      <c r="J38" s="294"/>
      <c r="K38" s="292"/>
    </row>
    <row r="39" spans="2:11" s="1" customFormat="1" ht="15" customHeight="1">
      <c r="B39" s="295"/>
      <c r="C39" s="296"/>
      <c r="D39" s="294"/>
      <c r="E39" s="297" t="s">
        <v>53</v>
      </c>
      <c r="F39" s="294"/>
      <c r="G39" s="294" t="s">
        <v>2372</v>
      </c>
      <c r="H39" s="294"/>
      <c r="I39" s="294"/>
      <c r="J39" s="294"/>
      <c r="K39" s="292"/>
    </row>
    <row r="40" spans="2:11" s="1" customFormat="1" ht="15" customHeight="1">
      <c r="B40" s="295"/>
      <c r="C40" s="296"/>
      <c r="D40" s="294"/>
      <c r="E40" s="297" t="s">
        <v>118</v>
      </c>
      <c r="F40" s="294"/>
      <c r="G40" s="294" t="s">
        <v>2373</v>
      </c>
      <c r="H40" s="294"/>
      <c r="I40" s="294"/>
      <c r="J40" s="294"/>
      <c r="K40" s="292"/>
    </row>
    <row r="41" spans="2:11" s="1" customFormat="1" ht="15" customHeight="1">
      <c r="B41" s="295"/>
      <c r="C41" s="296"/>
      <c r="D41" s="294"/>
      <c r="E41" s="297" t="s">
        <v>119</v>
      </c>
      <c r="F41" s="294"/>
      <c r="G41" s="294" t="s">
        <v>2374</v>
      </c>
      <c r="H41" s="294"/>
      <c r="I41" s="294"/>
      <c r="J41" s="294"/>
      <c r="K41" s="292"/>
    </row>
    <row r="42" spans="2:11" s="1" customFormat="1" ht="15" customHeight="1">
      <c r="B42" s="295"/>
      <c r="C42" s="296"/>
      <c r="D42" s="294"/>
      <c r="E42" s="297" t="s">
        <v>2375</v>
      </c>
      <c r="F42" s="294"/>
      <c r="G42" s="294" t="s">
        <v>2376</v>
      </c>
      <c r="H42" s="294"/>
      <c r="I42" s="294"/>
      <c r="J42" s="294"/>
      <c r="K42" s="292"/>
    </row>
    <row r="43" spans="2:11" s="1" customFormat="1" ht="15" customHeight="1">
      <c r="B43" s="295"/>
      <c r="C43" s="296"/>
      <c r="D43" s="294"/>
      <c r="E43" s="297"/>
      <c r="F43" s="294"/>
      <c r="G43" s="294" t="s">
        <v>2377</v>
      </c>
      <c r="H43" s="294"/>
      <c r="I43" s="294"/>
      <c r="J43" s="294"/>
      <c r="K43" s="292"/>
    </row>
    <row r="44" spans="2:11" s="1" customFormat="1" ht="15" customHeight="1">
      <c r="B44" s="295"/>
      <c r="C44" s="296"/>
      <c r="D44" s="294"/>
      <c r="E44" s="297" t="s">
        <v>2378</v>
      </c>
      <c r="F44" s="294"/>
      <c r="G44" s="294" t="s">
        <v>2379</v>
      </c>
      <c r="H44" s="294"/>
      <c r="I44" s="294"/>
      <c r="J44" s="294"/>
      <c r="K44" s="292"/>
    </row>
    <row r="45" spans="2:11" s="1" customFormat="1" ht="15" customHeight="1">
      <c r="B45" s="295"/>
      <c r="C45" s="296"/>
      <c r="D45" s="294"/>
      <c r="E45" s="297" t="s">
        <v>121</v>
      </c>
      <c r="F45" s="294"/>
      <c r="G45" s="294" t="s">
        <v>2380</v>
      </c>
      <c r="H45" s="294"/>
      <c r="I45" s="294"/>
      <c r="J45" s="294"/>
      <c r="K45" s="292"/>
    </row>
    <row r="46" spans="2:11" s="1" customFormat="1" ht="12.75" customHeight="1">
      <c r="B46" s="295"/>
      <c r="C46" s="296"/>
      <c r="D46" s="294"/>
      <c r="E46" s="294"/>
      <c r="F46" s="294"/>
      <c r="G46" s="294"/>
      <c r="H46" s="294"/>
      <c r="I46" s="294"/>
      <c r="J46" s="294"/>
      <c r="K46" s="292"/>
    </row>
    <row r="47" spans="2:11" s="1" customFormat="1" ht="15" customHeight="1">
      <c r="B47" s="295"/>
      <c r="C47" s="296"/>
      <c r="D47" s="294" t="s">
        <v>2381</v>
      </c>
      <c r="E47" s="294"/>
      <c r="F47" s="294"/>
      <c r="G47" s="294"/>
      <c r="H47" s="294"/>
      <c r="I47" s="294"/>
      <c r="J47" s="294"/>
      <c r="K47" s="292"/>
    </row>
    <row r="48" spans="2:11" s="1" customFormat="1" ht="15" customHeight="1">
      <c r="B48" s="295"/>
      <c r="C48" s="296"/>
      <c r="D48" s="296"/>
      <c r="E48" s="294" t="s">
        <v>2382</v>
      </c>
      <c r="F48" s="294"/>
      <c r="G48" s="294"/>
      <c r="H48" s="294"/>
      <c r="I48" s="294"/>
      <c r="J48" s="294"/>
      <c r="K48" s="292"/>
    </row>
    <row r="49" spans="2:11" s="1" customFormat="1" ht="15" customHeight="1">
      <c r="B49" s="295"/>
      <c r="C49" s="296"/>
      <c r="D49" s="296"/>
      <c r="E49" s="294" t="s">
        <v>2383</v>
      </c>
      <c r="F49" s="294"/>
      <c r="G49" s="294"/>
      <c r="H49" s="294"/>
      <c r="I49" s="294"/>
      <c r="J49" s="294"/>
      <c r="K49" s="292"/>
    </row>
    <row r="50" spans="2:11" s="1" customFormat="1" ht="15" customHeight="1">
      <c r="B50" s="295"/>
      <c r="C50" s="296"/>
      <c r="D50" s="296"/>
      <c r="E50" s="294" t="s">
        <v>2384</v>
      </c>
      <c r="F50" s="294"/>
      <c r="G50" s="294"/>
      <c r="H50" s="294"/>
      <c r="I50" s="294"/>
      <c r="J50" s="294"/>
      <c r="K50" s="292"/>
    </row>
    <row r="51" spans="2:11" s="1" customFormat="1" ht="15" customHeight="1">
      <c r="B51" s="295"/>
      <c r="C51" s="296"/>
      <c r="D51" s="294" t="s">
        <v>2385</v>
      </c>
      <c r="E51" s="294"/>
      <c r="F51" s="294"/>
      <c r="G51" s="294"/>
      <c r="H51" s="294"/>
      <c r="I51" s="294"/>
      <c r="J51" s="294"/>
      <c r="K51" s="292"/>
    </row>
    <row r="52" spans="2:11" s="1" customFormat="1" ht="25.5" customHeight="1">
      <c r="B52" s="290"/>
      <c r="C52" s="291" t="s">
        <v>2386</v>
      </c>
      <c r="D52" s="291"/>
      <c r="E52" s="291"/>
      <c r="F52" s="291"/>
      <c r="G52" s="291"/>
      <c r="H52" s="291"/>
      <c r="I52" s="291"/>
      <c r="J52" s="291"/>
      <c r="K52" s="292"/>
    </row>
    <row r="53" spans="2:11" s="1" customFormat="1" ht="5.25" customHeight="1">
      <c r="B53" s="290"/>
      <c r="C53" s="293"/>
      <c r="D53" s="293"/>
      <c r="E53" s="293"/>
      <c r="F53" s="293"/>
      <c r="G53" s="293"/>
      <c r="H53" s="293"/>
      <c r="I53" s="293"/>
      <c r="J53" s="293"/>
      <c r="K53" s="292"/>
    </row>
    <row r="54" spans="2:11" s="1" customFormat="1" ht="15" customHeight="1">
      <c r="B54" s="290"/>
      <c r="C54" s="294" t="s">
        <v>2387</v>
      </c>
      <c r="D54" s="294"/>
      <c r="E54" s="294"/>
      <c r="F54" s="294"/>
      <c r="G54" s="294"/>
      <c r="H54" s="294"/>
      <c r="I54" s="294"/>
      <c r="J54" s="294"/>
      <c r="K54" s="292"/>
    </row>
    <row r="55" spans="2:11" s="1" customFormat="1" ht="15" customHeight="1">
      <c r="B55" s="290"/>
      <c r="C55" s="294" t="s">
        <v>2388</v>
      </c>
      <c r="D55" s="294"/>
      <c r="E55" s="294"/>
      <c r="F55" s="294"/>
      <c r="G55" s="294"/>
      <c r="H55" s="294"/>
      <c r="I55" s="294"/>
      <c r="J55" s="294"/>
      <c r="K55" s="292"/>
    </row>
    <row r="56" spans="2:11" s="1" customFormat="1" ht="12.75" customHeight="1">
      <c r="B56" s="290"/>
      <c r="C56" s="294"/>
      <c r="D56" s="294"/>
      <c r="E56" s="294"/>
      <c r="F56" s="294"/>
      <c r="G56" s="294"/>
      <c r="H56" s="294"/>
      <c r="I56" s="294"/>
      <c r="J56" s="294"/>
      <c r="K56" s="292"/>
    </row>
    <row r="57" spans="2:11" s="1" customFormat="1" ht="15" customHeight="1">
      <c r="B57" s="290"/>
      <c r="C57" s="294" t="s">
        <v>2389</v>
      </c>
      <c r="D57" s="294"/>
      <c r="E57" s="294"/>
      <c r="F57" s="294"/>
      <c r="G57" s="294"/>
      <c r="H57" s="294"/>
      <c r="I57" s="294"/>
      <c r="J57" s="294"/>
      <c r="K57" s="292"/>
    </row>
    <row r="58" spans="2:11" s="1" customFormat="1" ht="15" customHeight="1">
      <c r="B58" s="290"/>
      <c r="C58" s="296"/>
      <c r="D58" s="294" t="s">
        <v>2390</v>
      </c>
      <c r="E58" s="294"/>
      <c r="F58" s="294"/>
      <c r="G58" s="294"/>
      <c r="H58" s="294"/>
      <c r="I58" s="294"/>
      <c r="J58" s="294"/>
      <c r="K58" s="292"/>
    </row>
    <row r="59" spans="2:11" s="1" customFormat="1" ht="15" customHeight="1">
      <c r="B59" s="290"/>
      <c r="C59" s="296"/>
      <c r="D59" s="294" t="s">
        <v>2391</v>
      </c>
      <c r="E59" s="294"/>
      <c r="F59" s="294"/>
      <c r="G59" s="294"/>
      <c r="H59" s="294"/>
      <c r="I59" s="294"/>
      <c r="J59" s="294"/>
      <c r="K59" s="292"/>
    </row>
    <row r="60" spans="2:11" s="1" customFormat="1" ht="15" customHeight="1">
      <c r="B60" s="290"/>
      <c r="C60" s="296"/>
      <c r="D60" s="294" t="s">
        <v>2392</v>
      </c>
      <c r="E60" s="294"/>
      <c r="F60" s="294"/>
      <c r="G60" s="294"/>
      <c r="H60" s="294"/>
      <c r="I60" s="294"/>
      <c r="J60" s="294"/>
      <c r="K60" s="292"/>
    </row>
    <row r="61" spans="2:11" s="1" customFormat="1" ht="15" customHeight="1">
      <c r="B61" s="290"/>
      <c r="C61" s="296"/>
      <c r="D61" s="294" t="s">
        <v>2393</v>
      </c>
      <c r="E61" s="294"/>
      <c r="F61" s="294"/>
      <c r="G61" s="294"/>
      <c r="H61" s="294"/>
      <c r="I61" s="294"/>
      <c r="J61" s="294"/>
      <c r="K61" s="292"/>
    </row>
    <row r="62" spans="2:11" s="1" customFormat="1" ht="15" customHeight="1">
      <c r="B62" s="290"/>
      <c r="C62" s="296"/>
      <c r="D62" s="299" t="s">
        <v>2394</v>
      </c>
      <c r="E62" s="299"/>
      <c r="F62" s="299"/>
      <c r="G62" s="299"/>
      <c r="H62" s="299"/>
      <c r="I62" s="299"/>
      <c r="J62" s="299"/>
      <c r="K62" s="292"/>
    </row>
    <row r="63" spans="2:11" s="1" customFormat="1" ht="15" customHeight="1">
      <c r="B63" s="290"/>
      <c r="C63" s="296"/>
      <c r="D63" s="294" t="s">
        <v>2395</v>
      </c>
      <c r="E63" s="294"/>
      <c r="F63" s="294"/>
      <c r="G63" s="294"/>
      <c r="H63" s="294"/>
      <c r="I63" s="294"/>
      <c r="J63" s="294"/>
      <c r="K63" s="292"/>
    </row>
    <row r="64" spans="2:11" s="1" customFormat="1" ht="12.75" customHeight="1">
      <c r="B64" s="290"/>
      <c r="C64" s="296"/>
      <c r="D64" s="296"/>
      <c r="E64" s="300"/>
      <c r="F64" s="296"/>
      <c r="G64" s="296"/>
      <c r="H64" s="296"/>
      <c r="I64" s="296"/>
      <c r="J64" s="296"/>
      <c r="K64" s="292"/>
    </row>
    <row r="65" spans="2:11" s="1" customFormat="1" ht="15" customHeight="1">
      <c r="B65" s="290"/>
      <c r="C65" s="296"/>
      <c r="D65" s="294" t="s">
        <v>2396</v>
      </c>
      <c r="E65" s="294"/>
      <c r="F65" s="294"/>
      <c r="G65" s="294"/>
      <c r="H65" s="294"/>
      <c r="I65" s="294"/>
      <c r="J65" s="294"/>
      <c r="K65" s="292"/>
    </row>
    <row r="66" spans="2:11" s="1" customFormat="1" ht="15" customHeight="1">
      <c r="B66" s="290"/>
      <c r="C66" s="296"/>
      <c r="D66" s="299" t="s">
        <v>2397</v>
      </c>
      <c r="E66" s="299"/>
      <c r="F66" s="299"/>
      <c r="G66" s="299"/>
      <c r="H66" s="299"/>
      <c r="I66" s="299"/>
      <c r="J66" s="299"/>
      <c r="K66" s="292"/>
    </row>
    <row r="67" spans="2:11" s="1" customFormat="1" ht="15" customHeight="1">
      <c r="B67" s="290"/>
      <c r="C67" s="296"/>
      <c r="D67" s="294" t="s">
        <v>2398</v>
      </c>
      <c r="E67" s="294"/>
      <c r="F67" s="294"/>
      <c r="G67" s="294"/>
      <c r="H67" s="294"/>
      <c r="I67" s="294"/>
      <c r="J67" s="294"/>
      <c r="K67" s="292"/>
    </row>
    <row r="68" spans="2:11" s="1" customFormat="1" ht="15" customHeight="1">
      <c r="B68" s="290"/>
      <c r="C68" s="296"/>
      <c r="D68" s="294" t="s">
        <v>2399</v>
      </c>
      <c r="E68" s="294"/>
      <c r="F68" s="294"/>
      <c r="G68" s="294"/>
      <c r="H68" s="294"/>
      <c r="I68" s="294"/>
      <c r="J68" s="294"/>
      <c r="K68" s="292"/>
    </row>
    <row r="69" spans="2:11" s="1" customFormat="1" ht="15" customHeight="1">
      <c r="B69" s="290"/>
      <c r="C69" s="296"/>
      <c r="D69" s="294" t="s">
        <v>2400</v>
      </c>
      <c r="E69" s="294"/>
      <c r="F69" s="294"/>
      <c r="G69" s="294"/>
      <c r="H69" s="294"/>
      <c r="I69" s="294"/>
      <c r="J69" s="294"/>
      <c r="K69" s="292"/>
    </row>
    <row r="70" spans="2:11" s="1" customFormat="1" ht="15" customHeight="1">
      <c r="B70" s="290"/>
      <c r="C70" s="296"/>
      <c r="D70" s="294" t="s">
        <v>2401</v>
      </c>
      <c r="E70" s="294"/>
      <c r="F70" s="294"/>
      <c r="G70" s="294"/>
      <c r="H70" s="294"/>
      <c r="I70" s="294"/>
      <c r="J70" s="294"/>
      <c r="K70" s="292"/>
    </row>
    <row r="71" spans="2:11" s="1" customFormat="1" ht="12.75" customHeight="1">
      <c r="B71" s="301"/>
      <c r="C71" s="302"/>
      <c r="D71" s="302"/>
      <c r="E71" s="302"/>
      <c r="F71" s="302"/>
      <c r="G71" s="302"/>
      <c r="H71" s="302"/>
      <c r="I71" s="302"/>
      <c r="J71" s="302"/>
      <c r="K71" s="303"/>
    </row>
    <row r="72" spans="2:11" s="1" customFormat="1" ht="18.75" customHeight="1">
      <c r="B72" s="304"/>
      <c r="C72" s="304"/>
      <c r="D72" s="304"/>
      <c r="E72" s="304"/>
      <c r="F72" s="304"/>
      <c r="G72" s="304"/>
      <c r="H72" s="304"/>
      <c r="I72" s="304"/>
      <c r="J72" s="304"/>
      <c r="K72" s="305"/>
    </row>
    <row r="73" spans="2:11" s="1" customFormat="1" ht="18.75" customHeight="1">
      <c r="B73" s="305"/>
      <c r="C73" s="305"/>
      <c r="D73" s="305"/>
      <c r="E73" s="305"/>
      <c r="F73" s="305"/>
      <c r="G73" s="305"/>
      <c r="H73" s="305"/>
      <c r="I73" s="305"/>
      <c r="J73" s="305"/>
      <c r="K73" s="305"/>
    </row>
    <row r="74" spans="2:11" s="1" customFormat="1" ht="7.5" customHeight="1">
      <c r="B74" s="306"/>
      <c r="C74" s="307"/>
      <c r="D74" s="307"/>
      <c r="E74" s="307"/>
      <c r="F74" s="307"/>
      <c r="G74" s="307"/>
      <c r="H74" s="307"/>
      <c r="I74" s="307"/>
      <c r="J74" s="307"/>
      <c r="K74" s="308"/>
    </row>
    <row r="75" spans="2:11" s="1" customFormat="1" ht="45" customHeight="1">
      <c r="B75" s="309"/>
      <c r="C75" s="310" t="s">
        <v>2402</v>
      </c>
      <c r="D75" s="310"/>
      <c r="E75" s="310"/>
      <c r="F75" s="310"/>
      <c r="G75" s="310"/>
      <c r="H75" s="310"/>
      <c r="I75" s="310"/>
      <c r="J75" s="310"/>
      <c r="K75" s="311"/>
    </row>
    <row r="76" spans="2:11" s="1" customFormat="1" ht="17.25" customHeight="1">
      <c r="B76" s="309"/>
      <c r="C76" s="312" t="s">
        <v>2403</v>
      </c>
      <c r="D76" s="312"/>
      <c r="E76" s="312"/>
      <c r="F76" s="312" t="s">
        <v>2404</v>
      </c>
      <c r="G76" s="313"/>
      <c r="H76" s="312" t="s">
        <v>53</v>
      </c>
      <c r="I76" s="312" t="s">
        <v>56</v>
      </c>
      <c r="J76" s="312" t="s">
        <v>2405</v>
      </c>
      <c r="K76" s="311"/>
    </row>
    <row r="77" spans="2:11" s="1" customFormat="1" ht="17.25" customHeight="1">
      <c r="B77" s="309"/>
      <c r="C77" s="314" t="s">
        <v>2406</v>
      </c>
      <c r="D77" s="314"/>
      <c r="E77" s="314"/>
      <c r="F77" s="315" t="s">
        <v>2407</v>
      </c>
      <c r="G77" s="316"/>
      <c r="H77" s="314"/>
      <c r="I77" s="314"/>
      <c r="J77" s="314" t="s">
        <v>2408</v>
      </c>
      <c r="K77" s="311"/>
    </row>
    <row r="78" spans="2:11" s="1" customFormat="1" ht="5.25" customHeight="1">
      <c r="B78" s="309"/>
      <c r="C78" s="317"/>
      <c r="D78" s="317"/>
      <c r="E78" s="317"/>
      <c r="F78" s="317"/>
      <c r="G78" s="318"/>
      <c r="H78" s="317"/>
      <c r="I78" s="317"/>
      <c r="J78" s="317"/>
      <c r="K78" s="311"/>
    </row>
    <row r="79" spans="2:11" s="1" customFormat="1" ht="15" customHeight="1">
      <c r="B79" s="309"/>
      <c r="C79" s="297" t="s">
        <v>52</v>
      </c>
      <c r="D79" s="319"/>
      <c r="E79" s="319"/>
      <c r="F79" s="320" t="s">
        <v>2409</v>
      </c>
      <c r="G79" s="321"/>
      <c r="H79" s="297" t="s">
        <v>2410</v>
      </c>
      <c r="I79" s="297" t="s">
        <v>2411</v>
      </c>
      <c r="J79" s="297">
        <v>20</v>
      </c>
      <c r="K79" s="311"/>
    </row>
    <row r="80" spans="2:11" s="1" customFormat="1" ht="15" customHeight="1">
      <c r="B80" s="309"/>
      <c r="C80" s="297" t="s">
        <v>2412</v>
      </c>
      <c r="D80" s="297"/>
      <c r="E80" s="297"/>
      <c r="F80" s="320" t="s">
        <v>2409</v>
      </c>
      <c r="G80" s="321"/>
      <c r="H80" s="297" t="s">
        <v>2413</v>
      </c>
      <c r="I80" s="297" t="s">
        <v>2411</v>
      </c>
      <c r="J80" s="297">
        <v>120</v>
      </c>
      <c r="K80" s="311"/>
    </row>
    <row r="81" spans="2:11" s="1" customFormat="1" ht="15" customHeight="1">
      <c r="B81" s="322"/>
      <c r="C81" s="297" t="s">
        <v>2414</v>
      </c>
      <c r="D81" s="297"/>
      <c r="E81" s="297"/>
      <c r="F81" s="320" t="s">
        <v>2415</v>
      </c>
      <c r="G81" s="321"/>
      <c r="H81" s="297" t="s">
        <v>2416</v>
      </c>
      <c r="I81" s="297" t="s">
        <v>2411</v>
      </c>
      <c r="J81" s="297">
        <v>50</v>
      </c>
      <c r="K81" s="311"/>
    </row>
    <row r="82" spans="2:11" s="1" customFormat="1" ht="15" customHeight="1">
      <c r="B82" s="322"/>
      <c r="C82" s="297" t="s">
        <v>2417</v>
      </c>
      <c r="D82" s="297"/>
      <c r="E82" s="297"/>
      <c r="F82" s="320" t="s">
        <v>2409</v>
      </c>
      <c r="G82" s="321"/>
      <c r="H82" s="297" t="s">
        <v>2418</v>
      </c>
      <c r="I82" s="297" t="s">
        <v>2419</v>
      </c>
      <c r="J82" s="297"/>
      <c r="K82" s="311"/>
    </row>
    <row r="83" spans="2:11" s="1" customFormat="1" ht="15" customHeight="1">
      <c r="B83" s="322"/>
      <c r="C83" s="323" t="s">
        <v>2420</v>
      </c>
      <c r="D83" s="323"/>
      <c r="E83" s="323"/>
      <c r="F83" s="324" t="s">
        <v>2415</v>
      </c>
      <c r="G83" s="323"/>
      <c r="H83" s="323" t="s">
        <v>2421</v>
      </c>
      <c r="I83" s="323" t="s">
        <v>2411</v>
      </c>
      <c r="J83" s="323">
        <v>15</v>
      </c>
      <c r="K83" s="311"/>
    </row>
    <row r="84" spans="2:11" s="1" customFormat="1" ht="15" customHeight="1">
      <c r="B84" s="322"/>
      <c r="C84" s="323" t="s">
        <v>2422</v>
      </c>
      <c r="D84" s="323"/>
      <c r="E84" s="323"/>
      <c r="F84" s="324" t="s">
        <v>2415</v>
      </c>
      <c r="G84" s="323"/>
      <c r="H84" s="323" t="s">
        <v>2423</v>
      </c>
      <c r="I84" s="323" t="s">
        <v>2411</v>
      </c>
      <c r="J84" s="323">
        <v>15</v>
      </c>
      <c r="K84" s="311"/>
    </row>
    <row r="85" spans="2:11" s="1" customFormat="1" ht="15" customHeight="1">
      <c r="B85" s="322"/>
      <c r="C85" s="323" t="s">
        <v>2424</v>
      </c>
      <c r="D85" s="323"/>
      <c r="E85" s="323"/>
      <c r="F85" s="324" t="s">
        <v>2415</v>
      </c>
      <c r="G85" s="323"/>
      <c r="H85" s="323" t="s">
        <v>2425</v>
      </c>
      <c r="I85" s="323" t="s">
        <v>2411</v>
      </c>
      <c r="J85" s="323">
        <v>20</v>
      </c>
      <c r="K85" s="311"/>
    </row>
    <row r="86" spans="2:11" s="1" customFormat="1" ht="15" customHeight="1">
      <c r="B86" s="322"/>
      <c r="C86" s="323" t="s">
        <v>2426</v>
      </c>
      <c r="D86" s="323"/>
      <c r="E86" s="323"/>
      <c r="F86" s="324" t="s">
        <v>2415</v>
      </c>
      <c r="G86" s="323"/>
      <c r="H86" s="323" t="s">
        <v>2427</v>
      </c>
      <c r="I86" s="323" t="s">
        <v>2411</v>
      </c>
      <c r="J86" s="323">
        <v>20</v>
      </c>
      <c r="K86" s="311"/>
    </row>
    <row r="87" spans="2:11" s="1" customFormat="1" ht="15" customHeight="1">
      <c r="B87" s="322"/>
      <c r="C87" s="297" t="s">
        <v>2428</v>
      </c>
      <c r="D87" s="297"/>
      <c r="E87" s="297"/>
      <c r="F87" s="320" t="s">
        <v>2415</v>
      </c>
      <c r="G87" s="321"/>
      <c r="H87" s="297" t="s">
        <v>2429</v>
      </c>
      <c r="I87" s="297" t="s">
        <v>2411</v>
      </c>
      <c r="J87" s="297">
        <v>50</v>
      </c>
      <c r="K87" s="311"/>
    </row>
    <row r="88" spans="2:11" s="1" customFormat="1" ht="15" customHeight="1">
      <c r="B88" s="322"/>
      <c r="C88" s="297" t="s">
        <v>2430</v>
      </c>
      <c r="D88" s="297"/>
      <c r="E88" s="297"/>
      <c r="F88" s="320" t="s">
        <v>2415</v>
      </c>
      <c r="G88" s="321"/>
      <c r="H88" s="297" t="s">
        <v>2431</v>
      </c>
      <c r="I88" s="297" t="s">
        <v>2411</v>
      </c>
      <c r="J88" s="297">
        <v>20</v>
      </c>
      <c r="K88" s="311"/>
    </row>
    <row r="89" spans="2:11" s="1" customFormat="1" ht="15" customHeight="1">
      <c r="B89" s="322"/>
      <c r="C89" s="297" t="s">
        <v>2432</v>
      </c>
      <c r="D89" s="297"/>
      <c r="E89" s="297"/>
      <c r="F89" s="320" t="s">
        <v>2415</v>
      </c>
      <c r="G89" s="321"/>
      <c r="H89" s="297" t="s">
        <v>2433</v>
      </c>
      <c r="I89" s="297" t="s">
        <v>2411</v>
      </c>
      <c r="J89" s="297">
        <v>20</v>
      </c>
      <c r="K89" s="311"/>
    </row>
    <row r="90" spans="2:11" s="1" customFormat="1" ht="15" customHeight="1">
      <c r="B90" s="322"/>
      <c r="C90" s="297" t="s">
        <v>2434</v>
      </c>
      <c r="D90" s="297"/>
      <c r="E90" s="297"/>
      <c r="F90" s="320" t="s">
        <v>2415</v>
      </c>
      <c r="G90" s="321"/>
      <c r="H90" s="297" t="s">
        <v>2435</v>
      </c>
      <c r="I90" s="297" t="s">
        <v>2411</v>
      </c>
      <c r="J90" s="297">
        <v>50</v>
      </c>
      <c r="K90" s="311"/>
    </row>
    <row r="91" spans="2:11" s="1" customFormat="1" ht="15" customHeight="1">
      <c r="B91" s="322"/>
      <c r="C91" s="297" t="s">
        <v>2436</v>
      </c>
      <c r="D91" s="297"/>
      <c r="E91" s="297"/>
      <c r="F91" s="320" t="s">
        <v>2415</v>
      </c>
      <c r="G91" s="321"/>
      <c r="H91" s="297" t="s">
        <v>2436</v>
      </c>
      <c r="I91" s="297" t="s">
        <v>2411</v>
      </c>
      <c r="J91" s="297">
        <v>50</v>
      </c>
      <c r="K91" s="311"/>
    </row>
    <row r="92" spans="2:11" s="1" customFormat="1" ht="15" customHeight="1">
      <c r="B92" s="322"/>
      <c r="C92" s="297" t="s">
        <v>2437</v>
      </c>
      <c r="D92" s="297"/>
      <c r="E92" s="297"/>
      <c r="F92" s="320" t="s">
        <v>2415</v>
      </c>
      <c r="G92" s="321"/>
      <c r="H92" s="297" t="s">
        <v>2438</v>
      </c>
      <c r="I92" s="297" t="s">
        <v>2411</v>
      </c>
      <c r="J92" s="297">
        <v>255</v>
      </c>
      <c r="K92" s="311"/>
    </row>
    <row r="93" spans="2:11" s="1" customFormat="1" ht="15" customHeight="1">
      <c r="B93" s="322"/>
      <c r="C93" s="297" t="s">
        <v>2439</v>
      </c>
      <c r="D93" s="297"/>
      <c r="E93" s="297"/>
      <c r="F93" s="320" t="s">
        <v>2409</v>
      </c>
      <c r="G93" s="321"/>
      <c r="H93" s="297" t="s">
        <v>2440</v>
      </c>
      <c r="I93" s="297" t="s">
        <v>2441</v>
      </c>
      <c r="J93" s="297"/>
      <c r="K93" s="311"/>
    </row>
    <row r="94" spans="2:11" s="1" customFormat="1" ht="15" customHeight="1">
      <c r="B94" s="322"/>
      <c r="C94" s="297" t="s">
        <v>2442</v>
      </c>
      <c r="D94" s="297"/>
      <c r="E94" s="297"/>
      <c r="F94" s="320" t="s">
        <v>2409</v>
      </c>
      <c r="G94" s="321"/>
      <c r="H94" s="297" t="s">
        <v>2443</v>
      </c>
      <c r="I94" s="297" t="s">
        <v>2444</v>
      </c>
      <c r="J94" s="297"/>
      <c r="K94" s="311"/>
    </row>
    <row r="95" spans="2:11" s="1" customFormat="1" ht="15" customHeight="1">
      <c r="B95" s="322"/>
      <c r="C95" s="297" t="s">
        <v>2445</v>
      </c>
      <c r="D95" s="297"/>
      <c r="E95" s="297"/>
      <c r="F95" s="320" t="s">
        <v>2409</v>
      </c>
      <c r="G95" s="321"/>
      <c r="H95" s="297" t="s">
        <v>2445</v>
      </c>
      <c r="I95" s="297" t="s">
        <v>2444</v>
      </c>
      <c r="J95" s="297"/>
      <c r="K95" s="311"/>
    </row>
    <row r="96" spans="2:11" s="1" customFormat="1" ht="15" customHeight="1">
      <c r="B96" s="322"/>
      <c r="C96" s="297" t="s">
        <v>37</v>
      </c>
      <c r="D96" s="297"/>
      <c r="E96" s="297"/>
      <c r="F96" s="320" t="s">
        <v>2409</v>
      </c>
      <c r="G96" s="321"/>
      <c r="H96" s="297" t="s">
        <v>2446</v>
      </c>
      <c r="I96" s="297" t="s">
        <v>2444</v>
      </c>
      <c r="J96" s="297"/>
      <c r="K96" s="311"/>
    </row>
    <row r="97" spans="2:11" s="1" customFormat="1" ht="15" customHeight="1">
      <c r="B97" s="322"/>
      <c r="C97" s="297" t="s">
        <v>47</v>
      </c>
      <c r="D97" s="297"/>
      <c r="E97" s="297"/>
      <c r="F97" s="320" t="s">
        <v>2409</v>
      </c>
      <c r="G97" s="321"/>
      <c r="H97" s="297" t="s">
        <v>2447</v>
      </c>
      <c r="I97" s="297" t="s">
        <v>2444</v>
      </c>
      <c r="J97" s="297"/>
      <c r="K97" s="311"/>
    </row>
    <row r="98" spans="2:11" s="1" customFormat="1" ht="15" customHeight="1">
      <c r="B98" s="325"/>
      <c r="C98" s="326"/>
      <c r="D98" s="326"/>
      <c r="E98" s="326"/>
      <c r="F98" s="326"/>
      <c r="G98" s="326"/>
      <c r="H98" s="326"/>
      <c r="I98" s="326"/>
      <c r="J98" s="326"/>
      <c r="K98" s="327"/>
    </row>
    <row r="99" spans="2:11" s="1" customFormat="1" ht="18.75" customHeight="1">
      <c r="B99" s="328"/>
      <c r="C99" s="329"/>
      <c r="D99" s="329"/>
      <c r="E99" s="329"/>
      <c r="F99" s="329"/>
      <c r="G99" s="329"/>
      <c r="H99" s="329"/>
      <c r="I99" s="329"/>
      <c r="J99" s="329"/>
      <c r="K99" s="328"/>
    </row>
    <row r="100" spans="2:11" s="1" customFormat="1" ht="18.75" customHeight="1">
      <c r="B100" s="305"/>
      <c r="C100" s="305"/>
      <c r="D100" s="305"/>
      <c r="E100" s="305"/>
      <c r="F100" s="305"/>
      <c r="G100" s="305"/>
      <c r="H100" s="305"/>
      <c r="I100" s="305"/>
      <c r="J100" s="305"/>
      <c r="K100" s="305"/>
    </row>
    <row r="101" spans="2:11" s="1" customFormat="1" ht="7.5" customHeight="1">
      <c r="B101" s="306"/>
      <c r="C101" s="307"/>
      <c r="D101" s="307"/>
      <c r="E101" s="307"/>
      <c r="F101" s="307"/>
      <c r="G101" s="307"/>
      <c r="H101" s="307"/>
      <c r="I101" s="307"/>
      <c r="J101" s="307"/>
      <c r="K101" s="308"/>
    </row>
    <row r="102" spans="2:11" s="1" customFormat="1" ht="45" customHeight="1">
      <c r="B102" s="309"/>
      <c r="C102" s="310" t="s">
        <v>2448</v>
      </c>
      <c r="D102" s="310"/>
      <c r="E102" s="310"/>
      <c r="F102" s="310"/>
      <c r="G102" s="310"/>
      <c r="H102" s="310"/>
      <c r="I102" s="310"/>
      <c r="J102" s="310"/>
      <c r="K102" s="311"/>
    </row>
    <row r="103" spans="2:11" s="1" customFormat="1" ht="17.25" customHeight="1">
      <c r="B103" s="309"/>
      <c r="C103" s="312" t="s">
        <v>2403</v>
      </c>
      <c r="D103" s="312"/>
      <c r="E103" s="312"/>
      <c r="F103" s="312" t="s">
        <v>2404</v>
      </c>
      <c r="G103" s="313"/>
      <c r="H103" s="312" t="s">
        <v>53</v>
      </c>
      <c r="I103" s="312" t="s">
        <v>56</v>
      </c>
      <c r="J103" s="312" t="s">
        <v>2405</v>
      </c>
      <c r="K103" s="311"/>
    </row>
    <row r="104" spans="2:11" s="1" customFormat="1" ht="17.25" customHeight="1">
      <c r="B104" s="309"/>
      <c r="C104" s="314" t="s">
        <v>2406</v>
      </c>
      <c r="D104" s="314"/>
      <c r="E104" s="314"/>
      <c r="F104" s="315" t="s">
        <v>2407</v>
      </c>
      <c r="G104" s="316"/>
      <c r="H104" s="314"/>
      <c r="I104" s="314"/>
      <c r="J104" s="314" t="s">
        <v>2408</v>
      </c>
      <c r="K104" s="311"/>
    </row>
    <row r="105" spans="2:11" s="1" customFormat="1" ht="5.25" customHeight="1">
      <c r="B105" s="309"/>
      <c r="C105" s="312"/>
      <c r="D105" s="312"/>
      <c r="E105" s="312"/>
      <c r="F105" s="312"/>
      <c r="G105" s="330"/>
      <c r="H105" s="312"/>
      <c r="I105" s="312"/>
      <c r="J105" s="312"/>
      <c r="K105" s="311"/>
    </row>
    <row r="106" spans="2:11" s="1" customFormat="1" ht="15" customHeight="1">
      <c r="B106" s="309"/>
      <c r="C106" s="297" t="s">
        <v>52</v>
      </c>
      <c r="D106" s="319"/>
      <c r="E106" s="319"/>
      <c r="F106" s="320" t="s">
        <v>2409</v>
      </c>
      <c r="G106" s="297"/>
      <c r="H106" s="297" t="s">
        <v>2449</v>
      </c>
      <c r="I106" s="297" t="s">
        <v>2411</v>
      </c>
      <c r="J106" s="297">
        <v>20</v>
      </c>
      <c r="K106" s="311"/>
    </row>
    <row r="107" spans="2:11" s="1" customFormat="1" ht="15" customHeight="1">
      <c r="B107" s="309"/>
      <c r="C107" s="297" t="s">
        <v>2412</v>
      </c>
      <c r="D107" s="297"/>
      <c r="E107" s="297"/>
      <c r="F107" s="320" t="s">
        <v>2409</v>
      </c>
      <c r="G107" s="297"/>
      <c r="H107" s="297" t="s">
        <v>2449</v>
      </c>
      <c r="I107" s="297" t="s">
        <v>2411</v>
      </c>
      <c r="J107" s="297">
        <v>120</v>
      </c>
      <c r="K107" s="311"/>
    </row>
    <row r="108" spans="2:11" s="1" customFormat="1" ht="15" customHeight="1">
      <c r="B108" s="322"/>
      <c r="C108" s="297" t="s">
        <v>2414</v>
      </c>
      <c r="D108" s="297"/>
      <c r="E108" s="297"/>
      <c r="F108" s="320" t="s">
        <v>2415</v>
      </c>
      <c r="G108" s="297"/>
      <c r="H108" s="297" t="s">
        <v>2449</v>
      </c>
      <c r="I108" s="297" t="s">
        <v>2411</v>
      </c>
      <c r="J108" s="297">
        <v>50</v>
      </c>
      <c r="K108" s="311"/>
    </row>
    <row r="109" spans="2:11" s="1" customFormat="1" ht="15" customHeight="1">
      <c r="B109" s="322"/>
      <c r="C109" s="297" t="s">
        <v>2417</v>
      </c>
      <c r="D109" s="297"/>
      <c r="E109" s="297"/>
      <c r="F109" s="320" t="s">
        <v>2409</v>
      </c>
      <c r="G109" s="297"/>
      <c r="H109" s="297" t="s">
        <v>2449</v>
      </c>
      <c r="I109" s="297" t="s">
        <v>2419</v>
      </c>
      <c r="J109" s="297"/>
      <c r="K109" s="311"/>
    </row>
    <row r="110" spans="2:11" s="1" customFormat="1" ht="15" customHeight="1">
      <c r="B110" s="322"/>
      <c r="C110" s="297" t="s">
        <v>2428</v>
      </c>
      <c r="D110" s="297"/>
      <c r="E110" s="297"/>
      <c r="F110" s="320" t="s">
        <v>2415</v>
      </c>
      <c r="G110" s="297"/>
      <c r="H110" s="297" t="s">
        <v>2449</v>
      </c>
      <c r="I110" s="297" t="s">
        <v>2411</v>
      </c>
      <c r="J110" s="297">
        <v>50</v>
      </c>
      <c r="K110" s="311"/>
    </row>
    <row r="111" spans="2:11" s="1" customFormat="1" ht="15" customHeight="1">
      <c r="B111" s="322"/>
      <c r="C111" s="297" t="s">
        <v>2436</v>
      </c>
      <c r="D111" s="297"/>
      <c r="E111" s="297"/>
      <c r="F111" s="320" t="s">
        <v>2415</v>
      </c>
      <c r="G111" s="297"/>
      <c r="H111" s="297" t="s">
        <v>2449</v>
      </c>
      <c r="I111" s="297" t="s">
        <v>2411</v>
      </c>
      <c r="J111" s="297">
        <v>50</v>
      </c>
      <c r="K111" s="311"/>
    </row>
    <row r="112" spans="2:11" s="1" customFormat="1" ht="15" customHeight="1">
      <c r="B112" s="322"/>
      <c r="C112" s="297" t="s">
        <v>2434</v>
      </c>
      <c r="D112" s="297"/>
      <c r="E112" s="297"/>
      <c r="F112" s="320" t="s">
        <v>2415</v>
      </c>
      <c r="G112" s="297"/>
      <c r="H112" s="297" t="s">
        <v>2449</v>
      </c>
      <c r="I112" s="297" t="s">
        <v>2411</v>
      </c>
      <c r="J112" s="297">
        <v>50</v>
      </c>
      <c r="K112" s="311"/>
    </row>
    <row r="113" spans="2:11" s="1" customFormat="1" ht="15" customHeight="1">
      <c r="B113" s="322"/>
      <c r="C113" s="297" t="s">
        <v>52</v>
      </c>
      <c r="D113" s="297"/>
      <c r="E113" s="297"/>
      <c r="F113" s="320" t="s">
        <v>2409</v>
      </c>
      <c r="G113" s="297"/>
      <c r="H113" s="297" t="s">
        <v>2450</v>
      </c>
      <c r="I113" s="297" t="s">
        <v>2411</v>
      </c>
      <c r="J113" s="297">
        <v>20</v>
      </c>
      <c r="K113" s="311"/>
    </row>
    <row r="114" spans="2:11" s="1" customFormat="1" ht="15" customHeight="1">
      <c r="B114" s="322"/>
      <c r="C114" s="297" t="s">
        <v>2451</v>
      </c>
      <c r="D114" s="297"/>
      <c r="E114" s="297"/>
      <c r="F114" s="320" t="s">
        <v>2409</v>
      </c>
      <c r="G114" s="297"/>
      <c r="H114" s="297" t="s">
        <v>2452</v>
      </c>
      <c r="I114" s="297" t="s">
        <v>2411</v>
      </c>
      <c r="J114" s="297">
        <v>120</v>
      </c>
      <c r="K114" s="311"/>
    </row>
    <row r="115" spans="2:11" s="1" customFormat="1" ht="15" customHeight="1">
      <c r="B115" s="322"/>
      <c r="C115" s="297" t="s">
        <v>37</v>
      </c>
      <c r="D115" s="297"/>
      <c r="E115" s="297"/>
      <c r="F115" s="320" t="s">
        <v>2409</v>
      </c>
      <c r="G115" s="297"/>
      <c r="H115" s="297" t="s">
        <v>2453</v>
      </c>
      <c r="I115" s="297" t="s">
        <v>2444</v>
      </c>
      <c r="J115" s="297"/>
      <c r="K115" s="311"/>
    </row>
    <row r="116" spans="2:11" s="1" customFormat="1" ht="15" customHeight="1">
      <c r="B116" s="322"/>
      <c r="C116" s="297" t="s">
        <v>47</v>
      </c>
      <c r="D116" s="297"/>
      <c r="E116" s="297"/>
      <c r="F116" s="320" t="s">
        <v>2409</v>
      </c>
      <c r="G116" s="297"/>
      <c r="H116" s="297" t="s">
        <v>2454</v>
      </c>
      <c r="I116" s="297" t="s">
        <v>2444</v>
      </c>
      <c r="J116" s="297"/>
      <c r="K116" s="311"/>
    </row>
    <row r="117" spans="2:11" s="1" customFormat="1" ht="15" customHeight="1">
      <c r="B117" s="322"/>
      <c r="C117" s="297" t="s">
        <v>56</v>
      </c>
      <c r="D117" s="297"/>
      <c r="E117" s="297"/>
      <c r="F117" s="320" t="s">
        <v>2409</v>
      </c>
      <c r="G117" s="297"/>
      <c r="H117" s="297" t="s">
        <v>2455</v>
      </c>
      <c r="I117" s="297" t="s">
        <v>2456</v>
      </c>
      <c r="J117" s="297"/>
      <c r="K117" s="311"/>
    </row>
    <row r="118" spans="2:11" s="1" customFormat="1" ht="15" customHeight="1">
      <c r="B118" s="325"/>
      <c r="C118" s="331"/>
      <c r="D118" s="331"/>
      <c r="E118" s="331"/>
      <c r="F118" s="331"/>
      <c r="G118" s="331"/>
      <c r="H118" s="331"/>
      <c r="I118" s="331"/>
      <c r="J118" s="331"/>
      <c r="K118" s="327"/>
    </row>
    <row r="119" spans="2:11" s="1" customFormat="1" ht="18.75" customHeight="1">
      <c r="B119" s="332"/>
      <c r="C119" s="333"/>
      <c r="D119" s="333"/>
      <c r="E119" s="333"/>
      <c r="F119" s="334"/>
      <c r="G119" s="333"/>
      <c r="H119" s="333"/>
      <c r="I119" s="333"/>
      <c r="J119" s="333"/>
      <c r="K119" s="332"/>
    </row>
    <row r="120" spans="2:11" s="1" customFormat="1" ht="18.75" customHeight="1">
      <c r="B120" s="305"/>
      <c r="C120" s="305"/>
      <c r="D120" s="305"/>
      <c r="E120" s="305"/>
      <c r="F120" s="305"/>
      <c r="G120" s="305"/>
      <c r="H120" s="305"/>
      <c r="I120" s="305"/>
      <c r="J120" s="305"/>
      <c r="K120" s="305"/>
    </row>
    <row r="121" spans="2:11" s="1" customFormat="1" ht="7.5" customHeight="1">
      <c r="B121" s="335"/>
      <c r="C121" s="336"/>
      <c r="D121" s="336"/>
      <c r="E121" s="336"/>
      <c r="F121" s="336"/>
      <c r="G121" s="336"/>
      <c r="H121" s="336"/>
      <c r="I121" s="336"/>
      <c r="J121" s="336"/>
      <c r="K121" s="337"/>
    </row>
    <row r="122" spans="2:11" s="1" customFormat="1" ht="45" customHeight="1">
      <c r="B122" s="338"/>
      <c r="C122" s="288" t="s">
        <v>2457</v>
      </c>
      <c r="D122" s="288"/>
      <c r="E122" s="288"/>
      <c r="F122" s="288"/>
      <c r="G122" s="288"/>
      <c r="H122" s="288"/>
      <c r="I122" s="288"/>
      <c r="J122" s="288"/>
      <c r="K122" s="339"/>
    </row>
    <row r="123" spans="2:11" s="1" customFormat="1" ht="17.25" customHeight="1">
      <c r="B123" s="340"/>
      <c r="C123" s="312" t="s">
        <v>2403</v>
      </c>
      <c r="D123" s="312"/>
      <c r="E123" s="312"/>
      <c r="F123" s="312" t="s">
        <v>2404</v>
      </c>
      <c r="G123" s="313"/>
      <c r="H123" s="312" t="s">
        <v>53</v>
      </c>
      <c r="I123" s="312" t="s">
        <v>56</v>
      </c>
      <c r="J123" s="312" t="s">
        <v>2405</v>
      </c>
      <c r="K123" s="341"/>
    </row>
    <row r="124" spans="2:11" s="1" customFormat="1" ht="17.25" customHeight="1">
      <c r="B124" s="340"/>
      <c r="C124" s="314" t="s">
        <v>2406</v>
      </c>
      <c r="D124" s="314"/>
      <c r="E124" s="314"/>
      <c r="F124" s="315" t="s">
        <v>2407</v>
      </c>
      <c r="G124" s="316"/>
      <c r="H124" s="314"/>
      <c r="I124" s="314"/>
      <c r="J124" s="314" t="s">
        <v>2408</v>
      </c>
      <c r="K124" s="341"/>
    </row>
    <row r="125" spans="2:11" s="1" customFormat="1" ht="5.25" customHeight="1">
      <c r="B125" s="342"/>
      <c r="C125" s="317"/>
      <c r="D125" s="317"/>
      <c r="E125" s="317"/>
      <c r="F125" s="317"/>
      <c r="G125" s="343"/>
      <c r="H125" s="317"/>
      <c r="I125" s="317"/>
      <c r="J125" s="317"/>
      <c r="K125" s="344"/>
    </row>
    <row r="126" spans="2:11" s="1" customFormat="1" ht="15" customHeight="1">
      <c r="B126" s="342"/>
      <c r="C126" s="297" t="s">
        <v>2412</v>
      </c>
      <c r="D126" s="319"/>
      <c r="E126" s="319"/>
      <c r="F126" s="320" t="s">
        <v>2409</v>
      </c>
      <c r="G126" s="297"/>
      <c r="H126" s="297" t="s">
        <v>2449</v>
      </c>
      <c r="I126" s="297" t="s">
        <v>2411</v>
      </c>
      <c r="J126" s="297">
        <v>120</v>
      </c>
      <c r="K126" s="345"/>
    </row>
    <row r="127" spans="2:11" s="1" customFormat="1" ht="15" customHeight="1">
      <c r="B127" s="342"/>
      <c r="C127" s="297" t="s">
        <v>2458</v>
      </c>
      <c r="D127" s="297"/>
      <c r="E127" s="297"/>
      <c r="F127" s="320" t="s">
        <v>2409</v>
      </c>
      <c r="G127" s="297"/>
      <c r="H127" s="297" t="s">
        <v>2459</v>
      </c>
      <c r="I127" s="297" t="s">
        <v>2411</v>
      </c>
      <c r="J127" s="297" t="s">
        <v>2460</v>
      </c>
      <c r="K127" s="345"/>
    </row>
    <row r="128" spans="2:11" s="1" customFormat="1" ht="15" customHeight="1">
      <c r="B128" s="342"/>
      <c r="C128" s="297" t="s">
        <v>93</v>
      </c>
      <c r="D128" s="297"/>
      <c r="E128" s="297"/>
      <c r="F128" s="320" t="s">
        <v>2409</v>
      </c>
      <c r="G128" s="297"/>
      <c r="H128" s="297" t="s">
        <v>2461</v>
      </c>
      <c r="I128" s="297" t="s">
        <v>2411</v>
      </c>
      <c r="J128" s="297" t="s">
        <v>2460</v>
      </c>
      <c r="K128" s="345"/>
    </row>
    <row r="129" spans="2:11" s="1" customFormat="1" ht="15" customHeight="1">
      <c r="B129" s="342"/>
      <c r="C129" s="297" t="s">
        <v>2420</v>
      </c>
      <c r="D129" s="297"/>
      <c r="E129" s="297"/>
      <c r="F129" s="320" t="s">
        <v>2415</v>
      </c>
      <c r="G129" s="297"/>
      <c r="H129" s="297" t="s">
        <v>2421</v>
      </c>
      <c r="I129" s="297" t="s">
        <v>2411</v>
      </c>
      <c r="J129" s="297">
        <v>15</v>
      </c>
      <c r="K129" s="345"/>
    </row>
    <row r="130" spans="2:11" s="1" customFormat="1" ht="15" customHeight="1">
      <c r="B130" s="342"/>
      <c r="C130" s="323" t="s">
        <v>2422</v>
      </c>
      <c r="D130" s="323"/>
      <c r="E130" s="323"/>
      <c r="F130" s="324" t="s">
        <v>2415</v>
      </c>
      <c r="G130" s="323"/>
      <c r="H130" s="323" t="s">
        <v>2423</v>
      </c>
      <c r="I130" s="323" t="s">
        <v>2411</v>
      </c>
      <c r="J130" s="323">
        <v>15</v>
      </c>
      <c r="K130" s="345"/>
    </row>
    <row r="131" spans="2:11" s="1" customFormat="1" ht="15" customHeight="1">
      <c r="B131" s="342"/>
      <c r="C131" s="323" t="s">
        <v>2424</v>
      </c>
      <c r="D131" s="323"/>
      <c r="E131" s="323"/>
      <c r="F131" s="324" t="s">
        <v>2415</v>
      </c>
      <c r="G131" s="323"/>
      <c r="H131" s="323" t="s">
        <v>2425</v>
      </c>
      <c r="I131" s="323" t="s">
        <v>2411</v>
      </c>
      <c r="J131" s="323">
        <v>20</v>
      </c>
      <c r="K131" s="345"/>
    </row>
    <row r="132" spans="2:11" s="1" customFormat="1" ht="15" customHeight="1">
      <c r="B132" s="342"/>
      <c r="C132" s="323" t="s">
        <v>2426</v>
      </c>
      <c r="D132" s="323"/>
      <c r="E132" s="323"/>
      <c r="F132" s="324" t="s">
        <v>2415</v>
      </c>
      <c r="G132" s="323"/>
      <c r="H132" s="323" t="s">
        <v>2427</v>
      </c>
      <c r="I132" s="323" t="s">
        <v>2411</v>
      </c>
      <c r="J132" s="323">
        <v>20</v>
      </c>
      <c r="K132" s="345"/>
    </row>
    <row r="133" spans="2:11" s="1" customFormat="1" ht="15" customHeight="1">
      <c r="B133" s="342"/>
      <c r="C133" s="297" t="s">
        <v>2414</v>
      </c>
      <c r="D133" s="297"/>
      <c r="E133" s="297"/>
      <c r="F133" s="320" t="s">
        <v>2415</v>
      </c>
      <c r="G133" s="297"/>
      <c r="H133" s="297" t="s">
        <v>2449</v>
      </c>
      <c r="I133" s="297" t="s">
        <v>2411</v>
      </c>
      <c r="J133" s="297">
        <v>50</v>
      </c>
      <c r="K133" s="345"/>
    </row>
    <row r="134" spans="2:11" s="1" customFormat="1" ht="15" customHeight="1">
      <c r="B134" s="342"/>
      <c r="C134" s="297" t="s">
        <v>2428</v>
      </c>
      <c r="D134" s="297"/>
      <c r="E134" s="297"/>
      <c r="F134" s="320" t="s">
        <v>2415</v>
      </c>
      <c r="G134" s="297"/>
      <c r="H134" s="297" t="s">
        <v>2449</v>
      </c>
      <c r="I134" s="297" t="s">
        <v>2411</v>
      </c>
      <c r="J134" s="297">
        <v>50</v>
      </c>
      <c r="K134" s="345"/>
    </row>
    <row r="135" spans="2:11" s="1" customFormat="1" ht="15" customHeight="1">
      <c r="B135" s="342"/>
      <c r="C135" s="297" t="s">
        <v>2434</v>
      </c>
      <c r="D135" s="297"/>
      <c r="E135" s="297"/>
      <c r="F135" s="320" t="s">
        <v>2415</v>
      </c>
      <c r="G135" s="297"/>
      <c r="H135" s="297" t="s">
        <v>2449</v>
      </c>
      <c r="I135" s="297" t="s">
        <v>2411</v>
      </c>
      <c r="J135" s="297">
        <v>50</v>
      </c>
      <c r="K135" s="345"/>
    </row>
    <row r="136" spans="2:11" s="1" customFormat="1" ht="15" customHeight="1">
      <c r="B136" s="342"/>
      <c r="C136" s="297" t="s">
        <v>2436</v>
      </c>
      <c r="D136" s="297"/>
      <c r="E136" s="297"/>
      <c r="F136" s="320" t="s">
        <v>2415</v>
      </c>
      <c r="G136" s="297"/>
      <c r="H136" s="297" t="s">
        <v>2449</v>
      </c>
      <c r="I136" s="297" t="s">
        <v>2411</v>
      </c>
      <c r="J136" s="297">
        <v>50</v>
      </c>
      <c r="K136" s="345"/>
    </row>
    <row r="137" spans="2:11" s="1" customFormat="1" ht="15" customHeight="1">
      <c r="B137" s="342"/>
      <c r="C137" s="297" t="s">
        <v>2437</v>
      </c>
      <c r="D137" s="297"/>
      <c r="E137" s="297"/>
      <c r="F137" s="320" t="s">
        <v>2415</v>
      </c>
      <c r="G137" s="297"/>
      <c r="H137" s="297" t="s">
        <v>2462</v>
      </c>
      <c r="I137" s="297" t="s">
        <v>2411</v>
      </c>
      <c r="J137" s="297">
        <v>255</v>
      </c>
      <c r="K137" s="345"/>
    </row>
    <row r="138" spans="2:11" s="1" customFormat="1" ht="15" customHeight="1">
      <c r="B138" s="342"/>
      <c r="C138" s="297" t="s">
        <v>2439</v>
      </c>
      <c r="D138" s="297"/>
      <c r="E138" s="297"/>
      <c r="F138" s="320" t="s">
        <v>2409</v>
      </c>
      <c r="G138" s="297"/>
      <c r="H138" s="297" t="s">
        <v>2463</v>
      </c>
      <c r="I138" s="297" t="s">
        <v>2441</v>
      </c>
      <c r="J138" s="297"/>
      <c r="K138" s="345"/>
    </row>
    <row r="139" spans="2:11" s="1" customFormat="1" ht="15" customHeight="1">
      <c r="B139" s="342"/>
      <c r="C139" s="297" t="s">
        <v>2442</v>
      </c>
      <c r="D139" s="297"/>
      <c r="E139" s="297"/>
      <c r="F139" s="320" t="s">
        <v>2409</v>
      </c>
      <c r="G139" s="297"/>
      <c r="H139" s="297" t="s">
        <v>2464</v>
      </c>
      <c r="I139" s="297" t="s">
        <v>2444</v>
      </c>
      <c r="J139" s="297"/>
      <c r="K139" s="345"/>
    </row>
    <row r="140" spans="2:11" s="1" customFormat="1" ht="15" customHeight="1">
      <c r="B140" s="342"/>
      <c r="C140" s="297" t="s">
        <v>2445</v>
      </c>
      <c r="D140" s="297"/>
      <c r="E140" s="297"/>
      <c r="F140" s="320" t="s">
        <v>2409</v>
      </c>
      <c r="G140" s="297"/>
      <c r="H140" s="297" t="s">
        <v>2445</v>
      </c>
      <c r="I140" s="297" t="s">
        <v>2444</v>
      </c>
      <c r="J140" s="297"/>
      <c r="K140" s="345"/>
    </row>
    <row r="141" spans="2:11" s="1" customFormat="1" ht="15" customHeight="1">
      <c r="B141" s="342"/>
      <c r="C141" s="297" t="s">
        <v>37</v>
      </c>
      <c r="D141" s="297"/>
      <c r="E141" s="297"/>
      <c r="F141" s="320" t="s">
        <v>2409</v>
      </c>
      <c r="G141" s="297"/>
      <c r="H141" s="297" t="s">
        <v>2465</v>
      </c>
      <c r="I141" s="297" t="s">
        <v>2444</v>
      </c>
      <c r="J141" s="297"/>
      <c r="K141" s="345"/>
    </row>
    <row r="142" spans="2:11" s="1" customFormat="1" ht="15" customHeight="1">
      <c r="B142" s="342"/>
      <c r="C142" s="297" t="s">
        <v>2466</v>
      </c>
      <c r="D142" s="297"/>
      <c r="E142" s="297"/>
      <c r="F142" s="320" t="s">
        <v>2409</v>
      </c>
      <c r="G142" s="297"/>
      <c r="H142" s="297" t="s">
        <v>2467</v>
      </c>
      <c r="I142" s="297" t="s">
        <v>2444</v>
      </c>
      <c r="J142" s="297"/>
      <c r="K142" s="345"/>
    </row>
    <row r="143" spans="2:11" s="1" customFormat="1" ht="15" customHeight="1">
      <c r="B143" s="346"/>
      <c r="C143" s="347"/>
      <c r="D143" s="347"/>
      <c r="E143" s="347"/>
      <c r="F143" s="347"/>
      <c r="G143" s="347"/>
      <c r="H143" s="347"/>
      <c r="I143" s="347"/>
      <c r="J143" s="347"/>
      <c r="K143" s="348"/>
    </row>
    <row r="144" spans="2:11" s="1" customFormat="1" ht="18.75" customHeight="1">
      <c r="B144" s="333"/>
      <c r="C144" s="333"/>
      <c r="D144" s="333"/>
      <c r="E144" s="333"/>
      <c r="F144" s="334"/>
      <c r="G144" s="333"/>
      <c r="H144" s="333"/>
      <c r="I144" s="333"/>
      <c r="J144" s="333"/>
      <c r="K144" s="333"/>
    </row>
    <row r="145" spans="2:11" s="1" customFormat="1" ht="18.75" customHeight="1">
      <c r="B145" s="305"/>
      <c r="C145" s="305"/>
      <c r="D145" s="305"/>
      <c r="E145" s="305"/>
      <c r="F145" s="305"/>
      <c r="G145" s="305"/>
      <c r="H145" s="305"/>
      <c r="I145" s="305"/>
      <c r="J145" s="305"/>
      <c r="K145" s="305"/>
    </row>
    <row r="146" spans="2:11" s="1" customFormat="1" ht="7.5" customHeight="1">
      <c r="B146" s="306"/>
      <c r="C146" s="307"/>
      <c r="D146" s="307"/>
      <c r="E146" s="307"/>
      <c r="F146" s="307"/>
      <c r="G146" s="307"/>
      <c r="H146" s="307"/>
      <c r="I146" s="307"/>
      <c r="J146" s="307"/>
      <c r="K146" s="308"/>
    </row>
    <row r="147" spans="2:11" s="1" customFormat="1" ht="45" customHeight="1">
      <c r="B147" s="309"/>
      <c r="C147" s="310" t="s">
        <v>2468</v>
      </c>
      <c r="D147" s="310"/>
      <c r="E147" s="310"/>
      <c r="F147" s="310"/>
      <c r="G147" s="310"/>
      <c r="H147" s="310"/>
      <c r="I147" s="310"/>
      <c r="J147" s="310"/>
      <c r="K147" s="311"/>
    </row>
    <row r="148" spans="2:11" s="1" customFormat="1" ht="17.25" customHeight="1">
      <c r="B148" s="309"/>
      <c r="C148" s="312" t="s">
        <v>2403</v>
      </c>
      <c r="D148" s="312"/>
      <c r="E148" s="312"/>
      <c r="F148" s="312" t="s">
        <v>2404</v>
      </c>
      <c r="G148" s="313"/>
      <c r="H148" s="312" t="s">
        <v>53</v>
      </c>
      <c r="I148" s="312" t="s">
        <v>56</v>
      </c>
      <c r="J148" s="312" t="s">
        <v>2405</v>
      </c>
      <c r="K148" s="311"/>
    </row>
    <row r="149" spans="2:11" s="1" customFormat="1" ht="17.25" customHeight="1">
      <c r="B149" s="309"/>
      <c r="C149" s="314" t="s">
        <v>2406</v>
      </c>
      <c r="D149" s="314"/>
      <c r="E149" s="314"/>
      <c r="F149" s="315" t="s">
        <v>2407</v>
      </c>
      <c r="G149" s="316"/>
      <c r="H149" s="314"/>
      <c r="I149" s="314"/>
      <c r="J149" s="314" t="s">
        <v>2408</v>
      </c>
      <c r="K149" s="311"/>
    </row>
    <row r="150" spans="2:11" s="1" customFormat="1" ht="5.25" customHeight="1">
      <c r="B150" s="322"/>
      <c r="C150" s="317"/>
      <c r="D150" s="317"/>
      <c r="E150" s="317"/>
      <c r="F150" s="317"/>
      <c r="G150" s="318"/>
      <c r="H150" s="317"/>
      <c r="I150" s="317"/>
      <c r="J150" s="317"/>
      <c r="K150" s="345"/>
    </row>
    <row r="151" spans="2:11" s="1" customFormat="1" ht="15" customHeight="1">
      <c r="B151" s="322"/>
      <c r="C151" s="349" t="s">
        <v>2412</v>
      </c>
      <c r="D151" s="297"/>
      <c r="E151" s="297"/>
      <c r="F151" s="350" t="s">
        <v>2409</v>
      </c>
      <c r="G151" s="297"/>
      <c r="H151" s="349" t="s">
        <v>2449</v>
      </c>
      <c r="I151" s="349" t="s">
        <v>2411</v>
      </c>
      <c r="J151" s="349">
        <v>120</v>
      </c>
      <c r="K151" s="345"/>
    </row>
    <row r="152" spans="2:11" s="1" customFormat="1" ht="15" customHeight="1">
      <c r="B152" s="322"/>
      <c r="C152" s="349" t="s">
        <v>2458</v>
      </c>
      <c r="D152" s="297"/>
      <c r="E152" s="297"/>
      <c r="F152" s="350" t="s">
        <v>2409</v>
      </c>
      <c r="G152" s="297"/>
      <c r="H152" s="349" t="s">
        <v>2469</v>
      </c>
      <c r="I152" s="349" t="s">
        <v>2411</v>
      </c>
      <c r="J152" s="349" t="s">
        <v>2460</v>
      </c>
      <c r="K152" s="345"/>
    </row>
    <row r="153" spans="2:11" s="1" customFormat="1" ht="15" customHeight="1">
      <c r="B153" s="322"/>
      <c r="C153" s="349" t="s">
        <v>93</v>
      </c>
      <c r="D153" s="297"/>
      <c r="E153" s="297"/>
      <c r="F153" s="350" t="s">
        <v>2409</v>
      </c>
      <c r="G153" s="297"/>
      <c r="H153" s="349" t="s">
        <v>2470</v>
      </c>
      <c r="I153" s="349" t="s">
        <v>2411</v>
      </c>
      <c r="J153" s="349" t="s">
        <v>2460</v>
      </c>
      <c r="K153" s="345"/>
    </row>
    <row r="154" spans="2:11" s="1" customFormat="1" ht="15" customHeight="1">
      <c r="B154" s="322"/>
      <c r="C154" s="349" t="s">
        <v>2414</v>
      </c>
      <c r="D154" s="297"/>
      <c r="E154" s="297"/>
      <c r="F154" s="350" t="s">
        <v>2415</v>
      </c>
      <c r="G154" s="297"/>
      <c r="H154" s="349" t="s">
        <v>2449</v>
      </c>
      <c r="I154" s="349" t="s">
        <v>2411</v>
      </c>
      <c r="J154" s="349">
        <v>50</v>
      </c>
      <c r="K154" s="345"/>
    </row>
    <row r="155" spans="2:11" s="1" customFormat="1" ht="15" customHeight="1">
      <c r="B155" s="322"/>
      <c r="C155" s="349" t="s">
        <v>2417</v>
      </c>
      <c r="D155" s="297"/>
      <c r="E155" s="297"/>
      <c r="F155" s="350" t="s">
        <v>2409</v>
      </c>
      <c r="G155" s="297"/>
      <c r="H155" s="349" t="s">
        <v>2449</v>
      </c>
      <c r="I155" s="349" t="s">
        <v>2419</v>
      </c>
      <c r="J155" s="349"/>
      <c r="K155" s="345"/>
    </row>
    <row r="156" spans="2:11" s="1" customFormat="1" ht="15" customHeight="1">
      <c r="B156" s="322"/>
      <c r="C156" s="349" t="s">
        <v>2428</v>
      </c>
      <c r="D156" s="297"/>
      <c r="E156" s="297"/>
      <c r="F156" s="350" t="s">
        <v>2415</v>
      </c>
      <c r="G156" s="297"/>
      <c r="H156" s="349" t="s">
        <v>2449</v>
      </c>
      <c r="I156" s="349" t="s">
        <v>2411</v>
      </c>
      <c r="J156" s="349">
        <v>50</v>
      </c>
      <c r="K156" s="345"/>
    </row>
    <row r="157" spans="2:11" s="1" customFormat="1" ht="15" customHeight="1">
      <c r="B157" s="322"/>
      <c r="C157" s="349" t="s">
        <v>2436</v>
      </c>
      <c r="D157" s="297"/>
      <c r="E157" s="297"/>
      <c r="F157" s="350" t="s">
        <v>2415</v>
      </c>
      <c r="G157" s="297"/>
      <c r="H157" s="349" t="s">
        <v>2449</v>
      </c>
      <c r="I157" s="349" t="s">
        <v>2411</v>
      </c>
      <c r="J157" s="349">
        <v>50</v>
      </c>
      <c r="K157" s="345"/>
    </row>
    <row r="158" spans="2:11" s="1" customFormat="1" ht="15" customHeight="1">
      <c r="B158" s="322"/>
      <c r="C158" s="349" t="s">
        <v>2434</v>
      </c>
      <c r="D158" s="297"/>
      <c r="E158" s="297"/>
      <c r="F158" s="350" t="s">
        <v>2415</v>
      </c>
      <c r="G158" s="297"/>
      <c r="H158" s="349" t="s">
        <v>2449</v>
      </c>
      <c r="I158" s="349" t="s">
        <v>2411</v>
      </c>
      <c r="J158" s="349">
        <v>50</v>
      </c>
      <c r="K158" s="345"/>
    </row>
    <row r="159" spans="2:11" s="1" customFormat="1" ht="15" customHeight="1">
      <c r="B159" s="322"/>
      <c r="C159" s="349" t="s">
        <v>108</v>
      </c>
      <c r="D159" s="297"/>
      <c r="E159" s="297"/>
      <c r="F159" s="350" t="s">
        <v>2409</v>
      </c>
      <c r="G159" s="297"/>
      <c r="H159" s="349" t="s">
        <v>2471</v>
      </c>
      <c r="I159" s="349" t="s">
        <v>2411</v>
      </c>
      <c r="J159" s="349" t="s">
        <v>2472</v>
      </c>
      <c r="K159" s="345"/>
    </row>
    <row r="160" spans="2:11" s="1" customFormat="1" ht="15" customHeight="1">
      <c r="B160" s="322"/>
      <c r="C160" s="349" t="s">
        <v>2473</v>
      </c>
      <c r="D160" s="297"/>
      <c r="E160" s="297"/>
      <c r="F160" s="350" t="s">
        <v>2409</v>
      </c>
      <c r="G160" s="297"/>
      <c r="H160" s="349" t="s">
        <v>2474</v>
      </c>
      <c r="I160" s="349" t="s">
        <v>2444</v>
      </c>
      <c r="J160" s="349"/>
      <c r="K160" s="345"/>
    </row>
    <row r="161" spans="2:11" s="1" customFormat="1" ht="15" customHeight="1">
      <c r="B161" s="351"/>
      <c r="C161" s="352"/>
      <c r="D161" s="352"/>
      <c r="E161" s="352"/>
      <c r="F161" s="352"/>
      <c r="G161" s="352"/>
      <c r="H161" s="352"/>
      <c r="I161" s="352"/>
      <c r="J161" s="352"/>
      <c r="K161" s="353"/>
    </row>
    <row r="162" spans="2:11" s="1" customFormat="1" ht="18.75" customHeight="1">
      <c r="B162" s="333"/>
      <c r="C162" s="343"/>
      <c r="D162" s="343"/>
      <c r="E162" s="343"/>
      <c r="F162" s="354"/>
      <c r="G162" s="343"/>
      <c r="H162" s="343"/>
      <c r="I162" s="343"/>
      <c r="J162" s="343"/>
      <c r="K162" s="333"/>
    </row>
    <row r="163" spans="2:11" s="1" customFormat="1" ht="18.75" customHeight="1">
      <c r="B163" s="333"/>
      <c r="C163" s="343"/>
      <c r="D163" s="343"/>
      <c r="E163" s="343"/>
      <c r="F163" s="354"/>
      <c r="G163" s="343"/>
      <c r="H163" s="343"/>
      <c r="I163" s="343"/>
      <c r="J163" s="343"/>
      <c r="K163" s="333"/>
    </row>
    <row r="164" spans="2:11" s="1" customFormat="1" ht="18.75" customHeight="1">
      <c r="B164" s="333"/>
      <c r="C164" s="343"/>
      <c r="D164" s="343"/>
      <c r="E164" s="343"/>
      <c r="F164" s="354"/>
      <c r="G164" s="343"/>
      <c r="H164" s="343"/>
      <c r="I164" s="343"/>
      <c r="J164" s="343"/>
      <c r="K164" s="333"/>
    </row>
    <row r="165" spans="2:11" s="1" customFormat="1" ht="18.75" customHeight="1">
      <c r="B165" s="333"/>
      <c r="C165" s="343"/>
      <c r="D165" s="343"/>
      <c r="E165" s="343"/>
      <c r="F165" s="354"/>
      <c r="G165" s="343"/>
      <c r="H165" s="343"/>
      <c r="I165" s="343"/>
      <c r="J165" s="343"/>
      <c r="K165" s="333"/>
    </row>
    <row r="166" spans="2:11" s="1" customFormat="1" ht="18.75" customHeight="1">
      <c r="B166" s="333"/>
      <c r="C166" s="343"/>
      <c r="D166" s="343"/>
      <c r="E166" s="343"/>
      <c r="F166" s="354"/>
      <c r="G166" s="343"/>
      <c r="H166" s="343"/>
      <c r="I166" s="343"/>
      <c r="J166" s="343"/>
      <c r="K166" s="333"/>
    </row>
    <row r="167" spans="2:11" s="1" customFormat="1" ht="18.75" customHeight="1">
      <c r="B167" s="333"/>
      <c r="C167" s="343"/>
      <c r="D167" s="343"/>
      <c r="E167" s="343"/>
      <c r="F167" s="354"/>
      <c r="G167" s="343"/>
      <c r="H167" s="343"/>
      <c r="I167" s="343"/>
      <c r="J167" s="343"/>
      <c r="K167" s="333"/>
    </row>
    <row r="168" spans="2:11" s="1" customFormat="1" ht="18.75" customHeight="1">
      <c r="B168" s="333"/>
      <c r="C168" s="343"/>
      <c r="D168" s="343"/>
      <c r="E168" s="343"/>
      <c r="F168" s="354"/>
      <c r="G168" s="343"/>
      <c r="H168" s="343"/>
      <c r="I168" s="343"/>
      <c r="J168" s="343"/>
      <c r="K168" s="333"/>
    </row>
    <row r="169" spans="2:11" s="1" customFormat="1" ht="18.75" customHeight="1">
      <c r="B169" s="305"/>
      <c r="C169" s="305"/>
      <c r="D169" s="305"/>
      <c r="E169" s="305"/>
      <c r="F169" s="305"/>
      <c r="G169" s="305"/>
      <c r="H169" s="305"/>
      <c r="I169" s="305"/>
      <c r="J169" s="305"/>
      <c r="K169" s="305"/>
    </row>
    <row r="170" spans="2:11" s="1" customFormat="1" ht="7.5" customHeight="1">
      <c r="B170" s="284"/>
      <c r="C170" s="285"/>
      <c r="D170" s="285"/>
      <c r="E170" s="285"/>
      <c r="F170" s="285"/>
      <c r="G170" s="285"/>
      <c r="H170" s="285"/>
      <c r="I170" s="285"/>
      <c r="J170" s="285"/>
      <c r="K170" s="286"/>
    </row>
    <row r="171" spans="2:11" s="1" customFormat="1" ht="45" customHeight="1">
      <c r="B171" s="287"/>
      <c r="C171" s="288" t="s">
        <v>2475</v>
      </c>
      <c r="D171" s="288"/>
      <c r="E171" s="288"/>
      <c r="F171" s="288"/>
      <c r="G171" s="288"/>
      <c r="H171" s="288"/>
      <c r="I171" s="288"/>
      <c r="J171" s="288"/>
      <c r="K171" s="289"/>
    </row>
    <row r="172" spans="2:11" s="1" customFormat="1" ht="17.25" customHeight="1">
      <c r="B172" s="287"/>
      <c r="C172" s="312" t="s">
        <v>2403</v>
      </c>
      <c r="D172" s="312"/>
      <c r="E172" s="312"/>
      <c r="F172" s="312" t="s">
        <v>2404</v>
      </c>
      <c r="G172" s="355"/>
      <c r="H172" s="356" t="s">
        <v>53</v>
      </c>
      <c r="I172" s="356" t="s">
        <v>56</v>
      </c>
      <c r="J172" s="312" t="s">
        <v>2405</v>
      </c>
      <c r="K172" s="289"/>
    </row>
    <row r="173" spans="2:11" s="1" customFormat="1" ht="17.25" customHeight="1">
      <c r="B173" s="290"/>
      <c r="C173" s="314" t="s">
        <v>2406</v>
      </c>
      <c r="D173" s="314"/>
      <c r="E173" s="314"/>
      <c r="F173" s="315" t="s">
        <v>2407</v>
      </c>
      <c r="G173" s="357"/>
      <c r="H173" s="358"/>
      <c r="I173" s="358"/>
      <c r="J173" s="314" t="s">
        <v>2408</v>
      </c>
      <c r="K173" s="292"/>
    </row>
    <row r="174" spans="2:11" s="1" customFormat="1" ht="5.25" customHeight="1">
      <c r="B174" s="322"/>
      <c r="C174" s="317"/>
      <c r="D174" s="317"/>
      <c r="E174" s="317"/>
      <c r="F174" s="317"/>
      <c r="G174" s="318"/>
      <c r="H174" s="317"/>
      <c r="I174" s="317"/>
      <c r="J174" s="317"/>
      <c r="K174" s="345"/>
    </row>
    <row r="175" spans="2:11" s="1" customFormat="1" ht="15" customHeight="1">
      <c r="B175" s="322"/>
      <c r="C175" s="297" t="s">
        <v>2412</v>
      </c>
      <c r="D175" s="297"/>
      <c r="E175" s="297"/>
      <c r="F175" s="320" t="s">
        <v>2409</v>
      </c>
      <c r="G175" s="297"/>
      <c r="H175" s="297" t="s">
        <v>2449</v>
      </c>
      <c r="I175" s="297" t="s">
        <v>2411</v>
      </c>
      <c r="J175" s="297">
        <v>120</v>
      </c>
      <c r="K175" s="345"/>
    </row>
    <row r="176" spans="2:11" s="1" customFormat="1" ht="15" customHeight="1">
      <c r="B176" s="322"/>
      <c r="C176" s="297" t="s">
        <v>2458</v>
      </c>
      <c r="D176" s="297"/>
      <c r="E176" s="297"/>
      <c r="F176" s="320" t="s">
        <v>2409</v>
      </c>
      <c r="G176" s="297"/>
      <c r="H176" s="297" t="s">
        <v>2459</v>
      </c>
      <c r="I176" s="297" t="s">
        <v>2411</v>
      </c>
      <c r="J176" s="297" t="s">
        <v>2460</v>
      </c>
      <c r="K176" s="345"/>
    </row>
    <row r="177" spans="2:11" s="1" customFormat="1" ht="15" customHeight="1">
      <c r="B177" s="322"/>
      <c r="C177" s="297" t="s">
        <v>93</v>
      </c>
      <c r="D177" s="297"/>
      <c r="E177" s="297"/>
      <c r="F177" s="320" t="s">
        <v>2409</v>
      </c>
      <c r="G177" s="297"/>
      <c r="H177" s="297" t="s">
        <v>2476</v>
      </c>
      <c r="I177" s="297" t="s">
        <v>2411</v>
      </c>
      <c r="J177" s="297" t="s">
        <v>2460</v>
      </c>
      <c r="K177" s="345"/>
    </row>
    <row r="178" spans="2:11" s="1" customFormat="1" ht="15" customHeight="1">
      <c r="B178" s="322"/>
      <c r="C178" s="297" t="s">
        <v>2414</v>
      </c>
      <c r="D178" s="297"/>
      <c r="E178" s="297"/>
      <c r="F178" s="320" t="s">
        <v>2415</v>
      </c>
      <c r="G178" s="297"/>
      <c r="H178" s="297" t="s">
        <v>2476</v>
      </c>
      <c r="I178" s="297" t="s">
        <v>2411</v>
      </c>
      <c r="J178" s="297">
        <v>50</v>
      </c>
      <c r="K178" s="345"/>
    </row>
    <row r="179" spans="2:11" s="1" customFormat="1" ht="15" customHeight="1">
      <c r="B179" s="322"/>
      <c r="C179" s="297" t="s">
        <v>2417</v>
      </c>
      <c r="D179" s="297"/>
      <c r="E179" s="297"/>
      <c r="F179" s="320" t="s">
        <v>2409</v>
      </c>
      <c r="G179" s="297"/>
      <c r="H179" s="297" t="s">
        <v>2476</v>
      </c>
      <c r="I179" s="297" t="s">
        <v>2419</v>
      </c>
      <c r="J179" s="297"/>
      <c r="K179" s="345"/>
    </row>
    <row r="180" spans="2:11" s="1" customFormat="1" ht="15" customHeight="1">
      <c r="B180" s="322"/>
      <c r="C180" s="297" t="s">
        <v>2428</v>
      </c>
      <c r="D180" s="297"/>
      <c r="E180" s="297"/>
      <c r="F180" s="320" t="s">
        <v>2415</v>
      </c>
      <c r="G180" s="297"/>
      <c r="H180" s="297" t="s">
        <v>2476</v>
      </c>
      <c r="I180" s="297" t="s">
        <v>2411</v>
      </c>
      <c r="J180" s="297">
        <v>50</v>
      </c>
      <c r="K180" s="345"/>
    </row>
    <row r="181" spans="2:11" s="1" customFormat="1" ht="15" customHeight="1">
      <c r="B181" s="322"/>
      <c r="C181" s="297" t="s">
        <v>2436</v>
      </c>
      <c r="D181" s="297"/>
      <c r="E181" s="297"/>
      <c r="F181" s="320" t="s">
        <v>2415</v>
      </c>
      <c r="G181" s="297"/>
      <c r="H181" s="297" t="s">
        <v>2476</v>
      </c>
      <c r="I181" s="297" t="s">
        <v>2411</v>
      </c>
      <c r="J181" s="297">
        <v>50</v>
      </c>
      <c r="K181" s="345"/>
    </row>
    <row r="182" spans="2:11" s="1" customFormat="1" ht="15" customHeight="1">
      <c r="B182" s="322"/>
      <c r="C182" s="297" t="s">
        <v>2434</v>
      </c>
      <c r="D182" s="297"/>
      <c r="E182" s="297"/>
      <c r="F182" s="320" t="s">
        <v>2415</v>
      </c>
      <c r="G182" s="297"/>
      <c r="H182" s="297" t="s">
        <v>2476</v>
      </c>
      <c r="I182" s="297" t="s">
        <v>2411</v>
      </c>
      <c r="J182" s="297">
        <v>50</v>
      </c>
      <c r="K182" s="345"/>
    </row>
    <row r="183" spans="2:11" s="1" customFormat="1" ht="15" customHeight="1">
      <c r="B183" s="322"/>
      <c r="C183" s="297" t="s">
        <v>117</v>
      </c>
      <c r="D183" s="297"/>
      <c r="E183" s="297"/>
      <c r="F183" s="320" t="s">
        <v>2409</v>
      </c>
      <c r="G183" s="297"/>
      <c r="H183" s="297" t="s">
        <v>2477</v>
      </c>
      <c r="I183" s="297" t="s">
        <v>2478</v>
      </c>
      <c r="J183" s="297"/>
      <c r="K183" s="345"/>
    </row>
    <row r="184" spans="2:11" s="1" customFormat="1" ht="15" customHeight="1">
      <c r="B184" s="322"/>
      <c r="C184" s="297" t="s">
        <v>56</v>
      </c>
      <c r="D184" s="297"/>
      <c r="E184" s="297"/>
      <c r="F184" s="320" t="s">
        <v>2409</v>
      </c>
      <c r="G184" s="297"/>
      <c r="H184" s="297" t="s">
        <v>2479</v>
      </c>
      <c r="I184" s="297" t="s">
        <v>2480</v>
      </c>
      <c r="J184" s="297">
        <v>1</v>
      </c>
      <c r="K184" s="345"/>
    </row>
    <row r="185" spans="2:11" s="1" customFormat="1" ht="15" customHeight="1">
      <c r="B185" s="322"/>
      <c r="C185" s="297" t="s">
        <v>52</v>
      </c>
      <c r="D185" s="297"/>
      <c r="E185" s="297"/>
      <c r="F185" s="320" t="s">
        <v>2409</v>
      </c>
      <c r="G185" s="297"/>
      <c r="H185" s="297" t="s">
        <v>2481</v>
      </c>
      <c r="I185" s="297" t="s">
        <v>2411</v>
      </c>
      <c r="J185" s="297">
        <v>20</v>
      </c>
      <c r="K185" s="345"/>
    </row>
    <row r="186" spans="2:11" s="1" customFormat="1" ht="15" customHeight="1">
      <c r="B186" s="322"/>
      <c r="C186" s="297" t="s">
        <v>53</v>
      </c>
      <c r="D186" s="297"/>
      <c r="E186" s="297"/>
      <c r="F186" s="320" t="s">
        <v>2409</v>
      </c>
      <c r="G186" s="297"/>
      <c r="H186" s="297" t="s">
        <v>2482</v>
      </c>
      <c r="I186" s="297" t="s">
        <v>2411</v>
      </c>
      <c r="J186" s="297">
        <v>255</v>
      </c>
      <c r="K186" s="345"/>
    </row>
    <row r="187" spans="2:11" s="1" customFormat="1" ht="15" customHeight="1">
      <c r="B187" s="322"/>
      <c r="C187" s="297" t="s">
        <v>118</v>
      </c>
      <c r="D187" s="297"/>
      <c r="E187" s="297"/>
      <c r="F187" s="320" t="s">
        <v>2409</v>
      </c>
      <c r="G187" s="297"/>
      <c r="H187" s="297" t="s">
        <v>2373</v>
      </c>
      <c r="I187" s="297" t="s">
        <v>2411</v>
      </c>
      <c r="J187" s="297">
        <v>10</v>
      </c>
      <c r="K187" s="345"/>
    </row>
    <row r="188" spans="2:11" s="1" customFormat="1" ht="15" customHeight="1">
      <c r="B188" s="322"/>
      <c r="C188" s="297" t="s">
        <v>119</v>
      </c>
      <c r="D188" s="297"/>
      <c r="E188" s="297"/>
      <c r="F188" s="320" t="s">
        <v>2409</v>
      </c>
      <c r="G188" s="297"/>
      <c r="H188" s="297" t="s">
        <v>2483</v>
      </c>
      <c r="I188" s="297" t="s">
        <v>2444</v>
      </c>
      <c r="J188" s="297"/>
      <c r="K188" s="345"/>
    </row>
    <row r="189" spans="2:11" s="1" customFormat="1" ht="15" customHeight="1">
      <c r="B189" s="322"/>
      <c r="C189" s="297" t="s">
        <v>2484</v>
      </c>
      <c r="D189" s="297"/>
      <c r="E189" s="297"/>
      <c r="F189" s="320" t="s">
        <v>2409</v>
      </c>
      <c r="G189" s="297"/>
      <c r="H189" s="297" t="s">
        <v>2485</v>
      </c>
      <c r="I189" s="297" t="s">
        <v>2444</v>
      </c>
      <c r="J189" s="297"/>
      <c r="K189" s="345"/>
    </row>
    <row r="190" spans="2:11" s="1" customFormat="1" ht="15" customHeight="1">
      <c r="B190" s="322"/>
      <c r="C190" s="297" t="s">
        <v>2473</v>
      </c>
      <c r="D190" s="297"/>
      <c r="E190" s="297"/>
      <c r="F190" s="320" t="s">
        <v>2409</v>
      </c>
      <c r="G190" s="297"/>
      <c r="H190" s="297" t="s">
        <v>2486</v>
      </c>
      <c r="I190" s="297" t="s">
        <v>2444</v>
      </c>
      <c r="J190" s="297"/>
      <c r="K190" s="345"/>
    </row>
    <row r="191" spans="2:11" s="1" customFormat="1" ht="15" customHeight="1">
      <c r="B191" s="322"/>
      <c r="C191" s="297" t="s">
        <v>121</v>
      </c>
      <c r="D191" s="297"/>
      <c r="E191" s="297"/>
      <c r="F191" s="320" t="s">
        <v>2415</v>
      </c>
      <c r="G191" s="297"/>
      <c r="H191" s="297" t="s">
        <v>2487</v>
      </c>
      <c r="I191" s="297" t="s">
        <v>2411</v>
      </c>
      <c r="J191" s="297">
        <v>50</v>
      </c>
      <c r="K191" s="345"/>
    </row>
    <row r="192" spans="2:11" s="1" customFormat="1" ht="15" customHeight="1">
      <c r="B192" s="322"/>
      <c r="C192" s="297" t="s">
        <v>2488</v>
      </c>
      <c r="D192" s="297"/>
      <c r="E192" s="297"/>
      <c r="F192" s="320" t="s">
        <v>2415</v>
      </c>
      <c r="G192" s="297"/>
      <c r="H192" s="297" t="s">
        <v>2489</v>
      </c>
      <c r="I192" s="297" t="s">
        <v>2490</v>
      </c>
      <c r="J192" s="297"/>
      <c r="K192" s="345"/>
    </row>
    <row r="193" spans="2:11" s="1" customFormat="1" ht="15" customHeight="1">
      <c r="B193" s="322"/>
      <c r="C193" s="297" t="s">
        <v>2491</v>
      </c>
      <c r="D193" s="297"/>
      <c r="E193" s="297"/>
      <c r="F193" s="320" t="s">
        <v>2415</v>
      </c>
      <c r="G193" s="297"/>
      <c r="H193" s="297" t="s">
        <v>2492</v>
      </c>
      <c r="I193" s="297" t="s">
        <v>2490</v>
      </c>
      <c r="J193" s="297"/>
      <c r="K193" s="345"/>
    </row>
    <row r="194" spans="2:11" s="1" customFormat="1" ht="15" customHeight="1">
      <c r="B194" s="322"/>
      <c r="C194" s="297" t="s">
        <v>2493</v>
      </c>
      <c r="D194" s="297"/>
      <c r="E194" s="297"/>
      <c r="F194" s="320" t="s">
        <v>2415</v>
      </c>
      <c r="G194" s="297"/>
      <c r="H194" s="297" t="s">
        <v>2494</v>
      </c>
      <c r="I194" s="297" t="s">
        <v>2490</v>
      </c>
      <c r="J194" s="297"/>
      <c r="K194" s="345"/>
    </row>
    <row r="195" spans="2:11" s="1" customFormat="1" ht="15" customHeight="1">
      <c r="B195" s="322"/>
      <c r="C195" s="359" t="s">
        <v>2495</v>
      </c>
      <c r="D195" s="297"/>
      <c r="E195" s="297"/>
      <c r="F195" s="320" t="s">
        <v>2415</v>
      </c>
      <c r="G195" s="297"/>
      <c r="H195" s="297" t="s">
        <v>2496</v>
      </c>
      <c r="I195" s="297" t="s">
        <v>2497</v>
      </c>
      <c r="J195" s="360" t="s">
        <v>2498</v>
      </c>
      <c r="K195" s="345"/>
    </row>
    <row r="196" spans="2:11" s="1" customFormat="1" ht="15" customHeight="1">
      <c r="B196" s="322"/>
      <c r="C196" s="359" t="s">
        <v>41</v>
      </c>
      <c r="D196" s="297"/>
      <c r="E196" s="297"/>
      <c r="F196" s="320" t="s">
        <v>2409</v>
      </c>
      <c r="G196" s="297"/>
      <c r="H196" s="294" t="s">
        <v>2499</v>
      </c>
      <c r="I196" s="297" t="s">
        <v>2500</v>
      </c>
      <c r="J196" s="297"/>
      <c r="K196" s="345"/>
    </row>
    <row r="197" spans="2:11" s="1" customFormat="1" ht="15" customHeight="1">
      <c r="B197" s="322"/>
      <c r="C197" s="359" t="s">
        <v>2501</v>
      </c>
      <c r="D197" s="297"/>
      <c r="E197" s="297"/>
      <c r="F197" s="320" t="s">
        <v>2409</v>
      </c>
      <c r="G197" s="297"/>
      <c r="H197" s="297" t="s">
        <v>2502</v>
      </c>
      <c r="I197" s="297" t="s">
        <v>2444</v>
      </c>
      <c r="J197" s="297"/>
      <c r="K197" s="345"/>
    </row>
    <row r="198" spans="2:11" s="1" customFormat="1" ht="15" customHeight="1">
      <c r="B198" s="322"/>
      <c r="C198" s="359" t="s">
        <v>2503</v>
      </c>
      <c r="D198" s="297"/>
      <c r="E198" s="297"/>
      <c r="F198" s="320" t="s">
        <v>2409</v>
      </c>
      <c r="G198" s="297"/>
      <c r="H198" s="297" t="s">
        <v>2504</v>
      </c>
      <c r="I198" s="297" t="s">
        <v>2444</v>
      </c>
      <c r="J198" s="297"/>
      <c r="K198" s="345"/>
    </row>
    <row r="199" spans="2:11" s="1" customFormat="1" ht="15" customHeight="1">
      <c r="B199" s="322"/>
      <c r="C199" s="359" t="s">
        <v>2505</v>
      </c>
      <c r="D199" s="297"/>
      <c r="E199" s="297"/>
      <c r="F199" s="320" t="s">
        <v>2415</v>
      </c>
      <c r="G199" s="297"/>
      <c r="H199" s="297" t="s">
        <v>2506</v>
      </c>
      <c r="I199" s="297" t="s">
        <v>2444</v>
      </c>
      <c r="J199" s="297"/>
      <c r="K199" s="345"/>
    </row>
    <row r="200" spans="2:11" s="1" customFormat="1" ht="15" customHeight="1">
      <c r="B200" s="351"/>
      <c r="C200" s="361"/>
      <c r="D200" s="352"/>
      <c r="E200" s="352"/>
      <c r="F200" s="352"/>
      <c r="G200" s="352"/>
      <c r="H200" s="352"/>
      <c r="I200" s="352"/>
      <c r="J200" s="352"/>
      <c r="K200" s="353"/>
    </row>
    <row r="201" spans="2:11" s="1" customFormat="1" ht="18.75" customHeight="1">
      <c r="B201" s="333"/>
      <c r="C201" s="343"/>
      <c r="D201" s="343"/>
      <c r="E201" s="343"/>
      <c r="F201" s="354"/>
      <c r="G201" s="343"/>
      <c r="H201" s="343"/>
      <c r="I201" s="343"/>
      <c r="J201" s="343"/>
      <c r="K201" s="333"/>
    </row>
    <row r="202" spans="2:11" s="1" customFormat="1" ht="18.75" customHeight="1">
      <c r="B202" s="305"/>
      <c r="C202" s="305"/>
      <c r="D202" s="305"/>
      <c r="E202" s="305"/>
      <c r="F202" s="305"/>
      <c r="G202" s="305"/>
      <c r="H202" s="305"/>
      <c r="I202" s="305"/>
      <c r="J202" s="305"/>
      <c r="K202" s="305"/>
    </row>
    <row r="203" spans="2:11" s="1" customFormat="1" ht="13.5">
      <c r="B203" s="284"/>
      <c r="C203" s="285"/>
      <c r="D203" s="285"/>
      <c r="E203" s="285"/>
      <c r="F203" s="285"/>
      <c r="G203" s="285"/>
      <c r="H203" s="285"/>
      <c r="I203" s="285"/>
      <c r="J203" s="285"/>
      <c r="K203" s="286"/>
    </row>
    <row r="204" spans="2:11" s="1" customFormat="1" ht="21" customHeight="1">
      <c r="B204" s="287"/>
      <c r="C204" s="288" t="s">
        <v>2507</v>
      </c>
      <c r="D204" s="288"/>
      <c r="E204" s="288"/>
      <c r="F204" s="288"/>
      <c r="G204" s="288"/>
      <c r="H204" s="288"/>
      <c r="I204" s="288"/>
      <c r="J204" s="288"/>
      <c r="K204" s="289"/>
    </row>
    <row r="205" spans="2:11" s="1" customFormat="1" ht="25.5" customHeight="1">
      <c r="B205" s="287"/>
      <c r="C205" s="362" t="s">
        <v>2508</v>
      </c>
      <c r="D205" s="362"/>
      <c r="E205" s="362"/>
      <c r="F205" s="362" t="s">
        <v>2509</v>
      </c>
      <c r="G205" s="363"/>
      <c r="H205" s="362" t="s">
        <v>2510</v>
      </c>
      <c r="I205" s="362"/>
      <c r="J205" s="362"/>
      <c r="K205" s="289"/>
    </row>
    <row r="206" spans="2:11" s="1" customFormat="1" ht="5.25" customHeight="1">
      <c r="B206" s="322"/>
      <c r="C206" s="317"/>
      <c r="D206" s="317"/>
      <c r="E206" s="317"/>
      <c r="F206" s="317"/>
      <c r="G206" s="343"/>
      <c r="H206" s="317"/>
      <c r="I206" s="317"/>
      <c r="J206" s="317"/>
      <c r="K206" s="345"/>
    </row>
    <row r="207" spans="2:11" s="1" customFormat="1" ht="15" customHeight="1">
      <c r="B207" s="322"/>
      <c r="C207" s="297" t="s">
        <v>2500</v>
      </c>
      <c r="D207" s="297"/>
      <c r="E207" s="297"/>
      <c r="F207" s="320" t="s">
        <v>42</v>
      </c>
      <c r="G207" s="297"/>
      <c r="H207" s="297" t="s">
        <v>2511</v>
      </c>
      <c r="I207" s="297"/>
      <c r="J207" s="297"/>
      <c r="K207" s="345"/>
    </row>
    <row r="208" spans="2:11" s="1" customFormat="1" ht="15" customHeight="1">
      <c r="B208" s="322"/>
      <c r="C208" s="297"/>
      <c r="D208" s="297"/>
      <c r="E208" s="297"/>
      <c r="F208" s="320" t="s">
        <v>43</v>
      </c>
      <c r="G208" s="297"/>
      <c r="H208" s="297" t="s">
        <v>2512</v>
      </c>
      <c r="I208" s="297"/>
      <c r="J208" s="297"/>
      <c r="K208" s="345"/>
    </row>
    <row r="209" spans="2:11" s="1" customFormat="1" ht="15" customHeight="1">
      <c r="B209" s="322"/>
      <c r="C209" s="297"/>
      <c r="D209" s="297"/>
      <c r="E209" s="297"/>
      <c r="F209" s="320" t="s">
        <v>46</v>
      </c>
      <c r="G209" s="297"/>
      <c r="H209" s="297" t="s">
        <v>2513</v>
      </c>
      <c r="I209" s="297"/>
      <c r="J209" s="297"/>
      <c r="K209" s="345"/>
    </row>
    <row r="210" spans="2:11" s="1" customFormat="1" ht="15" customHeight="1">
      <c r="B210" s="322"/>
      <c r="C210" s="297"/>
      <c r="D210" s="297"/>
      <c r="E210" s="297"/>
      <c r="F210" s="320" t="s">
        <v>44</v>
      </c>
      <c r="G210" s="297"/>
      <c r="H210" s="297" t="s">
        <v>2514</v>
      </c>
      <c r="I210" s="297"/>
      <c r="J210" s="297"/>
      <c r="K210" s="345"/>
    </row>
    <row r="211" spans="2:11" s="1" customFormat="1" ht="15" customHeight="1">
      <c r="B211" s="322"/>
      <c r="C211" s="297"/>
      <c r="D211" s="297"/>
      <c r="E211" s="297"/>
      <c r="F211" s="320" t="s">
        <v>45</v>
      </c>
      <c r="G211" s="297"/>
      <c r="H211" s="297" t="s">
        <v>2515</v>
      </c>
      <c r="I211" s="297"/>
      <c r="J211" s="297"/>
      <c r="K211" s="345"/>
    </row>
    <row r="212" spans="2:11" s="1" customFormat="1" ht="15" customHeight="1">
      <c r="B212" s="322"/>
      <c r="C212" s="297"/>
      <c r="D212" s="297"/>
      <c r="E212" s="297"/>
      <c r="F212" s="320"/>
      <c r="G212" s="297"/>
      <c r="H212" s="297"/>
      <c r="I212" s="297"/>
      <c r="J212" s="297"/>
      <c r="K212" s="345"/>
    </row>
    <row r="213" spans="2:11" s="1" customFormat="1" ht="15" customHeight="1">
      <c r="B213" s="322"/>
      <c r="C213" s="297" t="s">
        <v>2456</v>
      </c>
      <c r="D213" s="297"/>
      <c r="E213" s="297"/>
      <c r="F213" s="320" t="s">
        <v>78</v>
      </c>
      <c r="G213" s="297"/>
      <c r="H213" s="297" t="s">
        <v>2516</v>
      </c>
      <c r="I213" s="297"/>
      <c r="J213" s="297"/>
      <c r="K213" s="345"/>
    </row>
    <row r="214" spans="2:11" s="1" customFormat="1" ht="15" customHeight="1">
      <c r="B214" s="322"/>
      <c r="C214" s="297"/>
      <c r="D214" s="297"/>
      <c r="E214" s="297"/>
      <c r="F214" s="320" t="s">
        <v>2353</v>
      </c>
      <c r="G214" s="297"/>
      <c r="H214" s="297" t="s">
        <v>2354</v>
      </c>
      <c r="I214" s="297"/>
      <c r="J214" s="297"/>
      <c r="K214" s="345"/>
    </row>
    <row r="215" spans="2:11" s="1" customFormat="1" ht="15" customHeight="1">
      <c r="B215" s="322"/>
      <c r="C215" s="297"/>
      <c r="D215" s="297"/>
      <c r="E215" s="297"/>
      <c r="F215" s="320" t="s">
        <v>2351</v>
      </c>
      <c r="G215" s="297"/>
      <c r="H215" s="297" t="s">
        <v>2517</v>
      </c>
      <c r="I215" s="297"/>
      <c r="J215" s="297"/>
      <c r="K215" s="345"/>
    </row>
    <row r="216" spans="2:11" s="1" customFormat="1" ht="15" customHeight="1">
      <c r="B216" s="364"/>
      <c r="C216" s="297"/>
      <c r="D216" s="297"/>
      <c r="E216" s="297"/>
      <c r="F216" s="320" t="s">
        <v>2355</v>
      </c>
      <c r="G216" s="359"/>
      <c r="H216" s="349" t="s">
        <v>77</v>
      </c>
      <c r="I216" s="349"/>
      <c r="J216" s="349"/>
      <c r="K216" s="365"/>
    </row>
    <row r="217" spans="2:11" s="1" customFormat="1" ht="15" customHeight="1">
      <c r="B217" s="364"/>
      <c r="C217" s="297"/>
      <c r="D217" s="297"/>
      <c r="E217" s="297"/>
      <c r="F217" s="320" t="s">
        <v>2356</v>
      </c>
      <c r="G217" s="359"/>
      <c r="H217" s="349" t="s">
        <v>2518</v>
      </c>
      <c r="I217" s="349"/>
      <c r="J217" s="349"/>
      <c r="K217" s="365"/>
    </row>
    <row r="218" spans="2:11" s="1" customFormat="1" ht="15" customHeight="1">
      <c r="B218" s="364"/>
      <c r="C218" s="297"/>
      <c r="D218" s="297"/>
      <c r="E218" s="297"/>
      <c r="F218" s="320"/>
      <c r="G218" s="359"/>
      <c r="H218" s="349"/>
      <c r="I218" s="349"/>
      <c r="J218" s="349"/>
      <c r="K218" s="365"/>
    </row>
    <row r="219" spans="2:11" s="1" customFormat="1" ht="15" customHeight="1">
      <c r="B219" s="364"/>
      <c r="C219" s="297" t="s">
        <v>2480</v>
      </c>
      <c r="D219" s="297"/>
      <c r="E219" s="297"/>
      <c r="F219" s="320">
        <v>1</v>
      </c>
      <c r="G219" s="359"/>
      <c r="H219" s="349" t="s">
        <v>2519</v>
      </c>
      <c r="I219" s="349"/>
      <c r="J219" s="349"/>
      <c r="K219" s="365"/>
    </row>
    <row r="220" spans="2:11" s="1" customFormat="1" ht="15" customHeight="1">
      <c r="B220" s="364"/>
      <c r="C220" s="297"/>
      <c r="D220" s="297"/>
      <c r="E220" s="297"/>
      <c r="F220" s="320">
        <v>2</v>
      </c>
      <c r="G220" s="359"/>
      <c r="H220" s="349" t="s">
        <v>2520</v>
      </c>
      <c r="I220" s="349"/>
      <c r="J220" s="349"/>
      <c r="K220" s="365"/>
    </row>
    <row r="221" spans="2:11" s="1" customFormat="1" ht="15" customHeight="1">
      <c r="B221" s="364"/>
      <c r="C221" s="297"/>
      <c r="D221" s="297"/>
      <c r="E221" s="297"/>
      <c r="F221" s="320">
        <v>3</v>
      </c>
      <c r="G221" s="359"/>
      <c r="H221" s="349" t="s">
        <v>2521</v>
      </c>
      <c r="I221" s="349"/>
      <c r="J221" s="349"/>
      <c r="K221" s="365"/>
    </row>
    <row r="222" spans="2:11" s="1" customFormat="1" ht="15" customHeight="1">
      <c r="B222" s="364"/>
      <c r="C222" s="297"/>
      <c r="D222" s="297"/>
      <c r="E222" s="297"/>
      <c r="F222" s="320">
        <v>4</v>
      </c>
      <c r="G222" s="359"/>
      <c r="H222" s="349" t="s">
        <v>2522</v>
      </c>
      <c r="I222" s="349"/>
      <c r="J222" s="349"/>
      <c r="K222" s="365"/>
    </row>
    <row r="223" spans="2:11" s="1" customFormat="1" ht="12.75" customHeight="1">
      <c r="B223" s="366"/>
      <c r="C223" s="367"/>
      <c r="D223" s="367"/>
      <c r="E223" s="367"/>
      <c r="F223" s="367"/>
      <c r="G223" s="367"/>
      <c r="H223" s="367"/>
      <c r="I223" s="367"/>
      <c r="J223" s="367"/>
      <c r="K223" s="36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71:J171"/>
    <mergeCell ref="C204:J204"/>
    <mergeCell ref="H205:J205"/>
    <mergeCell ref="H207:J207"/>
    <mergeCell ref="H208:J208"/>
    <mergeCell ref="H209:J209"/>
    <mergeCell ref="H210:J210"/>
    <mergeCell ref="H211:J211"/>
    <mergeCell ref="H213:J213"/>
    <mergeCell ref="H214:J214"/>
    <mergeCell ref="H215:J215"/>
    <mergeCell ref="H216:J216"/>
    <mergeCell ref="H217:J217"/>
    <mergeCell ref="H219:J219"/>
    <mergeCell ref="H220:J220"/>
    <mergeCell ref="H221:J221"/>
    <mergeCell ref="H222:J222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3:J3"/>
    <mergeCell ref="C4:J4"/>
    <mergeCell ref="C9:J9"/>
    <mergeCell ref="D10:J10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6:J6"/>
    <mergeCell ref="C7:J7"/>
    <mergeCell ref="D11:J11"/>
    <mergeCell ref="D15:J15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2022-06-30T13:25:56Z</dcterms:created>
  <dcterms:modified xsi:type="dcterms:W3CDTF">2022-06-30T13:26:11Z</dcterms:modified>
  <cp:category/>
  <cp:version/>
  <cp:contentType/>
  <cp:contentStatus/>
</cp:coreProperties>
</file>