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SO 0 - Vedlejší a ostatní..." sheetId="2" r:id="rId2"/>
    <sheet name="SO 1 - Výměna střešní kry..." sheetId="3" r:id="rId3"/>
    <sheet name="SO 2 - Ochrana před blesk..." sheetId="4" r:id="rId4"/>
    <sheet name="SO 3 - Systém ochrany pro..." sheetId="5" r:id="rId5"/>
    <sheet name="Pokyny pro vyplnění" sheetId="6" r:id="rId6"/>
  </sheets>
  <definedNames>
    <definedName name="_xlnm.Print_Area" localSheetId="0">'Rekapitulace zakázky'!$D$4:$AO$36,'Rekapitulace zakázky'!$C$42:$AQ$59</definedName>
    <definedName name="_xlnm._FilterDatabase" localSheetId="1" hidden="1">'SO 0 - Vedlejší a ostatní...'!$C$83:$K$98</definedName>
    <definedName name="_xlnm.Print_Area" localSheetId="1">'SO 0 - Vedlejší a ostatní...'!$C$4:$J$39,'SO 0 - Vedlejší a ostatní...'!$C$45:$J$65,'SO 0 - Vedlejší a ostatní...'!$C$71:$K$98</definedName>
    <definedName name="_xlnm._FilterDatabase" localSheetId="2" hidden="1">'SO 1 - Výměna střešní kry...'!$C$90:$K$713</definedName>
    <definedName name="_xlnm.Print_Area" localSheetId="2">'SO 1 - Výměna střešní kry...'!$C$4:$J$39,'SO 1 - Výměna střešní kry...'!$C$45:$J$72,'SO 1 - Výměna střešní kry...'!$C$78:$K$713</definedName>
    <definedName name="_xlnm._FilterDatabase" localSheetId="3" hidden="1">'SO 2 - Ochrana před blesk...'!$C$82:$K$128</definedName>
    <definedName name="_xlnm.Print_Area" localSheetId="3">'SO 2 - Ochrana před blesk...'!$C$4:$J$39,'SO 2 - Ochrana před blesk...'!$C$45:$J$64,'SO 2 - Ochrana před blesk...'!$C$70:$K$128</definedName>
    <definedName name="_xlnm._FilterDatabase" localSheetId="4" hidden="1">'SO 3 - Systém ochrany pro...'!$C$80:$K$90</definedName>
    <definedName name="_xlnm.Print_Area" localSheetId="4">'SO 3 - Systém ochrany pro...'!$C$4:$J$39,'SO 3 - Systém ochrany pro...'!$C$45:$J$62,'SO 3 - Systém ochrany pro...'!$C$68:$K$90</definedName>
    <definedName name="_xlnm.Print_Titles" localSheetId="0">'Rekapitulace zakázky'!$52:$52</definedName>
    <definedName name="_xlnm.Print_Titles" localSheetId="1">'SO 0 - Vedlejší a ostatní...'!$83:$83</definedName>
    <definedName name="_xlnm.Print_Titles" localSheetId="2">'SO 1 - Výměna střešní kry...'!$90:$90</definedName>
    <definedName name="_xlnm.Print_Titles" localSheetId="3">'SO 2 - Ochrana před blesk...'!$82:$82</definedName>
    <definedName name="_xlnm.Print_Titles" localSheetId="4">'SO 3 - Systém ochrany pro...'!$80:$80</definedName>
  </definedNames>
  <calcPr fullCalcOnLoad="1"/>
</workbook>
</file>

<file path=xl/sharedStrings.xml><?xml version="1.0" encoding="utf-8"?>
<sst xmlns="http://schemas.openxmlformats.org/spreadsheetml/2006/main" count="7876" uniqueCount="1463">
  <si>
    <t>Export Komplet</t>
  </si>
  <si>
    <t>VZ</t>
  </si>
  <si>
    <t>2.0</t>
  </si>
  <si>
    <t>ZAMOK</t>
  </si>
  <si>
    <t>False</t>
  </si>
  <si>
    <t>{752c46bc-347b-49a4-bd7c-29b974723e6c}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</si>
  <si>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</si>
  <si>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</si>
  <si>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</si>
  <si>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</si>
  <si>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</si>
  <si>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</si>
  <si>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</si>
  <si>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</si>
  <si>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2211-2022167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</si>
  <si>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</si>
  <si>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</si>
  <si>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Rekonstrukce střešní krytiny na objektu MŠ ul. Poštovní ve Varnsdorfu</t>
  </si>
  <si>
    <t>KSO:</t>
  </si>
  <si>
    <t/>
  </si>
  <si>
    <t>CC-CZ:</t>
  </si>
  <si>
    <t>Místo:</t>
  </si>
  <si>
    <t>ul. Poštovní 1428, 407 47 Varnsdorf</t>
  </si>
  <si>
    <t>Datum:</t>
  </si>
  <si>
    <t>26. 10. 2022</t>
  </si>
  <si>
    <t>Zadavatel:</t>
  </si>
  <si>
    <t>IČ:</t>
  </si>
  <si>
    <t>Město Varnsdorf</t>
  </si>
  <si>
    <t>DIČ:</t>
  </si>
  <si>
    <t>Uchazeč:</t>
  </si>
  <si>
    <t>Vyplň údaj</t>
  </si>
  <si>
    <t>Projektant:</t>
  </si>
  <si>
    <t>Pavel Hruška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</si>
  <si>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</si>
  <si>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</si>
  <si>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</si>
  <si>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</si>
  <si>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</si>
  <si>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</si>
  <si>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</si>
  <si>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</si>
  <si>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</si>
  <si>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</si>
  <si>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</si>
  <si>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</si>
  <si>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</si>
  <si>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</si>
  <si>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</si>
  <si>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</si>
  <si>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</si>
  <si>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</si>
  <si>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</si>
  <si>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</si>
  <si>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</si>
  <si>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</si>
  <si>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</si>
  <si>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</si>
  <si>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</si>
  <si>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</si>
  <si>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</si>
  <si>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</si>
  <si>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</si>
  <si>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</si>
  <si>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</si>
  <si>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</si>
  <si>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</si>
  <si>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</si>
  <si>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</si>
  <si>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</si>
  <si>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</si>
  <si>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</si>
  <si>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</si>
  <si>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</si>
  <si>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</si>
  <si>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</si>
  <si>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</si>
  <si>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SO 0</t>
  </si>
  <si>
    <t>Vedlejší a ostatní náklady</t>
  </si>
  <si>
    <t>STA</t>
  </si>
  <si>
    <t>1</t>
  </si>
  <si>
    <t>{37efbdfd-e383-48df-b980-3f0bf050a776}</t>
  </si>
  <si>
    <t>2</t>
  </si>
  <si>
    <t>SO 1</t>
  </si>
  <si>
    <t>Výměna střešní krytiny</t>
  </si>
  <si>
    <t>{fa68dd38-43b4-4bb4-9aee-0a5f0ef4d933}</t>
  </si>
  <si>
    <t>SO 2</t>
  </si>
  <si>
    <t>Ochrana před bleskem LPS</t>
  </si>
  <si>
    <t>{e1346049-95b8-49c8-a1e7-e321e86a6ef0}</t>
  </si>
  <si>
    <t>SO 3</t>
  </si>
  <si>
    <t>Systém ochrany proti pádu</t>
  </si>
  <si>
    <t>{a52d5242-c63d-4d7f-a05d-8caa3931e7d2}</t>
  </si>
  <si>
    <t>KRYCÍ LIST SOUPISU PRACÍ</t>
  </si>
  <si>
    <t>Objekt:</t>
  </si>
  <si>
    <t>SO 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</si>
  <si>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</si>
  <si>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</si>
  <si>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</si>
  <si>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</si>
  <si>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</si>
  <si>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</si>
  <si>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</si>
  <si>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</si>
  <si>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</si>
  <si>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</si>
  <si>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</si>
  <si>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</si>
  <si>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</si>
  <si>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</si>
  <si>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</si>
  <si>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</si>
  <si>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</si>
  <si>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</si>
  <si>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</si>
  <si>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</si>
  <si>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</si>
  <si>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</si>
  <si>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</si>
  <si>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VRN</t>
  </si>
  <si>
    <t>Vedlejší rozpočtové náklady</t>
  </si>
  <si>
    <t>5</t>
  </si>
  <si>
    <t>ROZPOCET</t>
  </si>
  <si>
    <t>VRN3</t>
  </si>
  <si>
    <t>Zařízení staveniště</t>
  </si>
  <si>
    <t>K</t>
  </si>
  <si>
    <t>030001000</t>
  </si>
  <si>
    <t>Zařízení staveniště včetně zařízení pro zajištění svislých přesunů hmot</t>
  </si>
  <si>
    <t>…</t>
  </si>
  <si>
    <t>CS ÚRS 2021 02</t>
  </si>
  <si>
    <t>1024</t>
  </si>
  <si>
    <t>-1521013813</t>
  </si>
  <si>
    <t>Online PSC</t>
  </si>
  <si>
    <t>https://podminky.urs.cz/item/CS_URS_2021_02/030001000</t>
  </si>
  <si>
    <t>VRN4</t>
  </si>
  <si>
    <t>Inženýrská činnost</t>
  </si>
  <si>
    <t>045002000</t>
  </si>
  <si>
    <t>Kompletační a koordinační činnost včetně dokladové části</t>
  </si>
  <si>
    <t>858135086</t>
  </si>
  <si>
    <t>https://podminky.urs.cz/item/CS_URS_2021_02/045002000</t>
  </si>
  <si>
    <t>VRN6</t>
  </si>
  <si>
    <t>Územní vlivy</t>
  </si>
  <si>
    <t>3</t>
  </si>
  <si>
    <t>063303000</t>
  </si>
  <si>
    <t>Práce ve výškách, v hloubkách</t>
  </si>
  <si>
    <t>-1612283754</t>
  </si>
  <si>
    <t>https://podminky.urs.cz/item/CS_URS_2021_02/063303000</t>
  </si>
  <si>
    <t>VRN7</t>
  </si>
  <si>
    <t>Provozní vlivy</t>
  </si>
  <si>
    <t>4</t>
  </si>
  <si>
    <t>070001000</t>
  </si>
  <si>
    <t>84469375</t>
  </si>
  <si>
    <t>https://podminky.urs.cz/item/CS_URS_2021_02/070001000</t>
  </si>
  <si>
    <t>0900011-OP1</t>
  </si>
  <si>
    <t>Ostatní náklady - ochrana a zakrývání veškerých zachovávaných prvků před poškozením nebo znečištěním při provádění prací (např. zakrývání nášlapných vrstev, zařízovacích předmětů, svítidel, krytů, obložení apod.) a zajištění úklidu dotčených prostor</t>
  </si>
  <si>
    <t>2095303235</t>
  </si>
  <si>
    <t>SO 1 - Výměna střešní krytiny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</si>
  <si>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</si>
  <si>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</si>
  <si>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</si>
  <si>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</si>
  <si>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</si>
  <si>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</si>
  <si>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</si>
  <si>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</si>
  <si>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</si>
  <si>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</si>
  <si>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</si>
  <si>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783 - Dokončovací práce - nátěry</t>
  </si>
  <si>
    <t>HSV</t>
  </si>
  <si>
    <t>Práce a dodávky HSV</t>
  </si>
  <si>
    <t>Svislé a kompletní konstrukce</t>
  </si>
  <si>
    <t>3172358-R1</t>
  </si>
  <si>
    <t>Doplnění zdiva hlavních a kordónových říms cihlami pálenými na maltu - úprava a profilace, napojení na střešní plášť</t>
  </si>
  <si>
    <t>m</t>
  </si>
  <si>
    <t>CS ÚRS 2020 01</t>
  </si>
  <si>
    <t>1272336202</t>
  </si>
  <si>
    <t>VV</t>
  </si>
  <si>
    <t>69,6+9,5+2,9*2"u okapů</t>
  </si>
  <si>
    <t>5,2+10,5"atika</t>
  </si>
  <si>
    <t>Součet</t>
  </si>
  <si>
    <t>3172358-R2</t>
  </si>
  <si>
    <t>Vyspravení povrchu stěn - oprava omítky říms pod střešním pláštěm</t>
  </si>
  <si>
    <t>-800352195</t>
  </si>
  <si>
    <t>(69,7+9,5+2,9*2)/100*20"odhad - upřesněšno dle skutečnosti</t>
  </si>
  <si>
    <t>6</t>
  </si>
  <si>
    <t>Úpravy povrchů, podlahy a osazování výplní</t>
  </si>
  <si>
    <t>622325453</t>
  </si>
  <si>
    <t>Oprava vápenné omítky s celoplošným přeštukováním vnějších ploch stupně členitosti 3, v rozsahu opravované plochy přes 20 do 30%</t>
  </si>
  <si>
    <t>m2</t>
  </si>
  <si>
    <t>-953074</t>
  </si>
  <si>
    <t>https://podminky.urs.cz/item/CS_URS_2021_02/622325453</t>
  </si>
  <si>
    <t>10,5*0,9"atika nad vstupem</t>
  </si>
  <si>
    <t>622325653</t>
  </si>
  <si>
    <t>Oprava vápenné omítky s celoplošným přeštukováním vnějších ploch stupně členitosti 5, v rozsahu opravované plochy přes 20 do 30%</t>
  </si>
  <si>
    <t>505670971</t>
  </si>
  <si>
    <t>https://podminky.urs.cz/item/CS_URS_2021_02/622325653</t>
  </si>
  <si>
    <t>(3,75*2+0,3)*0,5"atika nad vstupem - vrchol střechy</t>
  </si>
  <si>
    <t>622635071</t>
  </si>
  <si>
    <t>Oprava spárování cihelného zdiva cementovou maltou včetně vysekání a vyčištění spár komínového nad střechou, v rozsahu opravované plochy přes 20 do 30 %</t>
  </si>
  <si>
    <t>1410814940</t>
  </si>
  <si>
    <t>https://podminky.urs.cz/item/CS_URS_2021_02/622635071</t>
  </si>
  <si>
    <t>(2,9+3,5)*2"komíny</t>
  </si>
  <si>
    <t>629995101</t>
  </si>
  <si>
    <t>Očištění vnějších ploch tlakovou vodou omytím</t>
  </si>
  <si>
    <t>1259356859</t>
  </si>
  <si>
    <t>https://podminky.urs.cz/item/CS_URS_2021_02/629995101</t>
  </si>
  <si>
    <t>9,45+3,9</t>
  </si>
  <si>
    <t>7</t>
  </si>
  <si>
    <t>632451023</t>
  </si>
  <si>
    <t>Potěr cementový vyrovnávací z malty (MC-15) v pásu o průměrné (střední) tl. přes 30 do 40 mm</t>
  </si>
  <si>
    <t>472885549</t>
  </si>
  <si>
    <t>https://podminky.urs.cz/item/CS_URS_2021_02/632451023</t>
  </si>
  <si>
    <t>3,75*0,2"atika</t>
  </si>
  <si>
    <t>10,5*0,3"atika</t>
  </si>
  <si>
    <t xml:space="preserve">0,95*5,2"atika </t>
  </si>
  <si>
    <t>Součet - vyspádování</t>
  </si>
  <si>
    <t>9</t>
  </si>
  <si>
    <t>Ostatní konstrukce a práce, bourání</t>
  </si>
  <si>
    <t>8</t>
  </si>
  <si>
    <t>941311112</t>
  </si>
  <si>
    <t>Montáž lešení řadového modulového lehkého pracovního s podlahami s provozním zatížením tř. 3 do 200 kg/m2 šířky tř. SW06 přes 0,6 do 0,9 m, výšky přes 10 do 25 m</t>
  </si>
  <si>
    <t>743213213</t>
  </si>
  <si>
    <t>https://podminky.urs.cz/item/CS_URS_2021_02/941311112</t>
  </si>
  <si>
    <t>24,8*12"Východ fasáda</t>
  </si>
  <si>
    <t>23,8*12"severní fasáda</t>
  </si>
  <si>
    <t>21,3*12,5"západní fasáda</t>
  </si>
  <si>
    <t>18,1*13"jižní fasáda</t>
  </si>
  <si>
    <t>941311211</t>
  </si>
  <si>
    <t>Montáž lešení řadového modulového lehkého pracovního s podlahami s provozním zatížením tř. 3 do 200 kg/m2 Příplatek za první a každý další den použití lešení k ceně -1111 nebo -1112</t>
  </si>
  <si>
    <t>525633380</t>
  </si>
  <si>
    <t>https://podminky.urs.cz/item/CS_URS_2021_02/941311211</t>
  </si>
  <si>
    <t>1084,75*120 'Přepočtené koeficientem množství</t>
  </si>
  <si>
    <t>10</t>
  </si>
  <si>
    <t>941311812</t>
  </si>
  <si>
    <t>Demontáž lešení řadového modulového lehkého pracovního s podlahami s provozním zatížením tř. 3 do 200 kg/m2 šířky SW06 přes 0,6 do 0,9 m, výšky přes 10 do 25 m</t>
  </si>
  <si>
    <t>-2120858355</t>
  </si>
  <si>
    <t>https://podminky.urs.cz/item/CS_URS_2021_02/941311812</t>
  </si>
  <si>
    <t>11</t>
  </si>
  <si>
    <t>949101112</t>
  </si>
  <si>
    <t>Lešení pomocné pracovní pro objekty pozemních staveb pro zatížení do 150 kg/m2, o výšce lešeňové podlahy přes 1,9 do 3,5 m</t>
  </si>
  <si>
    <t>391156325</t>
  </si>
  <si>
    <t>https://podminky.urs.cz/item/CS_URS_2021_02/949101112</t>
  </si>
  <si>
    <t>240"pro výměnu prvků a nátěry</t>
  </si>
  <si>
    <t>12</t>
  </si>
  <si>
    <t>952901411</t>
  </si>
  <si>
    <t>Vyčištění budov nebo objektů před předáním do užívání ostatních objektů (např. kanálů, zásobníků, kůlen apod.) jakékoliv výšky podlaží</t>
  </si>
  <si>
    <t>-181911310</t>
  </si>
  <si>
    <t>https://podminky.urs.cz/item/CS_URS_2021_02/952901411</t>
  </si>
  <si>
    <t>13</t>
  </si>
  <si>
    <t>985131111</t>
  </si>
  <si>
    <t>Očištění ploch stěn, rubu kleneb a podlah tlakovou vodou</t>
  </si>
  <si>
    <t>1602084449</t>
  </si>
  <si>
    <t>https://podminky.urs.cz/item/CS_URS_2021_02/985131111</t>
  </si>
  <si>
    <t>14</t>
  </si>
  <si>
    <t>985131311</t>
  </si>
  <si>
    <t>Očištění ploch stěn, rubu kleneb a podlah ruční dočištění ocelovými kartáči</t>
  </si>
  <si>
    <t>2000217357</t>
  </si>
  <si>
    <t>https://podminky.urs.cz/item/CS_URS_2021_02/985131311</t>
  </si>
  <si>
    <t>985139112</t>
  </si>
  <si>
    <t>Očištění ploch Příplatek k cenám za plochu do 10 m2 jednotlivě</t>
  </si>
  <si>
    <t>236490486</t>
  </si>
  <si>
    <t>https://podminky.urs.cz/item/CS_URS_2021_02/985139112</t>
  </si>
  <si>
    <t>997</t>
  </si>
  <si>
    <t>Přesun sutě</t>
  </si>
  <si>
    <t>16</t>
  </si>
  <si>
    <t>997013154</t>
  </si>
  <si>
    <t>Vnitrostaveništní doprava suti a vybouraných hmot vodorovně do 50 m svisle s omezením mechanizace pro budovy a haly výšky přes 12 do 15 m</t>
  </si>
  <si>
    <t>t</t>
  </si>
  <si>
    <t>-843281261</t>
  </si>
  <si>
    <t>https://podminky.urs.cz/item/CS_URS_2021_02/997013154</t>
  </si>
  <si>
    <t>17</t>
  </si>
  <si>
    <t>997013501</t>
  </si>
  <si>
    <t>Odvoz suti a vybouraných hmot na skládku nebo meziskládku se složením, na vzdálenost do 1 km</t>
  </si>
  <si>
    <t>194552283</t>
  </si>
  <si>
    <t>https://podminky.urs.cz/item/CS_URS_2021_02/997013501</t>
  </si>
  <si>
    <t>18</t>
  </si>
  <si>
    <t>997013509</t>
  </si>
  <si>
    <t>Odvoz suti a vybouraných hmot na skládku nebo meziskládku se složením, na vzdálenost Příplatek k ceně za každý další i započatý 1 km přes 1 km</t>
  </si>
  <si>
    <t>-1875247128</t>
  </si>
  <si>
    <t>https://podminky.urs.cz/item/CS_URS_2021_02/997013509</t>
  </si>
  <si>
    <t>11,912*39 'Přepočtené koeficientem množství</t>
  </si>
  <si>
    <t>19</t>
  </si>
  <si>
    <t>997013811</t>
  </si>
  <si>
    <t>Poplatek za uložení stavebního odpadu na skládce (skládkovné) dřevěného zatříděného do Katalogu odpadů pod kódem 17 02 01</t>
  </si>
  <si>
    <t>1270574478</t>
  </si>
  <si>
    <t>https://podminky.urs.cz/item/CS_URS_2021_02/997013811</t>
  </si>
  <si>
    <t>20</t>
  </si>
  <si>
    <t>997013847</t>
  </si>
  <si>
    <t>Poplatek za uložení stavebního odpadu na skládce (skládkovné) asfaltového s obsahem dehtu zatříděného do Katalogu odpadů pod kódem 17 03 01</t>
  </si>
  <si>
    <t>776637021</t>
  </si>
  <si>
    <t>https://podminky.urs.cz/item/CS_URS_2021_02/997013847</t>
  </si>
  <si>
    <t>9970138-R</t>
  </si>
  <si>
    <t>Zisk za výkup železných i neželezných kovů ve sběrně surovin</t>
  </si>
  <si>
    <t>-193217700</t>
  </si>
  <si>
    <t>998</t>
  </si>
  <si>
    <t>Přesun hmot</t>
  </si>
  <si>
    <t>22</t>
  </si>
  <si>
    <t>998017003</t>
  </si>
  <si>
    <t>Přesun hmot pro budovy občanské výstavby, bydlení, výrobu a služby s omezením mechanizace vodorovná dopravní vzdálenost do 100 m pro budovy s jakoukoliv nosnou konstrukcí výšky přes 12 do 24 m</t>
  </si>
  <si>
    <t>541393478</t>
  </si>
  <si>
    <t>https://podminky.urs.cz/item/CS_URS_2021_02/998017003</t>
  </si>
  <si>
    <t>PSV</t>
  </si>
  <si>
    <t>Práce a dodávky PSV</t>
  </si>
  <si>
    <t>712</t>
  </si>
  <si>
    <t>Povlakové krytiny</t>
  </si>
  <si>
    <t>23</t>
  </si>
  <si>
    <t>712340833</t>
  </si>
  <si>
    <t>Odstranění povlakové krytiny střech plochých do 10° z přitavených pásů NAIP v plné ploše třívrstvé</t>
  </si>
  <si>
    <t>1996356894</t>
  </si>
  <si>
    <t>https://podminky.urs.cz/item/CS_URS_2021_02/712340833</t>
  </si>
  <si>
    <t>4,95+(10,9*2+17,7)/Cos(9)"asfaltová krytina</t>
  </si>
  <si>
    <t>24</t>
  </si>
  <si>
    <t>712300843</t>
  </si>
  <si>
    <t>Ostatní práce při odstranění povlakové krytiny střech plochých do 10° zbytkového asfaltového pásu odsekáním</t>
  </si>
  <si>
    <t>588365413</t>
  </si>
  <si>
    <t>https://podminky.urs.cz/item/CS_URS_2021_02/712300843</t>
  </si>
  <si>
    <t>25</t>
  </si>
  <si>
    <t>712363005</t>
  </si>
  <si>
    <t>Provedení povlakové krytiny střech plochých do 10° fólií termoplastickou mPVC (měkčené PVC) aplikace fólie na oplechování (na tzv. fóliový plech) horkovzdušným navařením v plné ploše</t>
  </si>
  <si>
    <t>-1277338149</t>
  </si>
  <si>
    <t>https://podminky.urs.cz/item/CS_URS_2021_02/712363005</t>
  </si>
  <si>
    <t>10,750*1,2"zaatikový žlab</t>
  </si>
  <si>
    <t>26</t>
  </si>
  <si>
    <t>M</t>
  </si>
  <si>
    <t>28342411</t>
  </si>
  <si>
    <t>fólie hydroizolační střešní mPVC s nakašírovaným PES rounem určená k lepení tl 1,5mm (účinná tloušťka)</t>
  </si>
  <si>
    <t>32</t>
  </si>
  <si>
    <t>-856022350</t>
  </si>
  <si>
    <t>12,9*1,1655 'Přepočtené koeficientem množství</t>
  </si>
  <si>
    <t>27</t>
  </si>
  <si>
    <t>712363352</t>
  </si>
  <si>
    <t>Povlakové krytiny střech plochých do 10° z tvarovaných poplastovaných lišt pro mPVC vnitřní koutová lišta rš 100 mm</t>
  </si>
  <si>
    <t>-1710085904</t>
  </si>
  <si>
    <t>https://podminky.urs.cz/item/CS_URS_2021_02/712363352</t>
  </si>
  <si>
    <t>10,75*2"zaatik žlabu</t>
  </si>
  <si>
    <t>28</t>
  </si>
  <si>
    <t>712363353</t>
  </si>
  <si>
    <t>Povlakové krytiny střech plochých do 10° z tvarovaných poplastovaných lišt pro mPVC vnější koutová lišta rš 100 mm</t>
  </si>
  <si>
    <t>1329466506</t>
  </si>
  <si>
    <t>https://podminky.urs.cz/item/CS_URS_2021_02/712363353</t>
  </si>
  <si>
    <t>10,75"zaatik žlabu</t>
  </si>
  <si>
    <t>29</t>
  </si>
  <si>
    <t>712363355</t>
  </si>
  <si>
    <t>Povlakové krytiny střech plochých do 10° z tvarovaných poplastovaných lišt pro mPVC okapnice rš 150 mm</t>
  </si>
  <si>
    <t>27066971</t>
  </si>
  <si>
    <t>https://podminky.urs.cz/item/CS_URS_2021_02/712363355</t>
  </si>
  <si>
    <t>30</t>
  </si>
  <si>
    <t>712363366</t>
  </si>
  <si>
    <t>Povlakové krytiny střech plochých do 10° z tvarovaných poplastovaných lišt pro mPVC rovná lišta rš 100 mm</t>
  </si>
  <si>
    <t>1689821837</t>
  </si>
  <si>
    <t>https://podminky.urs.cz/item/CS_URS_2021_02/712363366</t>
  </si>
  <si>
    <t>31</t>
  </si>
  <si>
    <t>712440831</t>
  </si>
  <si>
    <t>Odstranění povlakové krytiny střech šikmých přes 10° do 30° z přitavených pásů NAIP v plné ploše jednovrstvé</t>
  </si>
  <si>
    <t>2120034333</t>
  </si>
  <si>
    <t>https://podminky.urs.cz/item/CS_URS_2021_02/712440831</t>
  </si>
  <si>
    <t>(56,4+5)/Cos(19)"okraj střechy - u okapu - pojistná izolace</t>
  </si>
  <si>
    <t>712440833</t>
  </si>
  <si>
    <t>Odstranění povlakové krytiny střech šikmých přes 10° do 30° z přitavených pásů NAIP v plné ploše třívrstvé</t>
  </si>
  <si>
    <t>-1148487356</t>
  </si>
  <si>
    <t>https://podminky.urs.cz/item/CS_URS_2021_02/712440833</t>
  </si>
  <si>
    <t>(10,85*2)/Cos(14)"asfaltová krytina</t>
  </si>
  <si>
    <t>33</t>
  </si>
  <si>
    <t>712400843</t>
  </si>
  <si>
    <t>Ostatní práce při odstranění povlakové krytiny střech šikmých přes 10° do 30° zbytkového asfaltového pásu odsekáním</t>
  </si>
  <si>
    <t>-13240542</t>
  </si>
  <si>
    <t>https://podminky.urs.cz/item/CS_URS_2021_02/712400843</t>
  </si>
  <si>
    <t>34</t>
  </si>
  <si>
    <t>712640861</t>
  </si>
  <si>
    <t>Odstranění povlakové krytiny střech šikmých přes 30° z přitavených pásů NAIP v plné ploše jednovrstvá</t>
  </si>
  <si>
    <t>1245212967</t>
  </si>
  <si>
    <t>https://podminky.urs.cz/item/CS_URS_2021_02/712640861</t>
  </si>
  <si>
    <t>186,65/Cos(34)"panely - pojistná izolace</t>
  </si>
  <si>
    <t>35</t>
  </si>
  <si>
    <t>712600843</t>
  </si>
  <si>
    <t>Ostatní práce při odstranění povlakové krytiny střech šikmých přes 30° zbytkového asfaltového pásu odsekáním</t>
  </si>
  <si>
    <t>641755937</t>
  </si>
  <si>
    <t>https://podminky.urs.cz/item/CS_URS_2021_02/712600843</t>
  </si>
  <si>
    <t>36</t>
  </si>
  <si>
    <t>998712103</t>
  </si>
  <si>
    <t>Přesun hmot pro povlakové krytiny stanovený z hmotnosti přesunovaného materiálu vodorovná dopravní vzdálenost do 50 m v objektech výšky přes 12 do 24 m</t>
  </si>
  <si>
    <t>1108261680</t>
  </si>
  <si>
    <t>https://podminky.urs.cz/item/CS_URS_2021_02/998712103</t>
  </si>
  <si>
    <t>37</t>
  </si>
  <si>
    <t>998712181</t>
  </si>
  <si>
    <t>Přesun hmot pro povlakové krytiny stanovený z hmotnosti přesunovaného materiálu Příplatek k cenám za přesun prováděný bez použití mechanizace pro jakoukoliv výšku objektu</t>
  </si>
  <si>
    <t>-637046263</t>
  </si>
  <si>
    <t>https://podminky.urs.cz/item/CS_URS_2021_02/998712181</t>
  </si>
  <si>
    <t>762</t>
  </si>
  <si>
    <t>Konstrukce tesařské</t>
  </si>
  <si>
    <t>38</t>
  </si>
  <si>
    <t>762085112</t>
  </si>
  <si>
    <t>Práce společné pro tesařské konstrukce montáž ocelových spojovacích prostředků (materiál ve specifikaci) svorníků, šroubů délky přes 150 do 300 mm</t>
  </si>
  <si>
    <t>kus</t>
  </si>
  <si>
    <t>-1586489293</t>
  </si>
  <si>
    <t>https://podminky.urs.cz/item/CS_URS_2021_02/762085112</t>
  </si>
  <si>
    <t>60"předpoklad</t>
  </si>
  <si>
    <t>39</t>
  </si>
  <si>
    <t>31197004</t>
  </si>
  <si>
    <t>tyč závitová Pz 4.6 M12</t>
  </si>
  <si>
    <t>-1888028708</t>
  </si>
  <si>
    <t>60*0,3</t>
  </si>
  <si>
    <t>40</t>
  </si>
  <si>
    <t>54825509</t>
  </si>
  <si>
    <t>buldok  75x23x1,30mm  oboustr.</t>
  </si>
  <si>
    <t>1734591170</t>
  </si>
  <si>
    <t>41</t>
  </si>
  <si>
    <t>31121004</t>
  </si>
  <si>
    <t>podložka pod dřevěnou konstrukci DIN 440 D 12mm</t>
  </si>
  <si>
    <t>100 kus</t>
  </si>
  <si>
    <t>1844942804</t>
  </si>
  <si>
    <t>(40*2)/100</t>
  </si>
  <si>
    <t>42</t>
  </si>
  <si>
    <t>31111013</t>
  </si>
  <si>
    <t>matice nerezová šestihranná M12</t>
  </si>
  <si>
    <t>958749301</t>
  </si>
  <si>
    <t>(40*4)/100</t>
  </si>
  <si>
    <t>43</t>
  </si>
  <si>
    <t>7621910-R</t>
  </si>
  <si>
    <t>Kontrola stavu stávajícího bednění a krovu, dokotvení uvolněných částí a odhřebíkování po původních vrstvách</t>
  </si>
  <si>
    <t>kpl</t>
  </si>
  <si>
    <t>573277247</t>
  </si>
  <si>
    <t>44</t>
  </si>
  <si>
    <t>7621911-R</t>
  </si>
  <si>
    <t>Zabezpečení střechy proti zatečení vody během výměny částí krovu a kryti včetně podperné konstrukce pro zakrytí</t>
  </si>
  <si>
    <t>-533999981</t>
  </si>
  <si>
    <t>45</t>
  </si>
  <si>
    <t>7621912-R</t>
  </si>
  <si>
    <t>Heverování a podepření tesařských konstrukcí krovů během výměny nebo vyřezávaní poškozených prvků</t>
  </si>
  <si>
    <t>632232088</t>
  </si>
  <si>
    <t>46</t>
  </si>
  <si>
    <t>762331911</t>
  </si>
  <si>
    <t>Vyřezání části střešní vazby vázané konstrukce krovů průřezové plochy řeziva do 120 cm2, délky vyřezané části krovového prvku do 3 m</t>
  </si>
  <si>
    <t>610201695</t>
  </si>
  <si>
    <t>https://podminky.urs.cz/item/CS_URS_2021_02/762331911</t>
  </si>
  <si>
    <t>(1*3)"sloupy 100/100</t>
  </si>
  <si>
    <t>68*2*0,5"ostatní drobné řezivo</t>
  </si>
  <si>
    <t>Mezisoučet</t>
  </si>
  <si>
    <t>71/100*25"předpokládaná výměna 25% stávajících průvků</t>
  </si>
  <si>
    <t>47</t>
  </si>
  <si>
    <t>762331921</t>
  </si>
  <si>
    <t>Vyřezání části střešní vazby vázané konstrukce krovů průřezové plochy řeziva přes 120 do 224 cm2, délky vyřezané části krovového prvku do 3 m</t>
  </si>
  <si>
    <t>1298580485</t>
  </si>
  <si>
    <t>https://podminky.urs.cz/item/CS_URS_2021_02/762331921</t>
  </si>
  <si>
    <t>5"středová vaznice 120/140</t>
  </si>
  <si>
    <t>(1*16)"pásky 100/140</t>
  </si>
  <si>
    <t>(1*3)"sloup 100/100</t>
  </si>
  <si>
    <t>(4,6*2+2,5*3)"vzpěry 100/140</t>
  </si>
  <si>
    <t>(2,8*4)"kleština 120/140</t>
  </si>
  <si>
    <t>((1,2+2,7+3,6+2,1)*2+(0,8+1,4+2+2,4+2,4+1,9+1,2+0,9)*2)/Cos(14)"krokve 120/140 - vrchní střecha</t>
  </si>
  <si>
    <t>((2,6*5)*2)/Cos(9)"krokve 120/140 - plocha střecha</t>
  </si>
  <si>
    <t>(2,9*12)/Cos(34)"krokve 12/140 - nepřístupná střecha</t>
  </si>
  <si>
    <t>((2,7*3+5*2+4,3+3+2,3+1,3)*2)/Cos(34)"krokve 120/140 - dolní plocha</t>
  </si>
  <si>
    <t>(1,2+2,3+3,1+4,2+5,1+5,5*5+4,4+4,2+3,1+1,9+1,3)/Cos(34)"krokve 120/140 - plocha  vlevo</t>
  </si>
  <si>
    <t>((1,05+2,2+3,2+4,2+5,2*9+2,5*1)+(1,2*2+2,4*2))/Cos(34)"krokve 120/140 - plocha nahoře</t>
  </si>
  <si>
    <t>(1,5+2,4+2,9+3,8+4,9+3,4+2,6+3,6+5,2*2+4,4+3,4+2,5+1,4)/Cos(34)"krkokve 120/140 - plocha vpravo</t>
  </si>
  <si>
    <t>68*2*0,5"námětky apod</t>
  </si>
  <si>
    <t>Mezisoučet - stávající prkvy krovu</t>
  </si>
  <si>
    <t>512,999/100*25"předpokládaná výměna 25% stávajících průvků</t>
  </si>
  <si>
    <t>48</t>
  </si>
  <si>
    <t>762331931</t>
  </si>
  <si>
    <t>Vyřezání části střešní vazby vázané konstrukce krovů průřezové plochy řeziva přes 224 do 288 cm2, délky vyřezané části krovového prvku do 3 m</t>
  </si>
  <si>
    <t>-1994709753</t>
  </si>
  <si>
    <t>https://podminky.urs.cz/item/CS_URS_2021_02/762331931</t>
  </si>
  <si>
    <t>67"pozednice 160/180</t>
  </si>
  <si>
    <t>(26+3*2)"střed vaznice 160/160</t>
  </si>
  <si>
    <t>(2,5*2)"sloup 140/180</t>
  </si>
  <si>
    <t>((5,2*2+3,5+5,4+2,3+2,9*2+2,6*2)/Cos(34)+(8*2)/Cos(14))"nárožní krokve 140/180</t>
  </si>
  <si>
    <t>((3+2,6*2+2,6*2+2,9)/Cos(34))"úžlabní krokve 140/180</t>
  </si>
  <si>
    <t>179,474/100*25"předpokládaná výměna 25% stávajících průvků</t>
  </si>
  <si>
    <t>49</t>
  </si>
  <si>
    <t>762331941</t>
  </si>
  <si>
    <t>Vyřezání části střešní vazby vázané konstrukce krovů průřezové plochy řeziva přes 288 do 450 cm2, délky vyřezané části krovového prvku do 3 m</t>
  </si>
  <si>
    <t>517899812</t>
  </si>
  <si>
    <t>https://podminky.urs.cz/item/CS_URS_2021_02/762331941</t>
  </si>
  <si>
    <t>(3,7*7+4,5+3)"sloupy 180/180</t>
  </si>
  <si>
    <t>33,4/100*25"předpokládaná výměna 25% stávajících průvků</t>
  </si>
  <si>
    <t>50</t>
  </si>
  <si>
    <t>762332921</t>
  </si>
  <si>
    <t>Doplnění střešní vazby řezivem (materiál v ceně) průřezové plochy do 120 cm2</t>
  </si>
  <si>
    <t>-1708300301</t>
  </si>
  <si>
    <t>https://podminky.urs.cz/item/CS_URS_2021_02/762332921</t>
  </si>
  <si>
    <t>51</t>
  </si>
  <si>
    <t>762332922</t>
  </si>
  <si>
    <t>Doplnění střešní vazby řezivem (materiál v ceně) průřezové plochy přes 120 do 224 cm2</t>
  </si>
  <si>
    <t>-1597811353</t>
  </si>
  <si>
    <t>https://podminky.urs.cz/item/CS_URS_2021_02/762332922</t>
  </si>
  <si>
    <t>52</t>
  </si>
  <si>
    <t>762332923</t>
  </si>
  <si>
    <t>Doplnění střešní vazby řezivem (materiál v ceně) průřezové plochy přes 224 do 288 cm2</t>
  </si>
  <si>
    <t>335870194</t>
  </si>
  <si>
    <t>https://podminky.urs.cz/item/CS_URS_2021_02/762332923</t>
  </si>
  <si>
    <t>53</t>
  </si>
  <si>
    <t>762332924</t>
  </si>
  <si>
    <t>Doplnění střešní vazby řezivem (materiál v ceně) průřezové plochy přes 288 do 450 cm2</t>
  </si>
  <si>
    <t>335557064</t>
  </si>
  <si>
    <t>https://podminky.urs.cz/item/CS_URS_2021_02/762332924</t>
  </si>
  <si>
    <t>54</t>
  </si>
  <si>
    <t>762341027</t>
  </si>
  <si>
    <t>Bednění a laťování bednění střech rovných sklonu do 60° s vyřezáním otvorů z dřevoštěpkových desek OSB šroubovaných na krokve na pero a drážku, tloušťky desky 25 mm</t>
  </si>
  <si>
    <t>-1607115111</t>
  </si>
  <si>
    <t>https://podminky.urs.cz/item/CS_URS_2021_02/762341027</t>
  </si>
  <si>
    <t>(26+10+5)*0,5*0,5"vyztužení pod kotvící body</t>
  </si>
  <si>
    <t>55</t>
  </si>
  <si>
    <t>762341210</t>
  </si>
  <si>
    <t>Bednění a laťování montáž bednění střech rovných a šikmých sklonu do 60° s vyřezáním otvorů z prken hrubých na sraz tl. do 32 mm</t>
  </si>
  <si>
    <t>-1874054762</t>
  </si>
  <si>
    <t>https://podminky.urs.cz/item/CS_URS_2021_02/762341210</t>
  </si>
  <si>
    <t>(186,22)/Cos(34)</t>
  </si>
  <si>
    <t>5,8*2"stěna</t>
  </si>
  <si>
    <t>Mezisoučet - NS2 - nové bednění</t>
  </si>
  <si>
    <t>(17,7+10,8*2)/Cos(9)</t>
  </si>
  <si>
    <t>(10,8*2)/Cos(14)</t>
  </si>
  <si>
    <t>Mezisoučet - NS3 - nové bednění</t>
  </si>
  <si>
    <t>(69,889+236,22+62,051)/100*50"předpoklad 50% výměny stávajícího bednění na výměnu</t>
  </si>
  <si>
    <t>56</t>
  </si>
  <si>
    <t>60516100</t>
  </si>
  <si>
    <t>řezivo smrkové sušené tl 30mm</t>
  </si>
  <si>
    <t>m3</t>
  </si>
  <si>
    <t>1208387874</t>
  </si>
  <si>
    <t>482,353*0,03</t>
  </si>
  <si>
    <t>14,471*1,1 'Přepočtené koeficientem množství</t>
  </si>
  <si>
    <t>57</t>
  </si>
  <si>
    <t>762341410</t>
  </si>
  <si>
    <t>Bednění a laťování montáž bednění střešních žlabů s vytvořením spádu dna z prken hrubých tl. do 32 mm</t>
  </si>
  <si>
    <t>-1636255948</t>
  </si>
  <si>
    <t>https://podminky.urs.cz/item/CS_URS_2021_02/762341410</t>
  </si>
  <si>
    <t>10,5*1</t>
  </si>
  <si>
    <t>58</t>
  </si>
  <si>
    <t>1806519837</t>
  </si>
  <si>
    <t>10,500*0,03</t>
  </si>
  <si>
    <t>0,315*1,1 'Přepočtené koeficientem množství</t>
  </si>
  <si>
    <t>59</t>
  </si>
  <si>
    <t>762341610</t>
  </si>
  <si>
    <t>Bednění a laťování montáž bednění štítových okapových říms, krajnic, závětrných prken a žaluzií ve spádu nebo rovnoběžně s okapem z prken hrubých tl. do 32 mm</t>
  </si>
  <si>
    <t>-1669131037</t>
  </si>
  <si>
    <t>https://podminky.urs.cz/item/CS_URS_2021_02/762341610</t>
  </si>
  <si>
    <t>4,95/Cos(1)</t>
  </si>
  <si>
    <t>(5+56,4)/Cos(19)</t>
  </si>
  <si>
    <t>Mezisoučet - NS1 - nové bednění</t>
  </si>
  <si>
    <t>60</t>
  </si>
  <si>
    <t>-1809532948</t>
  </si>
  <si>
    <t>69,889*0,03</t>
  </si>
  <si>
    <t>2,097*1,1 'Přepočtené koeficientem množství</t>
  </si>
  <si>
    <t>61</t>
  </si>
  <si>
    <t>762341811</t>
  </si>
  <si>
    <t>Demontáž bednění a laťování bednění střech rovných, obloukových, sklonu do 60° se všemi nadstřešními konstrukcemi z prken hrubých, hoblovaných tl. do 32 mm</t>
  </si>
  <si>
    <t>1198021353</t>
  </si>
  <si>
    <t>https://podminky.urs.cz/item/CS_URS_2021_02/762341811</t>
  </si>
  <si>
    <t>(56,4+5)/Cos(19)"falc - okraj střechy - u okapu</t>
  </si>
  <si>
    <t>186,65/Cos(34)+5,8*2"panely</t>
  </si>
  <si>
    <t>Součet - předpoklad 50% stávajícího bednění na výměnu</t>
  </si>
  <si>
    <t>368,985*0,5 'Přepočtené koeficientem množství</t>
  </si>
  <si>
    <t>62</t>
  </si>
  <si>
    <t>762342441</t>
  </si>
  <si>
    <t>Bednění a laťování montáž lišt trojúhelníkových</t>
  </si>
  <si>
    <t>1518018726</t>
  </si>
  <si>
    <t>https://podminky.urs.cz/item/CS_URS_2021_02/762342441</t>
  </si>
  <si>
    <t>(69,889+236,222+62,051/0,9)*1,1"+10%rezerva</t>
  </si>
  <si>
    <t>63</t>
  </si>
  <si>
    <t>60516102</t>
  </si>
  <si>
    <t>řezivo smrkové sušené tl 60-70mm</t>
  </si>
  <si>
    <t>1704375911</t>
  </si>
  <si>
    <t>412,562*0,06*0,1</t>
  </si>
  <si>
    <t>2,475*1,1 'Přepočtené koeficientem množství</t>
  </si>
  <si>
    <t>64</t>
  </si>
  <si>
    <t>605110-r</t>
  </si>
  <si>
    <t>atypická kontralat (námětek) v dolní části kontralatě pro náběh na podstřešní římsu cca 800 x 60-120 mm tl. 100 mm</t>
  </si>
  <si>
    <t>1463665498</t>
  </si>
  <si>
    <t>65</t>
  </si>
  <si>
    <t>762361313</t>
  </si>
  <si>
    <t>Konstrukční vrstva pod klempířské prvky pro oplechování horních ploch zdí a nadezdívek (atik) z desek dřevoštěpkových šroubovaných do podkladu, tloušťky desky 25 mm</t>
  </si>
  <si>
    <t>610574400</t>
  </si>
  <si>
    <t>https://podminky.urs.cz/item/CS_URS_2021_02/762361313</t>
  </si>
  <si>
    <t>5,2*0,95+10,5*0,5+3,75*0,3</t>
  </si>
  <si>
    <t>66</t>
  </si>
  <si>
    <t>762395000</t>
  </si>
  <si>
    <t>Spojovací prostředky krovů, bednění a laťování, nadstřešních konstrukcí svory, prkna, hřebíky, pásová ocel, vruty</t>
  </si>
  <si>
    <t>-889024220</t>
  </si>
  <si>
    <t>https://podminky.urs.cz/item/CS_URS_2021_02/762395000</t>
  </si>
  <si>
    <t>10,25*0,025+15,918+0,347+2,307+2,723+0,8*0,1*0,09*68+11,315*0,025</t>
  </si>
  <si>
    <t>67</t>
  </si>
  <si>
    <t>998762103</t>
  </si>
  <si>
    <t>Přesun hmot pro konstrukce tesařské stanovený z hmotnosti přesunovaného materiálu vodorovná dopravní vzdálenost do 50 m v objektech výšky přes 12 do 24 m</t>
  </si>
  <si>
    <t>504632261</t>
  </si>
  <si>
    <t>https://podminky.urs.cz/item/CS_URS_2021_02/998762103</t>
  </si>
  <si>
    <t>68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</si>
  <si>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</si>
  <si>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</si>
  <si>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-1219242240</t>
  </si>
  <si>
    <t>https://podminky.urs.cz/item/CS_URS_2021_02/998762181</t>
  </si>
  <si>
    <t>764</t>
  </si>
  <si>
    <t>Konstrukce klempířské</t>
  </si>
  <si>
    <t>69</t>
  </si>
  <si>
    <t>764001801</t>
  </si>
  <si>
    <t>Demontáž klempířských konstrukcí podkladního plechu do suti</t>
  </si>
  <si>
    <t>-1983302746</t>
  </si>
  <si>
    <t>https://podminky.urs.cz/item/CS_URS_2021_02/764001801</t>
  </si>
  <si>
    <t>118,2"u okapu</t>
  </si>
  <si>
    <t>13,95*2"atika</t>
  </si>
  <si>
    <t>27,7"říms</t>
  </si>
  <si>
    <t>70</t>
  </si>
  <si>
    <t>764001821</t>
  </si>
  <si>
    <t>Demontáž klempířských konstrukcí krytiny ze svitků nebo tabulí do suti</t>
  </si>
  <si>
    <t>-49837591</t>
  </si>
  <si>
    <t>https://podminky.urs.cz/item/CS_URS_2021_02/764001821</t>
  </si>
  <si>
    <t>71</t>
  </si>
  <si>
    <t>764001831</t>
  </si>
  <si>
    <t>Demontáž klempířských konstrukcí krytiny z taškových tabulí do suti</t>
  </si>
  <si>
    <t>-1631578614</t>
  </si>
  <si>
    <t>https://podminky.urs.cz/item/CS_URS_2021_02/764001831</t>
  </si>
  <si>
    <t>72</t>
  </si>
  <si>
    <t>764001861</t>
  </si>
  <si>
    <t>Demontáž klempířských konstrukcí oplechování hřebene z hřebenáčů do suti</t>
  </si>
  <si>
    <t>451989604</t>
  </si>
  <si>
    <t>https://podminky.urs.cz/item/CS_URS_2021_02/764001861</t>
  </si>
  <si>
    <t>0,6</t>
  </si>
  <si>
    <t>73</t>
  </si>
  <si>
    <t>764001881</t>
  </si>
  <si>
    <t>Demontáž klempířských konstrukcí oplechování nároží z hřebenáčů do suti</t>
  </si>
  <si>
    <t>-588327157</t>
  </si>
  <si>
    <t>https://podminky.urs.cz/item/CS_URS_2021_02/764001881</t>
  </si>
  <si>
    <t>(6*2+3,5+6,2+2,9*2+3,1+2,3*2)/Cos(34)</t>
  </si>
  <si>
    <t>74</t>
  </si>
  <si>
    <t>764001891</t>
  </si>
  <si>
    <t>Demontáž klempířských konstrukcí oplechování úžlabí do suti</t>
  </si>
  <si>
    <t>-1638853499</t>
  </si>
  <si>
    <t>https://podminky.urs.cz/item/CS_URS_2021_02/764001891</t>
  </si>
  <si>
    <t>(2,95*2)/Cos(9)</t>
  </si>
  <si>
    <t>(4,8+4,2+3,2*2)/Cos(34)</t>
  </si>
  <si>
    <t>75</t>
  </si>
  <si>
    <t>764002812</t>
  </si>
  <si>
    <t>Demontáž klempířských konstrukcí okapového plechu do suti, v krytině skládané</t>
  </si>
  <si>
    <t>157963890</t>
  </si>
  <si>
    <t>https://podminky.urs.cz/item/CS_URS_2021_02/764002812</t>
  </si>
  <si>
    <t>9,9+69,7+2,9*2+(5,4*2+8*2)+6</t>
  </si>
  <si>
    <t>76</t>
  </si>
  <si>
    <t>764002821</t>
  </si>
  <si>
    <t>Demontáž klempířských konstrukcí střešního výlezu do suti</t>
  </si>
  <si>
    <t>-843122706</t>
  </si>
  <si>
    <t>https://podminky.urs.cz/item/CS_URS_2021_02/764002821</t>
  </si>
  <si>
    <t>77</t>
  </si>
  <si>
    <t>764002831</t>
  </si>
  <si>
    <t>Demontáž klempířských konstrukcí sněhového zachytávače do suti</t>
  </si>
  <si>
    <t>-559999337</t>
  </si>
  <si>
    <t>https://podminky.urs.cz/item/CS_URS_2021_02/764002831</t>
  </si>
  <si>
    <t>41,5+11,5</t>
  </si>
  <si>
    <t>78</t>
  </si>
  <si>
    <t>764002841</t>
  </si>
  <si>
    <t>Demontáž klempířských konstrukcí oplechování horních ploch zdí a nadezdívek do suti</t>
  </si>
  <si>
    <t>867726710</t>
  </si>
  <si>
    <t>https://podminky.urs.cz/item/CS_URS_2021_02/764002841</t>
  </si>
  <si>
    <t>3,75+10,2</t>
  </si>
  <si>
    <t>79</t>
  </si>
  <si>
    <t>764002861</t>
  </si>
  <si>
    <t>Demontáž klempířských konstrukcí oplechování říms do suti</t>
  </si>
  <si>
    <t>-1434621533</t>
  </si>
  <si>
    <t>https://podminky.urs.cz/item/CS_URS_2021_02/764002861</t>
  </si>
  <si>
    <t>7,1+9,9+10,7</t>
  </si>
  <si>
    <t>80</t>
  </si>
  <si>
    <t>764002871</t>
  </si>
  <si>
    <t>Demontáž klempířských konstrukcí lemování zdí do suti</t>
  </si>
  <si>
    <t>-1710965814</t>
  </si>
  <si>
    <t>https://podminky.urs.cz/item/CS_URS_2021_02/764002871</t>
  </si>
  <si>
    <t>5,8+20,1+3,75*2</t>
  </si>
  <si>
    <t>(3,3+2,9)/Cos(14)</t>
  </si>
  <si>
    <t>(2,9*2)/Cos(34)</t>
  </si>
  <si>
    <t>81</t>
  </si>
  <si>
    <t>764003801</t>
  </si>
  <si>
    <t>Demontáž klempířských konstrukcí lemování trub, konzol, držáků, ventilačních nástavců a ostatních kusových prvků do suti</t>
  </si>
  <si>
    <t>-1333992592</t>
  </si>
  <si>
    <t>https://podminky.urs.cz/item/CS_URS_2021_02/764003801</t>
  </si>
  <si>
    <t>82</t>
  </si>
  <si>
    <t>764004801</t>
  </si>
  <si>
    <t>Demontáž klempířských konstrukcí žlabu podokapního do suti</t>
  </si>
  <si>
    <t>524149152</t>
  </si>
  <si>
    <t>https://podminky.urs.cz/item/CS_URS_2021_02/764004801</t>
  </si>
  <si>
    <t>9,9+69,7</t>
  </si>
  <si>
    <t>83</t>
  </si>
  <si>
    <t>764004831</t>
  </si>
  <si>
    <t>Demontáž klempířských konstrukcí žlabu mezistřešního nebo zaatikového do suti</t>
  </si>
  <si>
    <t>587472415</t>
  </si>
  <si>
    <t>https://podminky.urs.cz/item/CS_URS_2021_02/764004831</t>
  </si>
  <si>
    <t>10,6</t>
  </si>
  <si>
    <t>84</t>
  </si>
  <si>
    <t>764004861</t>
  </si>
  <si>
    <t>Demontáž klempířských konstrukcí svodu do suti</t>
  </si>
  <si>
    <t>-1382489352</t>
  </si>
  <si>
    <t>https://podminky.urs.cz/item/CS_URS_2021_02/764004861</t>
  </si>
  <si>
    <t>1,5*2</t>
  </si>
  <si>
    <t>85</t>
  </si>
  <si>
    <t>764011424</t>
  </si>
  <si>
    <t>Podkladní plech z pozinkovaného plechu tloušťky 1,0 mm pro TiZn rš 330 mm</t>
  </si>
  <si>
    <t>116829367</t>
  </si>
  <si>
    <t>https://podminky.urs.cz/item/CS_URS_2021_02/764011424</t>
  </si>
  <si>
    <t>9,5+69,7+2,9*2"viz. opl. č.7</t>
  </si>
  <si>
    <t>8*2+5,4*2"viz. opl. č.11</t>
  </si>
  <si>
    <t>1,8*2+1,2*2"viz. opl. č.12</t>
  </si>
  <si>
    <t>5,2*2+0,95*2"viz. opl. č.17</t>
  </si>
  <si>
    <t>10,5*2+0,5*2"viz. opl. č.18</t>
  </si>
  <si>
    <t>3,75*2+0,2*2"viz. opl. č.19</t>
  </si>
  <si>
    <t>86</t>
  </si>
  <si>
    <t>764011441</t>
  </si>
  <si>
    <t>Podkladní plech z pozinkovaného plechu tloušťky 1,0 mm pro TiZn rš 150 mm</t>
  </si>
  <si>
    <t>-2023352843</t>
  </si>
  <si>
    <t>https://podminky.urs.cz/item/CS_URS_2021_02/764011441</t>
  </si>
  <si>
    <t>10,2"viz. opl. č.9</t>
  </si>
  <si>
    <t>87</t>
  </si>
  <si>
    <t>764021447</t>
  </si>
  <si>
    <t>Podkladní plech z hliníkového plechu pod falcované tašky</t>
  </si>
  <si>
    <t>444532078</t>
  </si>
  <si>
    <t>https://podminky.urs.cz/item/CS_URS_2021_02/764021447</t>
  </si>
  <si>
    <t>113,4"viz. opl. č.8</t>
  </si>
  <si>
    <t>88</t>
  </si>
  <si>
    <t>764121411</t>
  </si>
  <si>
    <t>Krytina z hliníkového plechu s úpravou u okapů, prostupů a výčnělků střechy rovné drážkováním ze svitků rš 670 mm, sklon střechy do 30°</t>
  </si>
  <si>
    <t>-796738604</t>
  </si>
  <si>
    <t>https://podminky.urs.cz/item/CS_URS_2021_02/764121411</t>
  </si>
  <si>
    <t>P</t>
  </si>
  <si>
    <t>Poznámka k položce:
Např. PREFALZ</t>
  </si>
  <si>
    <t>Mezisoučet - NS1</t>
  </si>
  <si>
    <t>Mezisoučet - NS3</t>
  </si>
  <si>
    <t>89</t>
  </si>
  <si>
    <t>764121463</t>
  </si>
  <si>
    <t>Krytina z hliníkového plechu s úpravou u okapů, prostupů a výčnělků ze šablon, počet kusů přes 10 ks/m2 přes 30 do 60°</t>
  </si>
  <si>
    <t>1085049646</t>
  </si>
  <si>
    <t>https://podminky.urs.cz/item/CS_URS_2021_02/764121463</t>
  </si>
  <si>
    <t>Poznámka k položce:
Např. FALCOVANÁ ŠABLONA PREFA 29x29</t>
  </si>
  <si>
    <t>Mezisoučet - NS2</t>
  </si>
  <si>
    <t>90</t>
  </si>
  <si>
    <t>764121464</t>
  </si>
  <si>
    <t>Krytina z hliníkového plechu s úpravou u okapů, prostupů a výčnělků ze šablon, počet kusů přes 10 ks/m2 přes 60°</t>
  </si>
  <si>
    <t>-1836646892</t>
  </si>
  <si>
    <t>https://podminky.urs.cz/item/CS_URS_2021_02/764121464</t>
  </si>
  <si>
    <t>91</t>
  </si>
  <si>
    <t>764121491</t>
  </si>
  <si>
    <t>Krytina z hliníkového plechu s úpravou u okapů, prostupů a výčnělků Příplatek k cenám za těsnění drážek ve sklonu do 10°</t>
  </si>
  <si>
    <t>-1765286341</t>
  </si>
  <si>
    <t>https://podminky.urs.cz/item/CS_URS_2021_02/764121491</t>
  </si>
  <si>
    <t>92</t>
  </si>
  <si>
    <t>764221411</t>
  </si>
  <si>
    <t>Oplechování střešních prvků z hliníkového plechu hřebene nevětraného spojením na dvojitou stojatou drážku</t>
  </si>
  <si>
    <t>-46487633</t>
  </si>
  <si>
    <t>https://podminky.urs.cz/item/CS_URS_2021_02/764221411</t>
  </si>
  <si>
    <t>3,2"viz. opl. č.13</t>
  </si>
  <si>
    <t>93</t>
  </si>
  <si>
    <t>764221441</t>
  </si>
  <si>
    <t>Oplechování střešních prvků z hliníkového plechu nároží nevětraného spojením na dvojitou stojatou drážku</t>
  </si>
  <si>
    <t>1198412870</t>
  </si>
  <si>
    <t>https://podminky.urs.cz/item/CS_URS_2021_02/764221441</t>
  </si>
  <si>
    <t>(0,85*4+1,3*5)/Cos(19)</t>
  </si>
  <si>
    <t>(4,8*4)/Cos(14)</t>
  </si>
  <si>
    <t>Součet - viz. opl. č. 21</t>
  </si>
  <si>
    <t>94</t>
  </si>
  <si>
    <t>764221447</t>
  </si>
  <si>
    <t>Oplechování střešních prvků z hliníkového plechu nároží nevětraného z hřebenáčů</t>
  </si>
  <si>
    <t>-741921198</t>
  </si>
  <si>
    <t>https://podminky.urs.cz/item/CS_URS_2021_02/764221447</t>
  </si>
  <si>
    <t>Poznámka k položce:
SYSTÉMOVÉ OPLECHOVÁNÍ (TVAROVKA) KRYTINY Z AL PLECHU S POVRCHOVOU ÚPRAVOU (NAPŘ. SYSTÉMU PREFA) PŘÍPADNĚ OPLECHOVÁNÍ DLE MONTÁŽNÍHO NÁVODU ČI DETAILŮ VÝROBCE</t>
  </si>
  <si>
    <t>(5,94+6,15+2,9*2+3,1+2,3*2+5,94)/Cos(34)+0,6"viz. opl. č.22</t>
  </si>
  <si>
    <t>95</t>
  </si>
  <si>
    <t>764221472</t>
  </si>
  <si>
    <t>Oplechování střešních prvků z hliníkového plechu úžlabí rš 1000 mm</t>
  </si>
  <si>
    <t>1116198970</t>
  </si>
  <si>
    <t>https://podminky.urs.cz/item/CS_URS_2021_02/764221472</t>
  </si>
  <si>
    <t>(0,852)/Cos(19)</t>
  </si>
  <si>
    <t>(4,15+3,45*2+2,95*2+4,8)/Cos(34)</t>
  </si>
  <si>
    <t>Součet  - viz. opl. č.20</t>
  </si>
  <si>
    <t>96</t>
  </si>
  <si>
    <t>764221476</t>
  </si>
  <si>
    <t>Oplechování střešních prvků z hliníkového plechu Příplatek k cenám za provedení úžlabí v plechové krytině</t>
  </si>
  <si>
    <t>-746072937</t>
  </si>
  <si>
    <t>https://podminky.urs.cz/item/CS_URS_2021_02/764221476</t>
  </si>
  <si>
    <t>97</t>
  </si>
  <si>
    <t>76422147-R</t>
  </si>
  <si>
    <t>Atypické oplechování střešních prvků z hliníkového plechu úžlabí a nároží rš 1000 mm</t>
  </si>
  <si>
    <t>1977653302</t>
  </si>
  <si>
    <t>4,8/Cos(34)"viz. opl. č.23</t>
  </si>
  <si>
    <t>98</t>
  </si>
  <si>
    <t>764222432</t>
  </si>
  <si>
    <t>Oplechování střešních prvků z hliníkového plechu okapu okapovým plechem střechy rovné rš 200 mm</t>
  </si>
  <si>
    <t>721264836</t>
  </si>
  <si>
    <t>https://podminky.urs.cz/item/CS_URS_2021_02/764222432</t>
  </si>
  <si>
    <t>99</t>
  </si>
  <si>
    <t>764222433</t>
  </si>
  <si>
    <t>Oplechování střešních prvků z hliníkového plechu okapu okapovým plechem střechy rovné rš 250 mm</t>
  </si>
  <si>
    <t>-1143182143</t>
  </si>
  <si>
    <t>https://podminky.urs.cz/item/CS_URS_2021_02/764222433</t>
  </si>
  <si>
    <t>9,5+69,7+2,9*2"viz. opl. č.6</t>
  </si>
  <si>
    <t>100</t>
  </si>
  <si>
    <t>764222435</t>
  </si>
  <si>
    <t>Oplechování střešních prvků z hliníkového plechu okapu okapovým plechem střechy rovné rš 400 mm</t>
  </si>
  <si>
    <t>-2035012864</t>
  </si>
  <si>
    <t>https://podminky.urs.cz/item/CS_URS_2021_02/764222435</t>
  </si>
  <si>
    <t>101</t>
  </si>
  <si>
    <t>764223451</t>
  </si>
  <si>
    <t>Oplechování střešních prvků z hliníkového plechu střešní výlez rozměru 600 x 600 mm, střechy s krytinou skládanou ze šablon</t>
  </si>
  <si>
    <t>-1112053099</t>
  </si>
  <si>
    <t>https://podminky.urs.cz/item/CS_URS_2021_02/764223451</t>
  </si>
  <si>
    <t>Poznámka k položce:
V POLOŽCE JE I DODÁVKA VÝLEZU!
SYSTÉMOVÉ OPLECHOVÁNÍ (TVAROVKA) KRYTINY Z AL PLECHU S POVRCHOVOU ÚPRAVOU (NAPŘ. SYSTÉMU PREFA) PŘÍPADNĚ OPLECHOVÁNÍ DLE MONTÁŽNÍHO NÁVODU ČI DETAILŮ VÝROBCE</t>
  </si>
  <si>
    <t>102</t>
  </si>
  <si>
    <t>764223458</t>
  </si>
  <si>
    <t>Oplechování střešních prvků z hliníkového plechu sněhový hák pro falcované tašky, šindele nebo šablony</t>
  </si>
  <si>
    <t>607727846</t>
  </si>
  <si>
    <t>https://podminky.urs.cz/item/CS_URS_2021_02/764223458</t>
  </si>
  <si>
    <t>225*6</t>
  </si>
  <si>
    <t>103</t>
  </si>
  <si>
    <t>764225406</t>
  </si>
  <si>
    <t>Oplechování horních ploch zdí a nadezdívek (atik) z hliníkového plechu celoplošně lepené rš 500 mm</t>
  </si>
  <si>
    <t>968716954</t>
  </si>
  <si>
    <t>https://podminky.urs.cz/item/CS_URS_2021_02/764225406</t>
  </si>
  <si>
    <t>3,75"viz. opl. č.19</t>
  </si>
  <si>
    <t>104</t>
  </si>
  <si>
    <t>764225409</t>
  </si>
  <si>
    <t>Oplechování horních ploch zdí a nadezdívek (atik) z hliníkového plechu celoplošně lepené rš 800 mm</t>
  </si>
  <si>
    <t>1971223268</t>
  </si>
  <si>
    <t>https://podminky.urs.cz/item/CS_URS_2021_02/764225409</t>
  </si>
  <si>
    <t>10,5"viz. opl. č.18</t>
  </si>
  <si>
    <t>105</t>
  </si>
  <si>
    <t>764225446</t>
  </si>
  <si>
    <t>Oplechování horních ploch zdí a nadezdívek (atik) z hliníkového plechu Příplatek k cenám za zvýšenou pracnost při provedení rohu nebo koutu přes rš 400 mm</t>
  </si>
  <si>
    <t>-1923011373</t>
  </si>
  <si>
    <t>https://podminky.urs.cz/item/CS_URS_2021_02/764225446</t>
  </si>
  <si>
    <t>106</t>
  </si>
  <si>
    <t>764228427</t>
  </si>
  <si>
    <t>Oplechování říms a ozdobných prvků z hliníkového plechu rovných, bez rohů celoplošně lepené rš 670 mm</t>
  </si>
  <si>
    <t>2112994646</t>
  </si>
  <si>
    <t>https://podminky.urs.cz/item/CS_URS_2021_02/764228427</t>
  </si>
  <si>
    <t>8*2+5,4*2"viz. opl. č.10</t>
  </si>
  <si>
    <t>107</t>
  </si>
  <si>
    <t>764321413</t>
  </si>
  <si>
    <t>Lemování zdí z hliníkového plechu boční nebo horní rovných, střech s krytinou skládanou mimo prejzovou rš 250 mm</t>
  </si>
  <si>
    <t>1335436622</t>
  </si>
  <si>
    <t>https://podminky.urs.cz/item/CS_URS_2021_02/764321413</t>
  </si>
  <si>
    <t>(1,9*2)/Cos(34)+3,75*2+0,2"viz. opl. č.14</t>
  </si>
  <si>
    <t>(0,9*2)/Cos(34)+(3,3+2,9)+10,95"viz. opl. č.15</t>
  </si>
  <si>
    <t>108</t>
  </si>
  <si>
    <t>764322415</t>
  </si>
  <si>
    <t>Lemování zdí z hliníkového plechu spodní s formováním do tvaru krytiny rovných, střech s krytinou skládanou mimo prejzovou rš 400 mm</t>
  </si>
  <si>
    <t>-1463137169</t>
  </si>
  <si>
    <t>https://podminky.urs.cz/item/CS_URS_2021_02/764322415</t>
  </si>
  <si>
    <t>109</t>
  </si>
  <si>
    <t>764322416</t>
  </si>
  <si>
    <t>Lemování zdí z hliníkového plechu spodní s formováním do tvaru krytiny rovných, střech s krytinou skládanou mimo prejzovou rš 500 mm</t>
  </si>
  <si>
    <t>651100178</t>
  </si>
  <si>
    <t>https://podminky.urs.cz/item/CS_URS_2021_02/764322416</t>
  </si>
  <si>
    <t>5,8/Cos(9)"viz. opl. č.16</t>
  </si>
  <si>
    <t>110</t>
  </si>
  <si>
    <t>764521404</t>
  </si>
  <si>
    <t>Žlab podokapní z hliníkového plechu včetně háků a čel půlkruhový rš 330 mm</t>
  </si>
  <si>
    <t>1376348255</t>
  </si>
  <si>
    <t>https://podminky.urs.cz/item/CS_URS_2021_02/764521404</t>
  </si>
  <si>
    <t>10,5"viz. opl. č.3</t>
  </si>
  <si>
    <t>111</t>
  </si>
  <si>
    <t>764521405</t>
  </si>
  <si>
    <t>Žlab podokapní z hliníkového plechu včetně háků a čel půlkruhový rš 400 mm</t>
  </si>
  <si>
    <t>422092013</t>
  </si>
  <si>
    <t>https://podminky.urs.cz/item/CS_URS_2021_02/764521405</t>
  </si>
  <si>
    <t>69,7"viz. opl. č.4</t>
  </si>
  <si>
    <t>112</t>
  </si>
  <si>
    <t>764521424</t>
  </si>
  <si>
    <t>Žlab podokapní z hliníkového plechu včetně háků a čel roh nebo kout, žlabu půlkruhového rš 330 mm</t>
  </si>
  <si>
    <t>1684892131</t>
  </si>
  <si>
    <t>https://podminky.urs.cz/item/CS_URS_2021_02/764521424</t>
  </si>
  <si>
    <t>113</t>
  </si>
  <si>
    <t>764521425</t>
  </si>
  <si>
    <t>Žlab podokapní z hliníkového plechu včetně háků a čel roh nebo kout, žlabu půlkruhového rš 400 mm</t>
  </si>
  <si>
    <t>1953555856</t>
  </si>
  <si>
    <t>https://podminky.urs.cz/item/CS_URS_2021_02/764521425</t>
  </si>
  <si>
    <t>114</t>
  </si>
  <si>
    <t>764521444</t>
  </si>
  <si>
    <t>Žlab podokapní z hliníkového plechu včetně háků a čel kotlík oválný (trychtýřový), rš žlabu/průměr svodu 330/100 mm</t>
  </si>
  <si>
    <t>1192263089</t>
  </si>
  <si>
    <t>https://podminky.urs.cz/item/CS_URS_2021_02/764521444</t>
  </si>
  <si>
    <t>115</t>
  </si>
  <si>
    <t>764521446</t>
  </si>
  <si>
    <t>Žlab podokapní z hliníkového plechu včetně háků a čel kotlík oválný (trychtýřový), rš žlabu/průměr svodu 400/150 mm</t>
  </si>
  <si>
    <t>-1186231634</t>
  </si>
  <si>
    <t>https://podminky.urs.cz/item/CS_URS_2021_02/764521446</t>
  </si>
  <si>
    <t>116</t>
  </si>
  <si>
    <t>764525412</t>
  </si>
  <si>
    <t>Žlab mezistřešní nebo zaatikový z hliníkového plechu včetně čel a hrdel uložený v lůžku bez háků rš 1200 mm</t>
  </si>
  <si>
    <t>-1543617599</t>
  </si>
  <si>
    <t>https://podminky.urs.cz/item/CS_URS_2021_02/764525412</t>
  </si>
  <si>
    <t>10,75"viz. opl. č.5</t>
  </si>
  <si>
    <t>117</t>
  </si>
  <si>
    <t>764526412</t>
  </si>
  <si>
    <t>Žlab mezistřešní nebo zaatikový z hliníkového plechu včetně čel a hrdel Příplatek k cenám za zvýšenou pracnost provedení rohu nebo koutu rš 1200 mm</t>
  </si>
  <si>
    <t>1530462976</t>
  </si>
  <si>
    <t>https://podminky.urs.cz/item/CS_URS_2021_02/764526412</t>
  </si>
  <si>
    <t>118</t>
  </si>
  <si>
    <t>764527404</t>
  </si>
  <si>
    <t>Dilatace žlabů z hliníkového plechu vložením dilatačního pásu s pryžovou vložkou rš 330 mm</t>
  </si>
  <si>
    <t>621792448</t>
  </si>
  <si>
    <t>https://podminky.urs.cz/item/CS_URS_2021_02/764527404</t>
  </si>
  <si>
    <t>0,33*1</t>
  </si>
  <si>
    <t>119</t>
  </si>
  <si>
    <t>764527405</t>
  </si>
  <si>
    <t>Dilatace žlabů z hliníkového plechu vložením dilatačního pásu s pryžovou vložkou rš 400 mm</t>
  </si>
  <si>
    <t>601934736</t>
  </si>
  <si>
    <t>https://podminky.urs.cz/item/CS_URS_2021_02/764527405</t>
  </si>
  <si>
    <t>0,4*9</t>
  </si>
  <si>
    <t>120</t>
  </si>
  <si>
    <t>764528422</t>
  </si>
  <si>
    <t>Svod z hliníkového plechu včetně objímek, kolen a odskoků kruhový, průměru 100 mm</t>
  </si>
  <si>
    <t>-987352465</t>
  </si>
  <si>
    <t>https://podminky.urs.cz/item/CS_URS_2021_02/764528422</t>
  </si>
  <si>
    <t>1,5*2"viz. opl. č. 2</t>
  </si>
  <si>
    <t>121</t>
  </si>
  <si>
    <t>998764103</t>
  </si>
  <si>
    <t>Přesun hmot pro konstrukce klempířské stanovený z hmotnosti přesunovaného materiálu vodorovná dopravní vzdálenost do 50 m v objektech výšky přes 12 do 24 m</t>
  </si>
  <si>
    <t>-34877953</t>
  </si>
  <si>
    <t>https://podminky.urs.cz/item/CS_URS_2021_02/998764103</t>
  </si>
  <si>
    <t>122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</si>
  <si>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</si>
  <si>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</si>
  <si>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308473202</t>
  </si>
  <si>
    <t>https://podminky.urs.cz/item/CS_URS_2021_02/998764181</t>
  </si>
  <si>
    <t>765</t>
  </si>
  <si>
    <t>Krytina skládaná</t>
  </si>
  <si>
    <t>123</t>
  </si>
  <si>
    <t>765121203</t>
  </si>
  <si>
    <t>Montáž krytiny betonové okapové hrany s větrací mřížkou univerzální</t>
  </si>
  <si>
    <t>1180157567</t>
  </si>
  <si>
    <t>https://podminky.urs.cz/item/CS_URS_2021_02/765121203</t>
  </si>
  <si>
    <t>124</t>
  </si>
  <si>
    <t>1540001-r</t>
  </si>
  <si>
    <t>systémová hliníková ochranná mřížka proti ptákům šířky 120 mm v barvě krytiny</t>
  </si>
  <si>
    <t>-1424642349</t>
  </si>
  <si>
    <t>101,5*1,03 'Přepočtené koeficientem množství</t>
  </si>
  <si>
    <t>125</t>
  </si>
  <si>
    <t>765135001</t>
  </si>
  <si>
    <t>Montáž střešních doplňků vláknocementové krytiny skládané speciálních desek větracích hlavic, ventilačních prostupů, anténních prostupů, prostupových hlavic, kovových univerzálních apod., plochy jednotlivě do 0,2 m2</t>
  </si>
  <si>
    <t>-1083781396</t>
  </si>
  <si>
    <t>https://podminky.urs.cz/item/CS_URS_2021_02/765135001</t>
  </si>
  <si>
    <t>1"odvětrání</t>
  </si>
  <si>
    <t>1"pro kabely</t>
  </si>
  <si>
    <t>103"VENTILAČNÍ TAŠKA</t>
  </si>
  <si>
    <t>126</t>
  </si>
  <si>
    <t>55351087</t>
  </si>
  <si>
    <t>taška odvětrávací hliníková s barevným povrchem pro skládané krytiny</t>
  </si>
  <si>
    <t>-1745964309</t>
  </si>
  <si>
    <t>127</t>
  </si>
  <si>
    <t>55351088</t>
  </si>
  <si>
    <t>taška prostupová hliníková s barevným povrchem pro falcované tašky</t>
  </si>
  <si>
    <t>-995151404</t>
  </si>
  <si>
    <t>128</t>
  </si>
  <si>
    <t>55351089</t>
  </si>
  <si>
    <t>nástavec odvětrání Al s barevným povrchem D 100mm</t>
  </si>
  <si>
    <t>-2140206241</t>
  </si>
  <si>
    <t>129</t>
  </si>
  <si>
    <t>553510-r</t>
  </si>
  <si>
    <t>kabelová průchodka pro falcované Al střechy</t>
  </si>
  <si>
    <t>1248816769</t>
  </si>
  <si>
    <t>130</t>
  </si>
  <si>
    <t>765135023</t>
  </si>
  <si>
    <t>Montáž střešních doplňků vláknocementové krytiny skládané stoupací plošiny, délky přes 1 m</t>
  </si>
  <si>
    <t>-2049813993</t>
  </si>
  <si>
    <t>https://podminky.urs.cz/item/CS_URS_2021_02/765135023</t>
  </si>
  <si>
    <t>131</t>
  </si>
  <si>
    <t>55351097</t>
  </si>
  <si>
    <t>plošina stoupací pro falcované i skládané Al střechy 250x800mm</t>
  </si>
  <si>
    <t>-345455542</t>
  </si>
  <si>
    <t>132</t>
  </si>
  <si>
    <t>55351099</t>
  </si>
  <si>
    <t>držák stoupací plošiny 12°-55° pro skládané hliníkové krytiny</t>
  </si>
  <si>
    <t>959263807</t>
  </si>
  <si>
    <t>133</t>
  </si>
  <si>
    <t>765191001</t>
  </si>
  <si>
    <t>Montáž pojistné hydroizolační nebo parotěsné fólie kladené ve sklonu do 20° lepením (vodotěsné podstřeší) na bednění nebo tepelnou izolaci</t>
  </si>
  <si>
    <t>1796305682</t>
  </si>
  <si>
    <t>https://podminky.urs.cz/item/CS_URS_2021_02/765191001</t>
  </si>
  <si>
    <t>131,94*2 'Přepočtené koeficientem množství</t>
  </si>
  <si>
    <t>134</t>
  </si>
  <si>
    <t>2832900-r1</t>
  </si>
  <si>
    <t>fólie kontaktní difuzně propustná pro doplňkovou hydroizolační vrstvu,vysoce pevná speciální textilie z polyesteru s difuzně otevřeným polyuretanovým povrstvením, pevnost  ca. 450/300 N/5 cm, EN 12311-1+2, hmostnost ca. 190 g/m², oboustraně samolepící konce</t>
  </si>
  <si>
    <t>-635653262</t>
  </si>
  <si>
    <t>Poznámka k položce:
Referenční výrobek: Dörken Delta Maxx Plus</t>
  </si>
  <si>
    <t>62,051"pojistná izolace NS3</t>
  </si>
  <si>
    <t>62,051*1,15 'Přepočtené koeficientem množství</t>
  </si>
  <si>
    <t>135</t>
  </si>
  <si>
    <t>2832900-r2</t>
  </si>
  <si>
    <t>asfaltový SBS modifikovaný nedifúzní podkladní/separační pás se samolepícími spoji určeny k pokládce na dřevěné bednění, Maximální síla v tahu: podélně &gt; 450 N/50 mm, příčně &gt; 300 N/50 mm</t>
  </si>
  <si>
    <t>-48880621</t>
  </si>
  <si>
    <t>Poznámka k položce:
Refernční výrobek: Baudertop TS 40 NSK</t>
  </si>
  <si>
    <t>69,889"pojistná izolace NS1</t>
  </si>
  <si>
    <t>131,94*1,15 'Přepočtené koeficientem množství</t>
  </si>
  <si>
    <t>136</t>
  </si>
  <si>
    <t>6280000-r3</t>
  </si>
  <si>
    <t>asfaltový podkladový pás se samolepícími spoji určeny k pokládce na dřevěné bednění nebo OSB desky, samolepící spoje, max. síla v tahu podélně ≥ 900 N/50 mm,  příčně ≥ 450 N/50 mm</t>
  </si>
  <si>
    <t>-514059913</t>
  </si>
  <si>
    <t>Poznámka k položce:
Referenční výrobek: Baudertop UDS 3</t>
  </si>
  <si>
    <t>69,889*1,15 'Přepočtené koeficientem množství</t>
  </si>
  <si>
    <t>137</t>
  </si>
  <si>
    <t>765191023</t>
  </si>
  <si>
    <t>Montáž pojistné hydroizolační nebo parotěsné fólie kladené ve sklonu přes 20° s lepenými přesahy na bednění nebo tepelnou izolaci</t>
  </si>
  <si>
    <t>-1562209620</t>
  </si>
  <si>
    <t>https://podminky.urs.cz/item/CS_URS_2021_02/765191023</t>
  </si>
  <si>
    <t>236,222*2 'Přepočtené koeficientem množství</t>
  </si>
  <si>
    <t>138</t>
  </si>
  <si>
    <t>-1078464914</t>
  </si>
  <si>
    <t>236,222"pojistná izolace NS2</t>
  </si>
  <si>
    <t>236,222*1,15 'Přepočtené koeficientem množství</t>
  </si>
  <si>
    <t>139</t>
  </si>
  <si>
    <t>-1711708104</t>
  </si>
  <si>
    <t>140</t>
  </si>
  <si>
    <t>765191031</t>
  </si>
  <si>
    <t>Montáž pojistné hydroizolační nebo parotěsné fólie lepení těsnících pásků pod kontralatě</t>
  </si>
  <si>
    <t>194779183</t>
  </si>
  <si>
    <t>https://podminky.urs.cz/item/CS_URS_2021_02/765191031</t>
  </si>
  <si>
    <t>141</t>
  </si>
  <si>
    <t>28329303</t>
  </si>
  <si>
    <t>páska těsnící jednostranně lepící butylkaučuková pod kontralatě š 50mm</t>
  </si>
  <si>
    <t>-578562654</t>
  </si>
  <si>
    <t>412,562*1,1 'Přepočtené koeficientem množství</t>
  </si>
  <si>
    <t>142</t>
  </si>
  <si>
    <t>765191041</t>
  </si>
  <si>
    <t>Montáž pojistné hydroizolační nebo parotěsné fólie v místech střešních prostupů průměru do 150 mm</t>
  </si>
  <si>
    <t>2138228210</t>
  </si>
  <si>
    <t>https://podminky.urs.cz/item/CS_URS_2021_02/765191041</t>
  </si>
  <si>
    <t>1*2 'Přepočtené koeficientem množství</t>
  </si>
  <si>
    <t>143</t>
  </si>
  <si>
    <t>765191043</t>
  </si>
  <si>
    <t>Montáž pojistné hydroizolační nebo parotěsné fólie v místech střešních prostupů plochy jednotlivě do 1 m2</t>
  </si>
  <si>
    <t>2121338184</t>
  </si>
  <si>
    <t>https://podminky.urs.cz/item/CS_URS_2021_02/765191043</t>
  </si>
  <si>
    <t>7*2 'Přepočtené koeficientem množství</t>
  </si>
  <si>
    <t>144</t>
  </si>
  <si>
    <t>765191053</t>
  </si>
  <si>
    <t>Montáž pojistné hydroizolační nebo parotěsné fólie hřebene nebo nároží, střechy nevětrané</t>
  </si>
  <si>
    <t>-475630940</t>
  </si>
  <si>
    <t>https://podminky.urs.cz/item/CS_URS_2021_02/765191053</t>
  </si>
  <si>
    <t>0,6"hřeben</t>
  </si>
  <si>
    <t>42,459"nároží</t>
  </si>
  <si>
    <t>43,059*2 'Přepočtené koeficientem množství</t>
  </si>
  <si>
    <t>145</t>
  </si>
  <si>
    <t>765191063</t>
  </si>
  <si>
    <t>Montáž pojistné hydroizolační nebo parotěsné fólie úžlabí, střechy nevětrané (přes kontralatě)</t>
  </si>
  <si>
    <t>-1523049877</t>
  </si>
  <si>
    <t>https://podminky.urs.cz/item/CS_URS_2021_02/765191063</t>
  </si>
  <si>
    <t>24,55</t>
  </si>
  <si>
    <t>24,55*2 'Přepočtené koeficientem množství</t>
  </si>
  <si>
    <t>146</t>
  </si>
  <si>
    <t>765191071</t>
  </si>
  <si>
    <t>Montáž pojistné hydroizolační nebo parotěsné fólie okapu přesahem na okapnici</t>
  </si>
  <si>
    <t>143294391</t>
  </si>
  <si>
    <t>https://podminky.urs.cz/item/CS_URS_2021_02/765191071</t>
  </si>
  <si>
    <t>9,9+69,7+2,9*2+(5,4*2+8*2)+(1,8*2+1,2*2)"spodní a pojistná a horní separační</t>
  </si>
  <si>
    <t>118,2*2 'Přepočtené koeficientem množství</t>
  </si>
  <si>
    <t>147</t>
  </si>
  <si>
    <t>28329308</t>
  </si>
  <si>
    <t>páska těsnící jednostranně lepící univerzální pro DHV a opracování prostupů š 75mm</t>
  </si>
  <si>
    <t>-272267568</t>
  </si>
  <si>
    <t>118,2*1,15 'Přepočtené koeficientem množství</t>
  </si>
  <si>
    <t>148</t>
  </si>
  <si>
    <t>765191091</t>
  </si>
  <si>
    <t>Montáž pojistné hydroizolační nebo parotěsné fólie Příplatek k cenám montáže na bednění nebo tepelnou izolaci za sklon přes 30°</t>
  </si>
  <si>
    <t>-1256966717</t>
  </si>
  <si>
    <t>https://podminky.urs.cz/item/CS_URS_2021_02/765191091</t>
  </si>
  <si>
    <t>149</t>
  </si>
  <si>
    <t>765192001</t>
  </si>
  <si>
    <t>Nouzové zakrytí střechy plachtou</t>
  </si>
  <si>
    <t>-352240666</t>
  </si>
  <si>
    <t>https://podminky.urs.cz/item/CS_URS_2021_02/765192001</t>
  </si>
  <si>
    <t>150</t>
  </si>
  <si>
    <t>998765103</t>
  </si>
  <si>
    <t>Přesun hmot pro krytiny skládané stanovený z hmotnosti přesunovaného materiálu vodorovná dopravní vzdálenost do 50 m na objektech výšky přes 12 do 24 m</t>
  </si>
  <si>
    <t>-2041223921</t>
  </si>
  <si>
    <t>https://podminky.urs.cz/item/CS_URS_2021_02/998765103</t>
  </si>
  <si>
    <t>151</t>
  </si>
  <si>
    <t>998765181</t>
  </si>
  <si>
    <t>Přesun hmot pro krytiny skládané stanovený z hmotnosti přesunovaného materiálu Příplatek k cenám za přesun prováděný bez použití mechanizace pro jakoukoliv výšku objektu</t>
  </si>
  <si>
    <t>-1072669046</t>
  </si>
  <si>
    <t>https://podminky.urs.cz/item/CS_URS_2021_02/998765181</t>
  </si>
  <si>
    <t>783</t>
  </si>
  <si>
    <t>Dokončovací práce - nátěry</t>
  </si>
  <si>
    <t>152</t>
  </si>
  <si>
    <t>783201403</t>
  </si>
  <si>
    <t>Příprava podkladu tesařských konstrukcí před provedením nátěru oprášení</t>
  </si>
  <si>
    <t>2077229921</t>
  </si>
  <si>
    <t>https://podminky.urs.cz/item/CS_URS_2021_02/783201403</t>
  </si>
  <si>
    <t>1412,36+784,688</t>
  </si>
  <si>
    <t>153</t>
  </si>
  <si>
    <t>783213011</t>
  </si>
  <si>
    <t>Preventivní napouštěcí nátěr tesařských prvků proti dřevokazným houbám, hmyzu a plísním nezabudovaných do konstrukce jednonásobný syntetický</t>
  </si>
  <si>
    <t>363657954</t>
  </si>
  <si>
    <t>https://podminky.urs.cz/item/CS_URS_2021_02/783213011</t>
  </si>
  <si>
    <t>(298,273+10,5+62,889)*2,25"nové bednění</t>
  </si>
  <si>
    <t>412,562*(0,1*2+0,06*2)"kontralatě</t>
  </si>
  <si>
    <t>68*(0,1*2+0,12*2)"atyp. kontralať</t>
  </si>
  <si>
    <t>Mezisoučet - nové prvky</t>
  </si>
  <si>
    <t>(184,08)*2,25"vyměňované bednění - předpoklad 50%</t>
  </si>
  <si>
    <t>154</t>
  </si>
  <si>
    <t>783213111</t>
  </si>
  <si>
    <t>Preventivní napouštěcí nátěr tesařských prvků proti dřevokazným houbám, hmyzu a plísním zabudovaných do konstrukce jednonásobný syntetický</t>
  </si>
  <si>
    <t>-529689446</t>
  </si>
  <si>
    <t>https://podminky.urs.cz/item/CS_URS_2021_02/783213111</t>
  </si>
  <si>
    <t>67*(0,16*2+0,18*2)"pozednice 160/180</t>
  </si>
  <si>
    <t>(26+3*2)*(0,16*4)"střed vaznice 160/160</t>
  </si>
  <si>
    <t>5*(0,12*2+0,14*2)"středová vaznice 120/140</t>
  </si>
  <si>
    <t>(1*16)*(0,1*2+0,16*2)"pásky 100/140</t>
  </si>
  <si>
    <t>(3,7*7+4,5+3)*(0,18*4)"sloupy 180/180</t>
  </si>
  <si>
    <t>(2,5*2)*(0,14*2+0,18*2)"sloup 140/180</t>
  </si>
  <si>
    <t>(1*3)*(0,1*4)"sloup 100/100</t>
  </si>
  <si>
    <t>((5,2*2+3,5+5,4+2,3+2,9*2+2,6*2)/Cos(34)+(8*2)/Cos(14))*(0,14*2+0,18*2)"nárožní krokve 140/180</t>
  </si>
  <si>
    <t>((3+2,6*2+2,6*2+2,9)/Cos(34))*(0,14*2+0,18*2)"úžlabní krokve 140/180</t>
  </si>
  <si>
    <t>(4,6*2+2,5*3)*(0,1*2+0,14*2)"vzpěry 100/140</t>
  </si>
  <si>
    <t>(2,8*4)*(0,12*2+0,14*2)"kleština 120/140</t>
  </si>
  <si>
    <t>(((1,2+2,7+3,6+2,1)*2+(0,8+1,4+2+2,4+2,4+1,9+1,2+0,9)*2)/Cos(14))*(0,12*2+0,14*2)"krokve 120/140 - vrchní střecha</t>
  </si>
  <si>
    <t>(((2,6*5)*2)/Cos(9))*(0,12*2+0,14*2)"krokve 120/140 - plocha střecha</t>
  </si>
  <si>
    <t>((2,9*12)/Cos(34))*(0,12*2+0,14*2)"krokve 12/140 - nepřístupná střecha</t>
  </si>
  <si>
    <t>(((2,7*3+5*2+4,3+3+2,3+1,3)*2)/Cos(34))*(0,12*2+0,14*2)"krokve 120/140 - dolní plocha</t>
  </si>
  <si>
    <t>((1,2+2,3+3,1+4,2+5,1+5,5*5+4,4+4,2+3,1+1,9+1,3)/Cos(34))*(0,12*2+0,14*2)"krokve 120/140 - plocha  vlevo</t>
  </si>
  <si>
    <t>(((1,05+2,2+3,2+4,2+5,2*9+2,5*1)+(1,2*2+2,4*2))/Cos(34))*(0,12*2+0,14*2)"krokve 120/140 - plocha nahoře</t>
  </si>
  <si>
    <t>((1,5+2,4+2,9+3,8+4,9+3,4+2,6+3,6+5,2*2+4,4+3,4+2,5+1,4)/Cos(34))*(0,12*2+0,14*2)"krkokve 120/140 - plocha vpravo</t>
  </si>
  <si>
    <t>68*2*0,5*(0,12*2+0,14*2)"námětky apod</t>
  </si>
  <si>
    <t>(184,08)*2,05"stávající bednění - předpoklad 50%</t>
  </si>
  <si>
    <t>-117,703"sanační nátěry</t>
  </si>
  <si>
    <t>155</t>
  </si>
  <si>
    <t>783214111</t>
  </si>
  <si>
    <t>Sanační napouštěcí nátěr tesařských prvků proti dřevokazným houbám, hmyzu a plísním zabudovaných do konstrukce, aplikovaný nízkotlakou injektáží a stříkáním</t>
  </si>
  <si>
    <t>-1595596809</t>
  </si>
  <si>
    <t>https://podminky.urs.cz/item/CS_URS_2021_02/783214111</t>
  </si>
  <si>
    <t>784,688/100*15</t>
  </si>
  <si>
    <t>156</t>
  </si>
  <si>
    <t>783801241</t>
  </si>
  <si>
    <t>Očištění omítek biocidními prostředky napadených mikroorganismy s okartáčováním, nátěrem jednonásobným, povrchů hladkých omítek hladkých, zrnitých tenkovrstvých nebo štukových stupně členitosti 3</t>
  </si>
  <si>
    <t>1288471397</t>
  </si>
  <si>
    <t>https://podminky.urs.cz/item/CS_URS_2021_02/783801241</t>
  </si>
  <si>
    <t>157</t>
  </si>
  <si>
    <t>783801261</t>
  </si>
  <si>
    <t>Očištění omítek biocidními prostředky napadených mikroorganismy s okartáčováním, nátěrem jednonásobným, povrchů hladkých omítek hladkých, zrnitých tenkovrstvých nebo štukových stupně členitosti 5</t>
  </si>
  <si>
    <t>-138712886</t>
  </si>
  <si>
    <t>https://podminky.urs.cz/item/CS_URS_2021_02/783801261</t>
  </si>
  <si>
    <t>158</t>
  </si>
  <si>
    <t>783823165</t>
  </si>
  <si>
    <t>Penetrační nátěr omítek hladkých omítek hladkých, zrnitých tenkovrstvých nebo štukových stupně členitosti 3 silikonový</t>
  </si>
  <si>
    <t>1340818596</t>
  </si>
  <si>
    <t>https://podminky.urs.cz/item/CS_URS_2021_02/783823165</t>
  </si>
  <si>
    <t>159</t>
  </si>
  <si>
    <t>783823185</t>
  </si>
  <si>
    <t>Penetrační nátěr omítek hladkých omítek hladkých, zrnitých tenkovrstvých nebo štukových stupně členitosti 5 silikonový</t>
  </si>
  <si>
    <t>-153162470</t>
  </si>
  <si>
    <t>https://podminky.urs.cz/item/CS_URS_2021_02/783823185</t>
  </si>
  <si>
    <t>160</t>
  </si>
  <si>
    <t>783827445</t>
  </si>
  <si>
    <t>Krycí (ochranný ) nátěr omítek dvojnásobný hladkých omítek hladkých, zrnitých tenkovrstvých nebo štukových stupně členitosti 3 silikonový</t>
  </si>
  <si>
    <t>-721432553</t>
  </si>
  <si>
    <t>https://podminky.urs.cz/item/CS_URS_2021_02/783827445</t>
  </si>
  <si>
    <t>161</t>
  </si>
  <si>
    <t>783827485</t>
  </si>
  <si>
    <t>Krycí (ochranný ) nátěr omítek dvojnásobný hladkých omítek hladkých, zrnitých tenkovrstvých nebo štukových stupně členitosti 5 silikonový</t>
  </si>
  <si>
    <t>1337686304</t>
  </si>
  <si>
    <t>https://podminky.urs.cz/item/CS_URS_2021_02/783827485</t>
  </si>
  <si>
    <t>SO 2 - Ochrana před bleskem LPS</t>
  </si>
  <si>
    <t xml:space="preserve"> </t>
  </si>
  <si>
    <t>M21 - Elektromontáže</t>
  </si>
  <si>
    <t>M46 - Zemní práce při montážích</t>
  </si>
  <si>
    <t>S - Přesuny sutí</t>
  </si>
  <si>
    <t>D1 - Ostatní materiál</t>
  </si>
  <si>
    <t>M21</t>
  </si>
  <si>
    <t>Elektromontáže</t>
  </si>
  <si>
    <t>210220301R00</t>
  </si>
  <si>
    <t>Svorka hromosvodová do 2 šroubů /SS, SZ, SO/</t>
  </si>
  <si>
    <t>RTS II / 2022</t>
  </si>
  <si>
    <t>210220302R00</t>
  </si>
  <si>
    <t>Svorka hromosvodová nad 2 šrouby /ST, SJ, SR, atd/</t>
  </si>
  <si>
    <t>210220021R00</t>
  </si>
  <si>
    <t>Vedení uzemňovací v zemi FeZn do 120 mm2</t>
  </si>
  <si>
    <t>210220022R00</t>
  </si>
  <si>
    <t>Vedení uzemňovací v zemi FeZn, D 8 - 10 mm</t>
  </si>
  <si>
    <t>210220101R00</t>
  </si>
  <si>
    <t>Vodiče svodové FeZn D do 10,Al 10,Cu 8 +podpěry</t>
  </si>
  <si>
    <t>210220372R00</t>
  </si>
  <si>
    <t>Úhelník ochranný nebo trubka s držáky do zdiva</t>
  </si>
  <si>
    <t>210220102R00</t>
  </si>
  <si>
    <t>Demontáž - Vodiče svodové FeZn, lano do D 70 mm + podpěry</t>
  </si>
  <si>
    <t>210220301R00.1</t>
  </si>
  <si>
    <t>Demontáž - Svorka hromosvodová do 2 šroubů /SS, SZ, SO/</t>
  </si>
  <si>
    <t>210220302R00.1</t>
  </si>
  <si>
    <t>Demontáž -Svorka hromosvodová nad 2 šrouby /ST, SJ, SR, atd/</t>
  </si>
  <si>
    <t>210220372R00.1</t>
  </si>
  <si>
    <t>Demontáž - Úhelník ochranný nebo trubka s držáky do zdiva</t>
  </si>
  <si>
    <t>R0000-01</t>
  </si>
  <si>
    <t>Revize</t>
  </si>
  <si>
    <t>592433552</t>
  </si>
  <si>
    <t>M46</t>
  </si>
  <si>
    <t>Zemní práce při montážích</t>
  </si>
  <si>
    <t>460200143RT2</t>
  </si>
  <si>
    <t>Výkop kabelové rýhy 35/60 cm hor.3</t>
  </si>
  <si>
    <t>460030011R00</t>
  </si>
  <si>
    <t>Sejmutí drnu</t>
  </si>
  <si>
    <t>460560143RT1</t>
  </si>
  <si>
    <t>Zához rýhy 35/60 cm, hornina třídy 3</t>
  </si>
  <si>
    <t>460620013RT1</t>
  </si>
  <si>
    <t>Provizorní úprava terénu v přírodní hornině 3</t>
  </si>
  <si>
    <t>S</t>
  </si>
  <si>
    <t>Přesuny sutí</t>
  </si>
  <si>
    <t>979011111R00</t>
  </si>
  <si>
    <t>Svislá doprava suti a vybour. hmot za 2.NP a 1.PP</t>
  </si>
  <si>
    <t>979011121R00</t>
  </si>
  <si>
    <t>Příplatek za každé další podlaží</t>
  </si>
  <si>
    <t>979081111R00</t>
  </si>
  <si>
    <t>Odvoz suti a vybour. hmot na skládku do 1 km</t>
  </si>
  <si>
    <t>979081121R00</t>
  </si>
  <si>
    <t>Příplatek k odvozu za každý další 1 km</t>
  </si>
  <si>
    <t>979087113R00</t>
  </si>
  <si>
    <t>Nakládání vybouraných hmot na dopravní prostředky</t>
  </si>
  <si>
    <t>979990001R00</t>
  </si>
  <si>
    <t>Poplatek za skládku stavební suti</t>
  </si>
  <si>
    <t>RTS II / 2018</t>
  </si>
  <si>
    <t>D1</t>
  </si>
  <si>
    <t>Ostatní materiál</t>
  </si>
  <si>
    <t>001LPSVD</t>
  </si>
  <si>
    <t>Hromosvodní drát AlMgSi (hliníkový) 8mm, 1kg=7,4m</t>
  </si>
  <si>
    <t>kg</t>
  </si>
  <si>
    <t>003LPSVD</t>
  </si>
  <si>
    <t>Pásek zemnící ZP 30x4 FEZN 1kg=1.05m</t>
  </si>
  <si>
    <t>Drát10IMVD</t>
  </si>
  <si>
    <t>drát Ř 10 mm (0,62 kg/m)</t>
  </si>
  <si>
    <t>Štítekč1IMVD</t>
  </si>
  <si>
    <t>štítek označení č.1-8</t>
  </si>
  <si>
    <t>ks</t>
  </si>
  <si>
    <t>SR3bEIMVD</t>
  </si>
  <si>
    <t>svorka páska-drát M6</t>
  </si>
  <si>
    <t>SR2b1IMVD</t>
  </si>
  <si>
    <t>svorka páska-páska+mezideska</t>
  </si>
  <si>
    <t>000SUVD</t>
  </si>
  <si>
    <t>svorka univerzální</t>
  </si>
  <si>
    <t>001SUaVD</t>
  </si>
  <si>
    <t>svorka univerzální s jednou příložkou</t>
  </si>
  <si>
    <t>000SZVD</t>
  </si>
  <si>
    <t>svorka zkušební</t>
  </si>
  <si>
    <t>000OTVD</t>
  </si>
  <si>
    <t>ochranná trubka</t>
  </si>
  <si>
    <t>DJTVD</t>
  </si>
  <si>
    <t>držák jímače a ochr. trubky</t>
  </si>
  <si>
    <t>PV17pppVD</t>
  </si>
  <si>
    <t>podpěra vedení do zdi PV1</t>
  </si>
  <si>
    <t>PV23FeZnIMVD</t>
  </si>
  <si>
    <t>podp. ved. na plech. střechy</t>
  </si>
  <si>
    <t>002SOVD</t>
  </si>
  <si>
    <t>svorka na okapové žlaby</t>
  </si>
  <si>
    <t>00201VD</t>
  </si>
  <si>
    <t>Jímací tyč JR 2,5 m s rovným koncem</t>
  </si>
  <si>
    <t>SJ1bIMVD</t>
  </si>
  <si>
    <t>svorka k jímací tyči</t>
  </si>
  <si>
    <t>ZT15sIMVD</t>
  </si>
  <si>
    <t>zemnící tyč se svorkou 1,5m</t>
  </si>
  <si>
    <t>001VD</t>
  </si>
  <si>
    <t>Drobný instalační materiál</t>
  </si>
  <si>
    <t>obj.</t>
  </si>
  <si>
    <t>005VD</t>
  </si>
  <si>
    <t>Stříbřenka 250g</t>
  </si>
  <si>
    <t>001ZHVD</t>
  </si>
  <si>
    <t>Zalévací hmota K1 2kg</t>
  </si>
  <si>
    <t>SO 3 - Systém ochrany proti pádu</t>
  </si>
  <si>
    <t>7650000-01</t>
  </si>
  <si>
    <t>Montáž bezpečnostního systému proti pádu</t>
  </si>
  <si>
    <t>-1968760555</t>
  </si>
  <si>
    <t>7090000-01</t>
  </si>
  <si>
    <t xml:space="preserve">kotvicí  prvek typu C dle ČSN EN 795 </t>
  </si>
  <si>
    <t>-698508006</t>
  </si>
  <si>
    <t>7090000-02</t>
  </si>
  <si>
    <t>koncový bod EB 10</t>
  </si>
  <si>
    <t>901762143</t>
  </si>
  <si>
    <t>7090000-03</t>
  </si>
  <si>
    <t>koncový tlumič ENDS 10 - pár</t>
  </si>
  <si>
    <t>pár</t>
  </si>
  <si>
    <t>-1750848646</t>
  </si>
  <si>
    <t>7090000-04</t>
  </si>
  <si>
    <t>nerezové lano 8 mm</t>
  </si>
  <si>
    <t>1075346606</t>
  </si>
  <si>
    <t>7090000-05</t>
  </si>
  <si>
    <t>ID štítek</t>
  </si>
  <si>
    <t>1456718771</t>
  </si>
  <si>
    <t>7650000-02</t>
  </si>
  <si>
    <t>Výchozí prohlídka</t>
  </si>
  <si>
    <t>410590174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</si>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</sst>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left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30001000" TargetMode="External" /><Relationship Id="rId2" Type="http://schemas.openxmlformats.org/officeDocument/2006/relationships/hyperlink" Target="https://podminky.urs.cz/item/CS_URS_2021_02/045002000" TargetMode="External" /><Relationship Id="rId3" Type="http://schemas.openxmlformats.org/officeDocument/2006/relationships/hyperlink" Target="https://podminky.urs.cz/item/CS_URS_2021_02/063303000" TargetMode="External" /><Relationship Id="rId4" Type="http://schemas.openxmlformats.org/officeDocument/2006/relationships/hyperlink" Target="https://podminky.urs.cz/item/CS_URS_2021_02/070001000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22325453" TargetMode="External" /><Relationship Id="rId2" Type="http://schemas.openxmlformats.org/officeDocument/2006/relationships/hyperlink" Target="https://podminky.urs.cz/item/CS_URS_2021_02/622325653" TargetMode="External" /><Relationship Id="rId3" Type="http://schemas.openxmlformats.org/officeDocument/2006/relationships/hyperlink" Target="https://podminky.urs.cz/item/CS_URS_2021_02/622635071" TargetMode="External" /><Relationship Id="rId4" Type="http://schemas.openxmlformats.org/officeDocument/2006/relationships/hyperlink" Target="https://podminky.urs.cz/item/CS_URS_2021_02/629995101" TargetMode="External" /><Relationship Id="rId5" Type="http://schemas.openxmlformats.org/officeDocument/2006/relationships/hyperlink" Target="https://podminky.urs.cz/item/CS_URS_2021_02/632451023" TargetMode="External" /><Relationship Id="rId6" Type="http://schemas.openxmlformats.org/officeDocument/2006/relationships/hyperlink" Target="https://podminky.urs.cz/item/CS_URS_2021_02/941311112" TargetMode="External" /><Relationship Id="rId7" Type="http://schemas.openxmlformats.org/officeDocument/2006/relationships/hyperlink" Target="https://podminky.urs.cz/item/CS_URS_2021_02/941311211" TargetMode="External" /><Relationship Id="rId8" Type="http://schemas.openxmlformats.org/officeDocument/2006/relationships/hyperlink" Target="https://podminky.urs.cz/item/CS_URS_2021_02/941311812" TargetMode="External" /><Relationship Id="rId9" Type="http://schemas.openxmlformats.org/officeDocument/2006/relationships/hyperlink" Target="https://podminky.urs.cz/item/CS_URS_2021_02/949101112" TargetMode="External" /><Relationship Id="rId10" Type="http://schemas.openxmlformats.org/officeDocument/2006/relationships/hyperlink" Target="https://podminky.urs.cz/item/CS_URS_2021_02/952901411" TargetMode="External" /><Relationship Id="rId11" Type="http://schemas.openxmlformats.org/officeDocument/2006/relationships/hyperlink" Target="https://podminky.urs.cz/item/CS_URS_2021_02/985131111" TargetMode="External" /><Relationship Id="rId12" Type="http://schemas.openxmlformats.org/officeDocument/2006/relationships/hyperlink" Target="https://podminky.urs.cz/item/CS_URS_2021_02/985131311" TargetMode="External" /><Relationship Id="rId13" Type="http://schemas.openxmlformats.org/officeDocument/2006/relationships/hyperlink" Target="https://podminky.urs.cz/item/CS_URS_2021_02/985139112" TargetMode="External" /><Relationship Id="rId14" Type="http://schemas.openxmlformats.org/officeDocument/2006/relationships/hyperlink" Target="https://podminky.urs.cz/item/CS_URS_2021_02/997013154" TargetMode="External" /><Relationship Id="rId15" Type="http://schemas.openxmlformats.org/officeDocument/2006/relationships/hyperlink" Target="https://podminky.urs.cz/item/CS_URS_2021_02/997013501" TargetMode="External" /><Relationship Id="rId16" Type="http://schemas.openxmlformats.org/officeDocument/2006/relationships/hyperlink" Target="https://podminky.urs.cz/item/CS_URS_2021_02/997013509" TargetMode="External" /><Relationship Id="rId17" Type="http://schemas.openxmlformats.org/officeDocument/2006/relationships/hyperlink" Target="https://podminky.urs.cz/item/CS_URS_2021_02/997013811" TargetMode="External" /><Relationship Id="rId18" Type="http://schemas.openxmlformats.org/officeDocument/2006/relationships/hyperlink" Target="https://podminky.urs.cz/item/CS_URS_2021_02/997013847" TargetMode="External" /><Relationship Id="rId19" Type="http://schemas.openxmlformats.org/officeDocument/2006/relationships/hyperlink" Target="https://podminky.urs.cz/item/CS_URS_2021_02/998017003" TargetMode="External" /><Relationship Id="rId20" Type="http://schemas.openxmlformats.org/officeDocument/2006/relationships/hyperlink" Target="https://podminky.urs.cz/item/CS_URS_2021_02/712340833" TargetMode="External" /><Relationship Id="rId21" Type="http://schemas.openxmlformats.org/officeDocument/2006/relationships/hyperlink" Target="https://podminky.urs.cz/item/CS_URS_2021_02/712300843" TargetMode="External" /><Relationship Id="rId22" Type="http://schemas.openxmlformats.org/officeDocument/2006/relationships/hyperlink" Target="https://podminky.urs.cz/item/CS_URS_2021_02/712363005" TargetMode="External" /><Relationship Id="rId23" Type="http://schemas.openxmlformats.org/officeDocument/2006/relationships/hyperlink" Target="https://podminky.urs.cz/item/CS_URS_2021_02/712363352" TargetMode="External" /><Relationship Id="rId24" Type="http://schemas.openxmlformats.org/officeDocument/2006/relationships/hyperlink" Target="https://podminky.urs.cz/item/CS_URS_2021_02/712363353" TargetMode="External" /><Relationship Id="rId25" Type="http://schemas.openxmlformats.org/officeDocument/2006/relationships/hyperlink" Target="https://podminky.urs.cz/item/CS_URS_2021_02/712363355" TargetMode="External" /><Relationship Id="rId26" Type="http://schemas.openxmlformats.org/officeDocument/2006/relationships/hyperlink" Target="https://podminky.urs.cz/item/CS_URS_2021_02/712363366" TargetMode="External" /><Relationship Id="rId27" Type="http://schemas.openxmlformats.org/officeDocument/2006/relationships/hyperlink" Target="https://podminky.urs.cz/item/CS_URS_2021_02/712440831" TargetMode="External" /><Relationship Id="rId28" Type="http://schemas.openxmlformats.org/officeDocument/2006/relationships/hyperlink" Target="https://podminky.urs.cz/item/CS_URS_2021_02/712440833" TargetMode="External" /><Relationship Id="rId29" Type="http://schemas.openxmlformats.org/officeDocument/2006/relationships/hyperlink" Target="https://podminky.urs.cz/item/CS_URS_2021_02/712400843" TargetMode="External" /><Relationship Id="rId30" Type="http://schemas.openxmlformats.org/officeDocument/2006/relationships/hyperlink" Target="https://podminky.urs.cz/item/CS_URS_2021_02/712640861" TargetMode="External" /><Relationship Id="rId31" Type="http://schemas.openxmlformats.org/officeDocument/2006/relationships/hyperlink" Target="https://podminky.urs.cz/item/CS_URS_2021_02/712600843" TargetMode="External" /><Relationship Id="rId32" Type="http://schemas.openxmlformats.org/officeDocument/2006/relationships/hyperlink" Target="https://podminky.urs.cz/item/CS_URS_2021_02/998712103" TargetMode="External" /><Relationship Id="rId33" Type="http://schemas.openxmlformats.org/officeDocument/2006/relationships/hyperlink" Target="https://podminky.urs.cz/item/CS_URS_2021_02/998712181" TargetMode="External" /><Relationship Id="rId34" Type="http://schemas.openxmlformats.org/officeDocument/2006/relationships/hyperlink" Target="https://podminky.urs.cz/item/CS_URS_2021_02/762085112" TargetMode="External" /><Relationship Id="rId35" Type="http://schemas.openxmlformats.org/officeDocument/2006/relationships/hyperlink" Target="https://podminky.urs.cz/item/CS_URS_2021_02/762331911" TargetMode="External" /><Relationship Id="rId36" Type="http://schemas.openxmlformats.org/officeDocument/2006/relationships/hyperlink" Target="https://podminky.urs.cz/item/CS_URS_2021_02/762331921" TargetMode="External" /><Relationship Id="rId37" Type="http://schemas.openxmlformats.org/officeDocument/2006/relationships/hyperlink" Target="https://podminky.urs.cz/item/CS_URS_2021_02/762331931" TargetMode="External" /><Relationship Id="rId38" Type="http://schemas.openxmlformats.org/officeDocument/2006/relationships/hyperlink" Target="https://podminky.urs.cz/item/CS_URS_2021_02/762331941" TargetMode="External" /><Relationship Id="rId39" Type="http://schemas.openxmlformats.org/officeDocument/2006/relationships/hyperlink" Target="https://podminky.urs.cz/item/CS_URS_2021_02/762332921" TargetMode="External" /><Relationship Id="rId40" Type="http://schemas.openxmlformats.org/officeDocument/2006/relationships/hyperlink" Target="https://podminky.urs.cz/item/CS_URS_2021_02/762332922" TargetMode="External" /><Relationship Id="rId41" Type="http://schemas.openxmlformats.org/officeDocument/2006/relationships/hyperlink" Target="https://podminky.urs.cz/item/CS_URS_2021_02/762332923" TargetMode="External" /><Relationship Id="rId42" Type="http://schemas.openxmlformats.org/officeDocument/2006/relationships/hyperlink" Target="https://podminky.urs.cz/item/CS_URS_2021_02/762332924" TargetMode="External" /><Relationship Id="rId43" Type="http://schemas.openxmlformats.org/officeDocument/2006/relationships/hyperlink" Target="https://podminky.urs.cz/item/CS_URS_2021_02/762341027" TargetMode="External" /><Relationship Id="rId44" Type="http://schemas.openxmlformats.org/officeDocument/2006/relationships/hyperlink" Target="https://podminky.urs.cz/item/CS_URS_2021_02/762341210" TargetMode="External" /><Relationship Id="rId45" Type="http://schemas.openxmlformats.org/officeDocument/2006/relationships/hyperlink" Target="https://podminky.urs.cz/item/CS_URS_2021_02/762341410" TargetMode="External" /><Relationship Id="rId46" Type="http://schemas.openxmlformats.org/officeDocument/2006/relationships/hyperlink" Target="https://podminky.urs.cz/item/CS_URS_2021_02/762341610" TargetMode="External" /><Relationship Id="rId47" Type="http://schemas.openxmlformats.org/officeDocument/2006/relationships/hyperlink" Target="https://podminky.urs.cz/item/CS_URS_2021_02/762341811" TargetMode="External" /><Relationship Id="rId48" Type="http://schemas.openxmlformats.org/officeDocument/2006/relationships/hyperlink" Target="https://podminky.urs.cz/item/CS_URS_2021_02/762342441" TargetMode="External" /><Relationship Id="rId49" Type="http://schemas.openxmlformats.org/officeDocument/2006/relationships/hyperlink" Target="https://podminky.urs.cz/item/CS_URS_2021_02/762361313" TargetMode="External" /><Relationship Id="rId50" Type="http://schemas.openxmlformats.org/officeDocument/2006/relationships/hyperlink" Target="https://podminky.urs.cz/item/CS_URS_2021_02/762395000" TargetMode="External" /><Relationship Id="rId51" Type="http://schemas.openxmlformats.org/officeDocument/2006/relationships/hyperlink" Target="https://podminky.urs.cz/item/CS_URS_2021_02/998762103" TargetMode="External" /><Relationship Id="rId52" Type="http://schemas.openxmlformats.org/officeDocument/2006/relationships/hyperlink" Target="https://podminky.urs.cz/item/CS_URS_2021_02/998762181" TargetMode="External" /><Relationship Id="rId53" Type="http://schemas.openxmlformats.org/officeDocument/2006/relationships/hyperlink" Target="https://podminky.urs.cz/item/CS_URS_2021_02/764001801" TargetMode="External" /><Relationship Id="rId54" Type="http://schemas.openxmlformats.org/officeDocument/2006/relationships/hyperlink" Target="https://podminky.urs.cz/item/CS_URS_2021_02/764001821" TargetMode="External" /><Relationship Id="rId55" Type="http://schemas.openxmlformats.org/officeDocument/2006/relationships/hyperlink" Target="https://podminky.urs.cz/item/CS_URS_2021_02/764001831" TargetMode="External" /><Relationship Id="rId56" Type="http://schemas.openxmlformats.org/officeDocument/2006/relationships/hyperlink" Target="https://podminky.urs.cz/item/CS_URS_2021_02/764001861" TargetMode="External" /><Relationship Id="rId57" Type="http://schemas.openxmlformats.org/officeDocument/2006/relationships/hyperlink" Target="https://podminky.urs.cz/item/CS_URS_2021_02/764001881" TargetMode="External" /><Relationship Id="rId58" Type="http://schemas.openxmlformats.org/officeDocument/2006/relationships/hyperlink" Target="https://podminky.urs.cz/item/CS_URS_2021_02/764001891" TargetMode="External" /><Relationship Id="rId59" Type="http://schemas.openxmlformats.org/officeDocument/2006/relationships/hyperlink" Target="https://podminky.urs.cz/item/CS_URS_2021_02/764002812" TargetMode="External" /><Relationship Id="rId60" Type="http://schemas.openxmlformats.org/officeDocument/2006/relationships/hyperlink" Target="https://podminky.urs.cz/item/CS_URS_2021_02/764002821" TargetMode="External" /><Relationship Id="rId61" Type="http://schemas.openxmlformats.org/officeDocument/2006/relationships/hyperlink" Target="https://podminky.urs.cz/item/CS_URS_2021_02/764002831" TargetMode="External" /><Relationship Id="rId62" Type="http://schemas.openxmlformats.org/officeDocument/2006/relationships/hyperlink" Target="https://podminky.urs.cz/item/CS_URS_2021_02/764002841" TargetMode="External" /><Relationship Id="rId63" Type="http://schemas.openxmlformats.org/officeDocument/2006/relationships/hyperlink" Target="https://podminky.urs.cz/item/CS_URS_2021_02/764002861" TargetMode="External" /><Relationship Id="rId64" Type="http://schemas.openxmlformats.org/officeDocument/2006/relationships/hyperlink" Target="https://podminky.urs.cz/item/CS_URS_2021_02/764002871" TargetMode="External" /><Relationship Id="rId65" Type="http://schemas.openxmlformats.org/officeDocument/2006/relationships/hyperlink" Target="https://podminky.urs.cz/item/CS_URS_2021_02/764003801" TargetMode="External" /><Relationship Id="rId66" Type="http://schemas.openxmlformats.org/officeDocument/2006/relationships/hyperlink" Target="https://podminky.urs.cz/item/CS_URS_2021_02/764004801" TargetMode="External" /><Relationship Id="rId67" Type="http://schemas.openxmlformats.org/officeDocument/2006/relationships/hyperlink" Target="https://podminky.urs.cz/item/CS_URS_2021_02/764004831" TargetMode="External" /><Relationship Id="rId68" Type="http://schemas.openxmlformats.org/officeDocument/2006/relationships/hyperlink" Target="https://podminky.urs.cz/item/CS_URS_2021_02/764004861" TargetMode="External" /><Relationship Id="rId69" Type="http://schemas.openxmlformats.org/officeDocument/2006/relationships/hyperlink" Target="https://podminky.urs.cz/item/CS_URS_2021_02/764011424" TargetMode="External" /><Relationship Id="rId70" Type="http://schemas.openxmlformats.org/officeDocument/2006/relationships/hyperlink" Target="https://podminky.urs.cz/item/CS_URS_2021_02/764011441" TargetMode="External" /><Relationship Id="rId71" Type="http://schemas.openxmlformats.org/officeDocument/2006/relationships/hyperlink" Target="https://podminky.urs.cz/item/CS_URS_2021_02/764021447" TargetMode="External" /><Relationship Id="rId72" Type="http://schemas.openxmlformats.org/officeDocument/2006/relationships/hyperlink" Target="https://podminky.urs.cz/item/CS_URS_2021_02/764121411" TargetMode="External" /><Relationship Id="rId73" Type="http://schemas.openxmlformats.org/officeDocument/2006/relationships/hyperlink" Target="https://podminky.urs.cz/item/CS_URS_2021_02/764121463" TargetMode="External" /><Relationship Id="rId74" Type="http://schemas.openxmlformats.org/officeDocument/2006/relationships/hyperlink" Target="https://podminky.urs.cz/item/CS_URS_2021_02/764121464" TargetMode="External" /><Relationship Id="rId75" Type="http://schemas.openxmlformats.org/officeDocument/2006/relationships/hyperlink" Target="https://podminky.urs.cz/item/CS_URS_2021_02/764121491" TargetMode="External" /><Relationship Id="rId76" Type="http://schemas.openxmlformats.org/officeDocument/2006/relationships/hyperlink" Target="https://podminky.urs.cz/item/CS_URS_2021_02/764221411" TargetMode="External" /><Relationship Id="rId77" Type="http://schemas.openxmlformats.org/officeDocument/2006/relationships/hyperlink" Target="https://podminky.urs.cz/item/CS_URS_2021_02/764221441" TargetMode="External" /><Relationship Id="rId78" Type="http://schemas.openxmlformats.org/officeDocument/2006/relationships/hyperlink" Target="https://podminky.urs.cz/item/CS_URS_2021_02/764221447" TargetMode="External" /><Relationship Id="rId79" Type="http://schemas.openxmlformats.org/officeDocument/2006/relationships/hyperlink" Target="https://podminky.urs.cz/item/CS_URS_2021_02/764221472" TargetMode="External" /><Relationship Id="rId80" Type="http://schemas.openxmlformats.org/officeDocument/2006/relationships/hyperlink" Target="https://podminky.urs.cz/item/CS_URS_2021_02/764221476" TargetMode="External" /><Relationship Id="rId81" Type="http://schemas.openxmlformats.org/officeDocument/2006/relationships/hyperlink" Target="https://podminky.urs.cz/item/CS_URS_2021_02/764222432" TargetMode="External" /><Relationship Id="rId82" Type="http://schemas.openxmlformats.org/officeDocument/2006/relationships/hyperlink" Target="https://podminky.urs.cz/item/CS_URS_2021_02/764222433" TargetMode="External" /><Relationship Id="rId83" Type="http://schemas.openxmlformats.org/officeDocument/2006/relationships/hyperlink" Target="https://podminky.urs.cz/item/CS_URS_2021_02/764222435" TargetMode="External" /><Relationship Id="rId84" Type="http://schemas.openxmlformats.org/officeDocument/2006/relationships/hyperlink" Target="https://podminky.urs.cz/item/CS_URS_2021_02/764223451" TargetMode="External" /><Relationship Id="rId85" Type="http://schemas.openxmlformats.org/officeDocument/2006/relationships/hyperlink" Target="https://podminky.urs.cz/item/CS_URS_2021_02/764223458" TargetMode="External" /><Relationship Id="rId86" Type="http://schemas.openxmlformats.org/officeDocument/2006/relationships/hyperlink" Target="https://podminky.urs.cz/item/CS_URS_2021_02/764225406" TargetMode="External" /><Relationship Id="rId87" Type="http://schemas.openxmlformats.org/officeDocument/2006/relationships/hyperlink" Target="https://podminky.urs.cz/item/CS_URS_2021_02/764225409" TargetMode="External" /><Relationship Id="rId88" Type="http://schemas.openxmlformats.org/officeDocument/2006/relationships/hyperlink" Target="https://podminky.urs.cz/item/CS_URS_2021_02/764225446" TargetMode="External" /><Relationship Id="rId89" Type="http://schemas.openxmlformats.org/officeDocument/2006/relationships/hyperlink" Target="https://podminky.urs.cz/item/CS_URS_2021_02/764228427" TargetMode="External" /><Relationship Id="rId90" Type="http://schemas.openxmlformats.org/officeDocument/2006/relationships/hyperlink" Target="https://podminky.urs.cz/item/CS_URS_2021_02/764321413" TargetMode="External" /><Relationship Id="rId91" Type="http://schemas.openxmlformats.org/officeDocument/2006/relationships/hyperlink" Target="https://podminky.urs.cz/item/CS_URS_2021_02/764322415" TargetMode="External" /><Relationship Id="rId92" Type="http://schemas.openxmlformats.org/officeDocument/2006/relationships/hyperlink" Target="https://podminky.urs.cz/item/CS_URS_2021_02/764322416" TargetMode="External" /><Relationship Id="rId93" Type="http://schemas.openxmlformats.org/officeDocument/2006/relationships/hyperlink" Target="https://podminky.urs.cz/item/CS_URS_2021_02/764521404" TargetMode="External" /><Relationship Id="rId94" Type="http://schemas.openxmlformats.org/officeDocument/2006/relationships/hyperlink" Target="https://podminky.urs.cz/item/CS_URS_2021_02/764521405" TargetMode="External" /><Relationship Id="rId95" Type="http://schemas.openxmlformats.org/officeDocument/2006/relationships/hyperlink" Target="https://podminky.urs.cz/item/CS_URS_2021_02/764521424" TargetMode="External" /><Relationship Id="rId96" Type="http://schemas.openxmlformats.org/officeDocument/2006/relationships/hyperlink" Target="https://podminky.urs.cz/item/CS_URS_2021_02/764521425" TargetMode="External" /><Relationship Id="rId97" Type="http://schemas.openxmlformats.org/officeDocument/2006/relationships/hyperlink" Target="https://podminky.urs.cz/item/CS_URS_2021_02/764521444" TargetMode="External" /><Relationship Id="rId98" Type="http://schemas.openxmlformats.org/officeDocument/2006/relationships/hyperlink" Target="https://podminky.urs.cz/item/CS_URS_2021_02/764521446" TargetMode="External" /><Relationship Id="rId99" Type="http://schemas.openxmlformats.org/officeDocument/2006/relationships/hyperlink" Target="https://podminky.urs.cz/item/CS_URS_2021_02/764525412" TargetMode="External" /><Relationship Id="rId100" Type="http://schemas.openxmlformats.org/officeDocument/2006/relationships/hyperlink" Target="https://podminky.urs.cz/item/CS_URS_2021_02/764526412" TargetMode="External" /><Relationship Id="rId101" Type="http://schemas.openxmlformats.org/officeDocument/2006/relationships/hyperlink" Target="https://podminky.urs.cz/item/CS_URS_2021_02/764527404" TargetMode="External" /><Relationship Id="rId102" Type="http://schemas.openxmlformats.org/officeDocument/2006/relationships/hyperlink" Target="https://podminky.urs.cz/item/CS_URS_2021_02/764527405" TargetMode="External" /><Relationship Id="rId103" Type="http://schemas.openxmlformats.org/officeDocument/2006/relationships/hyperlink" Target="https://podminky.urs.cz/item/CS_URS_2021_02/764528422" TargetMode="External" /><Relationship Id="rId104" Type="http://schemas.openxmlformats.org/officeDocument/2006/relationships/hyperlink" Target="https://podminky.urs.cz/item/CS_URS_2021_02/998764103" TargetMode="External" /><Relationship Id="rId105" Type="http://schemas.openxmlformats.org/officeDocument/2006/relationships/hyperlink" Target="https://podminky.urs.cz/item/CS_URS_2021_02/998764181" TargetMode="External" /><Relationship Id="rId106" Type="http://schemas.openxmlformats.org/officeDocument/2006/relationships/hyperlink" Target="https://podminky.urs.cz/item/CS_URS_2021_02/765121203" TargetMode="External" /><Relationship Id="rId107" Type="http://schemas.openxmlformats.org/officeDocument/2006/relationships/hyperlink" Target="https://podminky.urs.cz/item/CS_URS_2021_02/765135001" TargetMode="External" /><Relationship Id="rId108" Type="http://schemas.openxmlformats.org/officeDocument/2006/relationships/hyperlink" Target="https://podminky.urs.cz/item/CS_URS_2021_02/765135023" TargetMode="External" /><Relationship Id="rId109" Type="http://schemas.openxmlformats.org/officeDocument/2006/relationships/hyperlink" Target="https://podminky.urs.cz/item/CS_URS_2021_02/765191001" TargetMode="External" /><Relationship Id="rId110" Type="http://schemas.openxmlformats.org/officeDocument/2006/relationships/hyperlink" Target="https://podminky.urs.cz/item/CS_URS_2021_02/765191023" TargetMode="External" /><Relationship Id="rId111" Type="http://schemas.openxmlformats.org/officeDocument/2006/relationships/hyperlink" Target="https://podminky.urs.cz/item/CS_URS_2021_02/765191031" TargetMode="External" /><Relationship Id="rId112" Type="http://schemas.openxmlformats.org/officeDocument/2006/relationships/hyperlink" Target="https://podminky.urs.cz/item/CS_URS_2021_02/765191041" TargetMode="External" /><Relationship Id="rId113" Type="http://schemas.openxmlformats.org/officeDocument/2006/relationships/hyperlink" Target="https://podminky.urs.cz/item/CS_URS_2021_02/765191043" TargetMode="External" /><Relationship Id="rId114" Type="http://schemas.openxmlformats.org/officeDocument/2006/relationships/hyperlink" Target="https://podminky.urs.cz/item/CS_URS_2021_02/765191053" TargetMode="External" /><Relationship Id="rId115" Type="http://schemas.openxmlformats.org/officeDocument/2006/relationships/hyperlink" Target="https://podminky.urs.cz/item/CS_URS_2021_02/765191063" TargetMode="External" /><Relationship Id="rId116" Type="http://schemas.openxmlformats.org/officeDocument/2006/relationships/hyperlink" Target="https://podminky.urs.cz/item/CS_URS_2021_02/765191071" TargetMode="External" /><Relationship Id="rId117" Type="http://schemas.openxmlformats.org/officeDocument/2006/relationships/hyperlink" Target="https://podminky.urs.cz/item/CS_URS_2021_02/765191091" TargetMode="External" /><Relationship Id="rId118" Type="http://schemas.openxmlformats.org/officeDocument/2006/relationships/hyperlink" Target="https://podminky.urs.cz/item/CS_URS_2021_02/765192001" TargetMode="External" /><Relationship Id="rId119" Type="http://schemas.openxmlformats.org/officeDocument/2006/relationships/hyperlink" Target="https://podminky.urs.cz/item/CS_URS_2021_02/998765103" TargetMode="External" /><Relationship Id="rId120" Type="http://schemas.openxmlformats.org/officeDocument/2006/relationships/hyperlink" Target="https://podminky.urs.cz/item/CS_URS_2021_02/998765181" TargetMode="External" /><Relationship Id="rId121" Type="http://schemas.openxmlformats.org/officeDocument/2006/relationships/hyperlink" Target="https://podminky.urs.cz/item/CS_URS_2021_02/783201403" TargetMode="External" /><Relationship Id="rId122" Type="http://schemas.openxmlformats.org/officeDocument/2006/relationships/hyperlink" Target="https://podminky.urs.cz/item/CS_URS_2021_02/783213011" TargetMode="External" /><Relationship Id="rId123" Type="http://schemas.openxmlformats.org/officeDocument/2006/relationships/hyperlink" Target="https://podminky.urs.cz/item/CS_URS_2021_02/783213111" TargetMode="External" /><Relationship Id="rId124" Type="http://schemas.openxmlformats.org/officeDocument/2006/relationships/hyperlink" Target="https://podminky.urs.cz/item/CS_URS_2021_02/783214111" TargetMode="External" /><Relationship Id="rId125" Type="http://schemas.openxmlformats.org/officeDocument/2006/relationships/hyperlink" Target="https://podminky.urs.cz/item/CS_URS_2021_02/783801241" TargetMode="External" /><Relationship Id="rId126" Type="http://schemas.openxmlformats.org/officeDocument/2006/relationships/hyperlink" Target="https://podminky.urs.cz/item/CS_URS_2021_02/783801261" TargetMode="External" /><Relationship Id="rId127" Type="http://schemas.openxmlformats.org/officeDocument/2006/relationships/hyperlink" Target="https://podminky.urs.cz/item/CS_URS_2021_02/783823165" TargetMode="External" /><Relationship Id="rId128" Type="http://schemas.openxmlformats.org/officeDocument/2006/relationships/hyperlink" Target="https://podminky.urs.cz/item/CS_URS_2021_02/783823185" TargetMode="External" /><Relationship Id="rId129" Type="http://schemas.openxmlformats.org/officeDocument/2006/relationships/hyperlink" Target="https://podminky.urs.cz/item/CS_URS_2021_02/783827445" TargetMode="External" /><Relationship Id="rId130" Type="http://schemas.openxmlformats.org/officeDocument/2006/relationships/hyperlink" Target="https://podminky.urs.cz/item/CS_URS_2021_02/783827485" TargetMode="External" /><Relationship Id="rId13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2211-2022167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Rekonstrukce střešní krytiny na objektu MŠ ul. Poštovní ve Varnsdorfu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ul. Poštovní 1428, 407 47 Varnsdorf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26. 10. 2022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Varnsdorf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Pavel Hruška</v>
      </c>
      <c r="AN49" s="65"/>
      <c r="AO49" s="65"/>
      <c r="AP49" s="65"/>
      <c r="AQ49" s="41"/>
      <c r="AR49" s="45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Pavel Hruška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5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5" t="s">
        <v>68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ROUND(SUM(AS55:AS58),2)</f>
        <v>0</v>
      </c>
      <c r="AT54" s="107">
        <f>ROUND(SUM(AV54:AW54),2)</f>
        <v>0</v>
      </c>
      <c r="AU54" s="108">
        <f>ROUND(SUM(AU55:AU58),5)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ROUND(SUM(AZ55:AZ58),2)</f>
        <v>0</v>
      </c>
      <c r="BA54" s="107">
        <f>ROUND(SUM(BA55:BA58),2)</f>
        <v>0</v>
      </c>
      <c r="BB54" s="107">
        <f>ROUND(SUM(BB55:BB58),2)</f>
        <v>0</v>
      </c>
      <c r="BC54" s="107">
        <f>ROUND(SUM(BC55:BC58),2)</f>
        <v>0</v>
      </c>
      <c r="BD54" s="109">
        <f>ROUND(SUM(BD55:BD58),2)</f>
        <v>0</v>
      </c>
      <c r="BE54" s="6"/>
      <c r="BS54" s="110" t="s">
        <v>70</v>
      </c>
      <c r="BT54" s="110" t="s">
        <v>71</v>
      </c>
      <c r="BU54" s="111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pans="1:91" s="7" customFormat="1" ht="16.5" customHeight="1">
      <c r="A55" s="112" t="s">
        <v>75</v>
      </c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0 - Vedlejší a ostatní...'!J30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78</v>
      </c>
      <c r="AR55" s="119"/>
      <c r="AS55" s="120">
        <v>0</v>
      </c>
      <c r="AT55" s="121">
        <f>ROUND(SUM(AV55:AW55),2)</f>
        <v>0</v>
      </c>
      <c r="AU55" s="122">
        <f>'SO 0 - Vedlejší a ostatní...'!P84</f>
        <v>0</v>
      </c>
      <c r="AV55" s="121">
        <f>'SO 0 - Vedlejší a ostatní...'!J33</f>
        <v>0</v>
      </c>
      <c r="AW55" s="121">
        <f>'SO 0 - Vedlejší a ostatní...'!J34</f>
        <v>0</v>
      </c>
      <c r="AX55" s="121">
        <f>'SO 0 - Vedlejší a ostatní...'!J35</f>
        <v>0</v>
      </c>
      <c r="AY55" s="121">
        <f>'SO 0 - Vedlejší a ostatní...'!J36</f>
        <v>0</v>
      </c>
      <c r="AZ55" s="121">
        <f>'SO 0 - Vedlejší a ostatní...'!F33</f>
        <v>0</v>
      </c>
      <c r="BA55" s="121">
        <f>'SO 0 - Vedlejší a ostatní...'!F34</f>
        <v>0</v>
      </c>
      <c r="BB55" s="121">
        <f>'SO 0 - Vedlejší a ostatní...'!F35</f>
        <v>0</v>
      </c>
      <c r="BC55" s="121">
        <f>'SO 0 - Vedlejší a ostatní...'!F36</f>
        <v>0</v>
      </c>
      <c r="BD55" s="123">
        <f>'SO 0 - Vedlejší a ostatní...'!F37</f>
        <v>0</v>
      </c>
      <c r="BE55" s="7"/>
      <c r="BT55" s="124" t="s">
        <v>79</v>
      </c>
      <c r="BV55" s="124" t="s">
        <v>73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pans="1:91" s="7" customFormat="1" ht="16.5" customHeight="1">
      <c r="A56" s="112" t="s">
        <v>75</v>
      </c>
      <c r="B56" s="113"/>
      <c r="C56" s="114"/>
      <c r="D56" s="115" t="s">
        <v>82</v>
      </c>
      <c r="E56" s="115"/>
      <c r="F56" s="115"/>
      <c r="G56" s="115"/>
      <c r="H56" s="115"/>
      <c r="I56" s="116"/>
      <c r="J56" s="115" t="s">
        <v>83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1 - Výměna střešní kry...'!J30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78</v>
      </c>
      <c r="AR56" s="119"/>
      <c r="AS56" s="120">
        <v>0</v>
      </c>
      <c r="AT56" s="121">
        <f>ROUND(SUM(AV56:AW56),2)</f>
        <v>0</v>
      </c>
      <c r="AU56" s="122">
        <f>'SO 1 - Výměna střešní kry...'!P91</f>
        <v>0</v>
      </c>
      <c r="AV56" s="121">
        <f>'SO 1 - Výměna střešní kry...'!J33</f>
        <v>0</v>
      </c>
      <c r="AW56" s="121">
        <f>'SO 1 - Výměna střešní kry...'!J34</f>
        <v>0</v>
      </c>
      <c r="AX56" s="121">
        <f>'SO 1 - Výměna střešní kry...'!J35</f>
        <v>0</v>
      </c>
      <c r="AY56" s="121">
        <f>'SO 1 - Výměna střešní kry...'!J36</f>
        <v>0</v>
      </c>
      <c r="AZ56" s="121">
        <f>'SO 1 - Výměna střešní kry...'!F33</f>
        <v>0</v>
      </c>
      <c r="BA56" s="121">
        <f>'SO 1 - Výměna střešní kry...'!F34</f>
        <v>0</v>
      </c>
      <c r="BB56" s="121">
        <f>'SO 1 - Výměna střešní kry...'!F35</f>
        <v>0</v>
      </c>
      <c r="BC56" s="121">
        <f>'SO 1 - Výměna střešní kry...'!F36</f>
        <v>0</v>
      </c>
      <c r="BD56" s="123">
        <f>'SO 1 - Výměna střešní kry...'!F37</f>
        <v>0</v>
      </c>
      <c r="BE56" s="7"/>
      <c r="BT56" s="124" t="s">
        <v>79</v>
      </c>
      <c r="BV56" s="124" t="s">
        <v>73</v>
      </c>
      <c r="BW56" s="124" t="s">
        <v>84</v>
      </c>
      <c r="BX56" s="124" t="s">
        <v>5</v>
      </c>
      <c r="CL56" s="124" t="s">
        <v>19</v>
      </c>
      <c r="CM56" s="124" t="s">
        <v>81</v>
      </c>
    </row>
    <row r="57" spans="1:91" s="7" customFormat="1" ht="16.5" customHeight="1">
      <c r="A57" s="112" t="s">
        <v>75</v>
      </c>
      <c r="B57" s="113"/>
      <c r="C57" s="114"/>
      <c r="D57" s="115" t="s">
        <v>85</v>
      </c>
      <c r="E57" s="115"/>
      <c r="F57" s="115"/>
      <c r="G57" s="115"/>
      <c r="H57" s="115"/>
      <c r="I57" s="116"/>
      <c r="J57" s="115" t="s">
        <v>86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2 - Ochrana před blesk...'!J30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78</v>
      </c>
      <c r="AR57" s="119"/>
      <c r="AS57" s="120">
        <v>0</v>
      </c>
      <c r="AT57" s="121">
        <f>ROUND(SUM(AV57:AW57),2)</f>
        <v>0</v>
      </c>
      <c r="AU57" s="122">
        <f>'SO 2 - Ochrana před blesk...'!P83</f>
        <v>0</v>
      </c>
      <c r="AV57" s="121">
        <f>'SO 2 - Ochrana před blesk...'!J33</f>
        <v>0</v>
      </c>
      <c r="AW57" s="121">
        <f>'SO 2 - Ochrana před blesk...'!J34</f>
        <v>0</v>
      </c>
      <c r="AX57" s="121">
        <f>'SO 2 - Ochrana před blesk...'!J35</f>
        <v>0</v>
      </c>
      <c r="AY57" s="121">
        <f>'SO 2 - Ochrana před blesk...'!J36</f>
        <v>0</v>
      </c>
      <c r="AZ57" s="121">
        <f>'SO 2 - Ochrana před blesk...'!F33</f>
        <v>0</v>
      </c>
      <c r="BA57" s="121">
        <f>'SO 2 - Ochrana před blesk...'!F34</f>
        <v>0</v>
      </c>
      <c r="BB57" s="121">
        <f>'SO 2 - Ochrana před blesk...'!F35</f>
        <v>0</v>
      </c>
      <c r="BC57" s="121">
        <f>'SO 2 - Ochrana před blesk...'!F36</f>
        <v>0</v>
      </c>
      <c r="BD57" s="123">
        <f>'SO 2 - Ochrana před blesk...'!F37</f>
        <v>0</v>
      </c>
      <c r="BE57" s="7"/>
      <c r="BT57" s="124" t="s">
        <v>79</v>
      </c>
      <c r="BV57" s="124" t="s">
        <v>73</v>
      </c>
      <c r="BW57" s="124" t="s">
        <v>87</v>
      </c>
      <c r="BX57" s="124" t="s">
        <v>5</v>
      </c>
      <c r="CL57" s="124" t="s">
        <v>19</v>
      </c>
      <c r="CM57" s="124" t="s">
        <v>81</v>
      </c>
    </row>
    <row r="58" spans="1:91" s="7" customFormat="1" ht="16.5" customHeight="1">
      <c r="A58" s="112" t="s">
        <v>75</v>
      </c>
      <c r="B58" s="113"/>
      <c r="C58" s="114"/>
      <c r="D58" s="115" t="s">
        <v>88</v>
      </c>
      <c r="E58" s="115"/>
      <c r="F58" s="115"/>
      <c r="G58" s="115"/>
      <c r="H58" s="115"/>
      <c r="I58" s="116"/>
      <c r="J58" s="115" t="s">
        <v>89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3 - Systém ochrany pro...'!J30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78</v>
      </c>
      <c r="AR58" s="119"/>
      <c r="AS58" s="125">
        <v>0</v>
      </c>
      <c r="AT58" s="126">
        <f>ROUND(SUM(AV58:AW58),2)</f>
        <v>0</v>
      </c>
      <c r="AU58" s="127">
        <f>'SO 3 - Systém ochrany pro...'!P81</f>
        <v>0</v>
      </c>
      <c r="AV58" s="126">
        <f>'SO 3 - Systém ochrany pro...'!J33</f>
        <v>0</v>
      </c>
      <c r="AW58" s="126">
        <f>'SO 3 - Systém ochrany pro...'!J34</f>
        <v>0</v>
      </c>
      <c r="AX58" s="126">
        <f>'SO 3 - Systém ochrany pro...'!J35</f>
        <v>0</v>
      </c>
      <c r="AY58" s="126">
        <f>'SO 3 - Systém ochrany pro...'!J36</f>
        <v>0</v>
      </c>
      <c r="AZ58" s="126">
        <f>'SO 3 - Systém ochrany pro...'!F33</f>
        <v>0</v>
      </c>
      <c r="BA58" s="126">
        <f>'SO 3 - Systém ochrany pro...'!F34</f>
        <v>0</v>
      </c>
      <c r="BB58" s="126">
        <f>'SO 3 - Systém ochrany pro...'!F35</f>
        <v>0</v>
      </c>
      <c r="BC58" s="126">
        <f>'SO 3 - Systém ochrany pro...'!F36</f>
        <v>0</v>
      </c>
      <c r="BD58" s="128">
        <f>'SO 3 - Systém ochrany pro...'!F37</f>
        <v>0</v>
      </c>
      <c r="BE58" s="7"/>
      <c r="BT58" s="124" t="s">
        <v>79</v>
      </c>
      <c r="BV58" s="124" t="s">
        <v>73</v>
      </c>
      <c r="BW58" s="124" t="s">
        <v>90</v>
      </c>
      <c r="BX58" s="124" t="s">
        <v>5</v>
      </c>
      <c r="CL58" s="124" t="s">
        <v>19</v>
      </c>
      <c r="CM58" s="124" t="s">
        <v>81</v>
      </c>
    </row>
    <row r="59" spans="1:57" s="2" customFormat="1" ht="30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s="2" customFormat="1" ht="6.95" customHeight="1">
      <c r="A60" s="3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 - Vedlejší a ostatní...'!C2" display="/"/>
    <hyperlink ref="A56" location="'SO 1 - Výměna střešní kry...'!C2" display="/"/>
    <hyperlink ref="A57" location="'SO 2 - Ochrana před blesk...'!C2" display="/"/>
    <hyperlink ref="A58" location="'SO 3 - Systém ochrany pr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91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zakázky'!K6</f>
        <v>Rekonstrukce střešní krytiny na objektu MŠ ul. Poštovní ve Varnsdorfu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zakázky'!AN8</f>
        <v>26. 10. 2022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zakázky'!AN13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zakázky'!E14</f>
        <v>Vyplň údaj</v>
      </c>
      <c r="F18" s="137"/>
      <c r="G18" s="137"/>
      <c r="H18" s="137"/>
      <c r="I18" s="133" t="s">
        <v>28</v>
      </c>
      <c r="J18" s="34" t="str">
        <f>'Rekapitulace zakázky'!AN14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ROUND((SUM(BE84:BE98)),2)</f>
        <v>0</v>
      </c>
      <c r="G33" s="39"/>
      <c r="H33" s="39"/>
      <c r="I33" s="149">
        <v>0.21</v>
      </c>
      <c r="J33" s="148">
        <f>ROUND(((SUM(BE84:BE98))*I33),2)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ROUND((SUM(BF84:BF98)),2)</f>
        <v>0</v>
      </c>
      <c r="G34" s="39"/>
      <c r="H34" s="39"/>
      <c r="I34" s="149">
        <v>0.15</v>
      </c>
      <c r="J34" s="148">
        <f>ROUND(((SUM(BF84:BF98))*I34),2)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ROUND((SUM(BG84:BG98)),2)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ROUND((SUM(BH84:BH98)),2)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ROUND((SUM(BI84:BI98)),2)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střešní krytiny na objektu MŠ ul. Poštovní ve Varnsdorfu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0 - Vedlejší a ostatní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ul. Poštovní 1428, 407 47 Varnsdorf</v>
      </c>
      <c r="G52" s="41"/>
      <c r="H52" s="41"/>
      <c r="I52" s="33" t="s">
        <v>23</v>
      </c>
      <c r="J52" s="73" t="str">
        <f>IF(J12="","",J12)</f>
        <v>26. 10. 2022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Varnsdorf</v>
      </c>
      <c r="G54" s="41"/>
      <c r="H54" s="41"/>
      <c r="I54" s="33" t="s">
        <v>31</v>
      </c>
      <c r="J54" s="37" t="str">
        <f>E21</f>
        <v>Pavel Hruška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Pavel Hruška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95</v>
      </c>
      <c r="D57" s="163"/>
      <c r="E57" s="163"/>
      <c r="F57" s="163"/>
      <c r="G57" s="163"/>
      <c r="H57" s="163"/>
      <c r="I57" s="163"/>
      <c r="J57" s="164" t="s">
        <v>96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97</v>
      </c>
    </row>
    <row r="60" spans="1:31" s="9" customFormat="1" ht="24.95" customHeight="1">
      <c r="A60" s="9"/>
      <c r="B60" s="166"/>
      <c r="C60" s="167"/>
      <c r="D60" s="168" t="s">
        <v>98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99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100</v>
      </c>
      <c r="E62" s="175"/>
      <c r="F62" s="175"/>
      <c r="G62" s="175"/>
      <c r="H62" s="175"/>
      <c r="I62" s="175"/>
      <c r="J62" s="176">
        <f>J89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101</v>
      </c>
      <c r="E63" s="175"/>
      <c r="F63" s="175"/>
      <c r="G63" s="175"/>
      <c r="H63" s="175"/>
      <c r="I63" s="175"/>
      <c r="J63" s="176">
        <f>J92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102</v>
      </c>
      <c r="E64" s="175"/>
      <c r="F64" s="175"/>
      <c r="G64" s="175"/>
      <c r="H64" s="175"/>
      <c r="I64" s="175"/>
      <c r="J64" s="176">
        <f>J95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103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Rekonstrukce střešní krytiny na objektu MŠ ul. Poštovní ve Varnsdorfu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92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SO 0 - Vedlejší a ostatní náklady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>ul. Poštovní 1428, 407 47 Varnsdorf</v>
      </c>
      <c r="G78" s="41"/>
      <c r="H78" s="41"/>
      <c r="I78" s="33" t="s">
        <v>23</v>
      </c>
      <c r="J78" s="73" t="str">
        <f>IF(J12="","",J12)</f>
        <v>26. 10. 2022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>Město Varnsdorf</v>
      </c>
      <c r="G80" s="41"/>
      <c r="H80" s="41"/>
      <c r="I80" s="33" t="s">
        <v>31</v>
      </c>
      <c r="J80" s="37" t="str">
        <f>E21</f>
        <v>Pavel Hruška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34</v>
      </c>
      <c r="J81" s="37" t="str">
        <f>E24</f>
        <v>Pavel Hruška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104</v>
      </c>
      <c r="D83" s="181" t="s">
        <v>56</v>
      </c>
      <c r="E83" s="181" t="s">
        <v>52</v>
      </c>
      <c r="F83" s="181" t="s">
        <v>53</v>
      </c>
      <c r="G83" s="181" t="s">
        <v>105</v>
      </c>
      <c r="H83" s="181" t="s">
        <v>106</v>
      </c>
      <c r="I83" s="181" t="s">
        <v>107</v>
      </c>
      <c r="J83" s="181" t="s">
        <v>96</v>
      </c>
      <c r="K83" s="182" t="s">
        <v>108</v>
      </c>
      <c r="L83" s="183"/>
      <c r="M83" s="93" t="s">
        <v>19</v>
      </c>
      <c r="N83" s="94" t="s">
        <v>41</v>
      </c>
      <c r="O83" s="94" t="s">
        <v>109</v>
      </c>
      <c r="P83" s="94" t="s">
        <v>110</v>
      </c>
      <c r="Q83" s="94" t="s">
        <v>111</v>
      </c>
      <c r="R83" s="94" t="s">
        <v>112</v>
      </c>
      <c r="S83" s="94" t="s">
        <v>113</v>
      </c>
      <c r="T83" s="94" t="s">
        <v>114</v>
      </c>
      <c r="U83" s="95" t="s">
        <v>115</v>
      </c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116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0</v>
      </c>
      <c r="S84" s="97"/>
      <c r="T84" s="186">
        <f>T85</f>
        <v>0</v>
      </c>
      <c r="U84" s="98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70</v>
      </c>
      <c r="AU84" s="18" t="s">
        <v>97</v>
      </c>
      <c r="BK84" s="187">
        <f>BK85</f>
        <v>0</v>
      </c>
    </row>
    <row r="85" spans="1:63" s="12" customFormat="1" ht="25.9" customHeight="1">
      <c r="A85" s="12"/>
      <c r="B85" s="188"/>
      <c r="C85" s="189"/>
      <c r="D85" s="190" t="s">
        <v>70</v>
      </c>
      <c r="E85" s="191" t="s">
        <v>117</v>
      </c>
      <c r="F85" s="191" t="s">
        <v>118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P86+P89+P92+P95</f>
        <v>0</v>
      </c>
      <c r="Q85" s="196"/>
      <c r="R85" s="197">
        <f>R86+R89+R92+R95</f>
        <v>0</v>
      </c>
      <c r="S85" s="196"/>
      <c r="T85" s="197">
        <f>T86+T89+T92+T95</f>
        <v>0</v>
      </c>
      <c r="U85" s="198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119</v>
      </c>
      <c r="AT85" s="200" t="s">
        <v>70</v>
      </c>
      <c r="AU85" s="200" t="s">
        <v>71</v>
      </c>
      <c r="AY85" s="199" t="s">
        <v>120</v>
      </c>
      <c r="BK85" s="201">
        <f>BK86+BK89+BK92+BK95</f>
        <v>0</v>
      </c>
    </row>
    <row r="86" spans="1:63" s="12" customFormat="1" ht="22.8" customHeight="1">
      <c r="A86" s="12"/>
      <c r="B86" s="188"/>
      <c r="C86" s="189"/>
      <c r="D86" s="190" t="s">
        <v>70</v>
      </c>
      <c r="E86" s="202" t="s">
        <v>121</v>
      </c>
      <c r="F86" s="202" t="s">
        <v>122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SUM(P87:P88)</f>
        <v>0</v>
      </c>
      <c r="Q86" s="196"/>
      <c r="R86" s="197">
        <f>SUM(R87:R88)</f>
        <v>0</v>
      </c>
      <c r="S86" s="196"/>
      <c r="T86" s="197">
        <f>SUM(T87:T88)</f>
        <v>0</v>
      </c>
      <c r="U86" s="198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119</v>
      </c>
      <c r="AT86" s="200" t="s">
        <v>70</v>
      </c>
      <c r="AU86" s="200" t="s">
        <v>79</v>
      </c>
      <c r="AY86" s="199" t="s">
        <v>120</v>
      </c>
      <c r="BK86" s="201">
        <f>SUM(BK87:BK88)</f>
        <v>0</v>
      </c>
    </row>
    <row r="87" spans="1:65" s="2" customFormat="1" ht="16.5" customHeight="1">
      <c r="A87" s="39"/>
      <c r="B87" s="40"/>
      <c r="C87" s="204" t="s">
        <v>79</v>
      </c>
      <c r="D87" s="204" t="s">
        <v>123</v>
      </c>
      <c r="E87" s="205" t="s">
        <v>124</v>
      </c>
      <c r="F87" s="206" t="s">
        <v>125</v>
      </c>
      <c r="G87" s="207" t="s">
        <v>126</v>
      </c>
      <c r="H87" s="208">
        <v>1</v>
      </c>
      <c r="I87" s="209"/>
      <c r="J87" s="210">
        <f>ROUND(I87*H87,2)</f>
        <v>0</v>
      </c>
      <c r="K87" s="206" t="s">
        <v>127</v>
      </c>
      <c r="L87" s="45"/>
      <c r="M87" s="211" t="s">
        <v>19</v>
      </c>
      <c r="N87" s="212" t="s">
        <v>42</v>
      </c>
      <c r="O87" s="85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3">
        <f>S87*H87</f>
        <v>0</v>
      </c>
      <c r="U87" s="214" t="s">
        <v>19</v>
      </c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5" t="s">
        <v>128</v>
      </c>
      <c r="AT87" s="215" t="s">
        <v>123</v>
      </c>
      <c r="AU87" s="215" t="s">
        <v>81</v>
      </c>
      <c r="AY87" s="18" t="s">
        <v>120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8" t="s">
        <v>79</v>
      </c>
      <c r="BK87" s="216">
        <f>ROUND(I87*H87,2)</f>
        <v>0</v>
      </c>
      <c r="BL87" s="18" t="s">
        <v>128</v>
      </c>
      <c r="BM87" s="215" t="s">
        <v>129</v>
      </c>
    </row>
    <row r="88" spans="1:47" s="2" customFormat="1" ht="12">
      <c r="A88" s="39"/>
      <c r="B88" s="40"/>
      <c r="C88" s="41"/>
      <c r="D88" s="217" t="s">
        <v>130</v>
      </c>
      <c r="E88" s="41"/>
      <c r="F88" s="218" t="s">
        <v>131</v>
      </c>
      <c r="G88" s="41"/>
      <c r="H88" s="41"/>
      <c r="I88" s="219"/>
      <c r="J88" s="41"/>
      <c r="K88" s="41"/>
      <c r="L88" s="45"/>
      <c r="M88" s="220"/>
      <c r="N88" s="221"/>
      <c r="O88" s="85"/>
      <c r="P88" s="85"/>
      <c r="Q88" s="85"/>
      <c r="R88" s="85"/>
      <c r="S88" s="85"/>
      <c r="T88" s="85"/>
      <c r="U88" s="86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130</v>
      </c>
      <c r="AU88" s="18" t="s">
        <v>81</v>
      </c>
    </row>
    <row r="89" spans="1:63" s="12" customFormat="1" ht="22.8" customHeight="1">
      <c r="A89" s="12"/>
      <c r="B89" s="188"/>
      <c r="C89" s="189"/>
      <c r="D89" s="190" t="s">
        <v>70</v>
      </c>
      <c r="E89" s="202" t="s">
        <v>132</v>
      </c>
      <c r="F89" s="202" t="s">
        <v>133</v>
      </c>
      <c r="G89" s="189"/>
      <c r="H89" s="189"/>
      <c r="I89" s="192"/>
      <c r="J89" s="203">
        <f>BK89</f>
        <v>0</v>
      </c>
      <c r="K89" s="189"/>
      <c r="L89" s="194"/>
      <c r="M89" s="195"/>
      <c r="N89" s="196"/>
      <c r="O89" s="196"/>
      <c r="P89" s="197">
        <f>SUM(P90:P91)</f>
        <v>0</v>
      </c>
      <c r="Q89" s="196"/>
      <c r="R89" s="197">
        <f>SUM(R90:R91)</f>
        <v>0</v>
      </c>
      <c r="S89" s="196"/>
      <c r="T89" s="197">
        <f>SUM(T90:T91)</f>
        <v>0</v>
      </c>
      <c r="U89" s="198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119</v>
      </c>
      <c r="AT89" s="200" t="s">
        <v>70</v>
      </c>
      <c r="AU89" s="200" t="s">
        <v>79</v>
      </c>
      <c r="AY89" s="199" t="s">
        <v>120</v>
      </c>
      <c r="BK89" s="201">
        <f>SUM(BK90:BK91)</f>
        <v>0</v>
      </c>
    </row>
    <row r="90" spans="1:65" s="2" customFormat="1" ht="16.5" customHeight="1">
      <c r="A90" s="39"/>
      <c r="B90" s="40"/>
      <c r="C90" s="204" t="s">
        <v>81</v>
      </c>
      <c r="D90" s="204" t="s">
        <v>123</v>
      </c>
      <c r="E90" s="205" t="s">
        <v>134</v>
      </c>
      <c r="F90" s="206" t="s">
        <v>135</v>
      </c>
      <c r="G90" s="207" t="s">
        <v>126</v>
      </c>
      <c r="H90" s="208">
        <v>1</v>
      </c>
      <c r="I90" s="209"/>
      <c r="J90" s="210">
        <f>ROUND(I90*H90,2)</f>
        <v>0</v>
      </c>
      <c r="K90" s="206" t="s">
        <v>127</v>
      </c>
      <c r="L90" s="45"/>
      <c r="M90" s="211" t="s">
        <v>19</v>
      </c>
      <c r="N90" s="212" t="s">
        <v>42</v>
      </c>
      <c r="O90" s="85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3">
        <f>S90*H90</f>
        <v>0</v>
      </c>
      <c r="U90" s="214" t="s">
        <v>19</v>
      </c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5" t="s">
        <v>128</v>
      </c>
      <c r="AT90" s="215" t="s">
        <v>123</v>
      </c>
      <c r="AU90" s="215" t="s">
        <v>81</v>
      </c>
      <c r="AY90" s="18" t="s">
        <v>120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8" t="s">
        <v>79</v>
      </c>
      <c r="BK90" s="216">
        <f>ROUND(I90*H90,2)</f>
        <v>0</v>
      </c>
      <c r="BL90" s="18" t="s">
        <v>128</v>
      </c>
      <c r="BM90" s="215" t="s">
        <v>136</v>
      </c>
    </row>
    <row r="91" spans="1:47" s="2" customFormat="1" ht="12">
      <c r="A91" s="39"/>
      <c r="B91" s="40"/>
      <c r="C91" s="41"/>
      <c r="D91" s="217" t="s">
        <v>130</v>
      </c>
      <c r="E91" s="41"/>
      <c r="F91" s="218" t="s">
        <v>137</v>
      </c>
      <c r="G91" s="41"/>
      <c r="H91" s="41"/>
      <c r="I91" s="219"/>
      <c r="J91" s="41"/>
      <c r="K91" s="41"/>
      <c r="L91" s="45"/>
      <c r="M91" s="220"/>
      <c r="N91" s="221"/>
      <c r="O91" s="85"/>
      <c r="P91" s="85"/>
      <c r="Q91" s="85"/>
      <c r="R91" s="85"/>
      <c r="S91" s="85"/>
      <c r="T91" s="85"/>
      <c r="U91" s="86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130</v>
      </c>
      <c r="AU91" s="18" t="s">
        <v>81</v>
      </c>
    </row>
    <row r="92" spans="1:63" s="12" customFormat="1" ht="22.8" customHeight="1">
      <c r="A92" s="12"/>
      <c r="B92" s="188"/>
      <c r="C92" s="189"/>
      <c r="D92" s="190" t="s">
        <v>70</v>
      </c>
      <c r="E92" s="202" t="s">
        <v>138</v>
      </c>
      <c r="F92" s="202" t="s">
        <v>139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SUM(P93:P94)</f>
        <v>0</v>
      </c>
      <c r="Q92" s="196"/>
      <c r="R92" s="197">
        <f>SUM(R93:R94)</f>
        <v>0</v>
      </c>
      <c r="S92" s="196"/>
      <c r="T92" s="197">
        <f>SUM(T93:T94)</f>
        <v>0</v>
      </c>
      <c r="U92" s="198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119</v>
      </c>
      <c r="AT92" s="200" t="s">
        <v>70</v>
      </c>
      <c r="AU92" s="200" t="s">
        <v>79</v>
      </c>
      <c r="AY92" s="199" t="s">
        <v>120</v>
      </c>
      <c r="BK92" s="201">
        <f>SUM(BK93:BK94)</f>
        <v>0</v>
      </c>
    </row>
    <row r="93" spans="1:65" s="2" customFormat="1" ht="16.5" customHeight="1">
      <c r="A93" s="39"/>
      <c r="B93" s="40"/>
      <c r="C93" s="204" t="s">
        <v>140</v>
      </c>
      <c r="D93" s="204" t="s">
        <v>123</v>
      </c>
      <c r="E93" s="205" t="s">
        <v>141</v>
      </c>
      <c r="F93" s="206" t="s">
        <v>142</v>
      </c>
      <c r="G93" s="207" t="s">
        <v>126</v>
      </c>
      <c r="H93" s="208">
        <v>1</v>
      </c>
      <c r="I93" s="209"/>
      <c r="J93" s="210">
        <f>ROUND(I93*H93,2)</f>
        <v>0</v>
      </c>
      <c r="K93" s="206" t="s">
        <v>127</v>
      </c>
      <c r="L93" s="45"/>
      <c r="M93" s="211" t="s">
        <v>19</v>
      </c>
      <c r="N93" s="212" t="s">
        <v>42</v>
      </c>
      <c r="O93" s="85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3">
        <f>S93*H93</f>
        <v>0</v>
      </c>
      <c r="U93" s="214" t="s">
        <v>19</v>
      </c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5" t="s">
        <v>128</v>
      </c>
      <c r="AT93" s="215" t="s">
        <v>123</v>
      </c>
      <c r="AU93" s="215" t="s">
        <v>81</v>
      </c>
      <c r="AY93" s="18" t="s">
        <v>120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8" t="s">
        <v>79</v>
      </c>
      <c r="BK93" s="216">
        <f>ROUND(I93*H93,2)</f>
        <v>0</v>
      </c>
      <c r="BL93" s="18" t="s">
        <v>128</v>
      </c>
      <c r="BM93" s="215" t="s">
        <v>143</v>
      </c>
    </row>
    <row r="94" spans="1:47" s="2" customFormat="1" ht="12">
      <c r="A94" s="39"/>
      <c r="B94" s="40"/>
      <c r="C94" s="41"/>
      <c r="D94" s="217" t="s">
        <v>130</v>
      </c>
      <c r="E94" s="41"/>
      <c r="F94" s="218" t="s">
        <v>144</v>
      </c>
      <c r="G94" s="41"/>
      <c r="H94" s="41"/>
      <c r="I94" s="219"/>
      <c r="J94" s="41"/>
      <c r="K94" s="41"/>
      <c r="L94" s="45"/>
      <c r="M94" s="220"/>
      <c r="N94" s="221"/>
      <c r="O94" s="85"/>
      <c r="P94" s="85"/>
      <c r="Q94" s="85"/>
      <c r="R94" s="85"/>
      <c r="S94" s="85"/>
      <c r="T94" s="85"/>
      <c r="U94" s="86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130</v>
      </c>
      <c r="AU94" s="18" t="s">
        <v>81</v>
      </c>
    </row>
    <row r="95" spans="1:63" s="12" customFormat="1" ht="22.8" customHeight="1">
      <c r="A95" s="12"/>
      <c r="B95" s="188"/>
      <c r="C95" s="189"/>
      <c r="D95" s="190" t="s">
        <v>70</v>
      </c>
      <c r="E95" s="202" t="s">
        <v>145</v>
      </c>
      <c r="F95" s="202" t="s">
        <v>146</v>
      </c>
      <c r="G95" s="189"/>
      <c r="H95" s="189"/>
      <c r="I95" s="192"/>
      <c r="J95" s="203">
        <f>BK95</f>
        <v>0</v>
      </c>
      <c r="K95" s="189"/>
      <c r="L95" s="194"/>
      <c r="M95" s="195"/>
      <c r="N95" s="196"/>
      <c r="O95" s="196"/>
      <c r="P95" s="197">
        <f>SUM(P96:P98)</f>
        <v>0</v>
      </c>
      <c r="Q95" s="196"/>
      <c r="R95" s="197">
        <f>SUM(R96:R98)</f>
        <v>0</v>
      </c>
      <c r="S95" s="196"/>
      <c r="T95" s="197">
        <f>SUM(T96:T98)</f>
        <v>0</v>
      </c>
      <c r="U95" s="198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9" t="s">
        <v>119</v>
      </c>
      <c r="AT95" s="200" t="s">
        <v>70</v>
      </c>
      <c r="AU95" s="200" t="s">
        <v>79</v>
      </c>
      <c r="AY95" s="199" t="s">
        <v>120</v>
      </c>
      <c r="BK95" s="201">
        <f>SUM(BK96:BK98)</f>
        <v>0</v>
      </c>
    </row>
    <row r="96" spans="1:65" s="2" customFormat="1" ht="16.5" customHeight="1">
      <c r="A96" s="39"/>
      <c r="B96" s="40"/>
      <c r="C96" s="204" t="s">
        <v>147</v>
      </c>
      <c r="D96" s="204" t="s">
        <v>123</v>
      </c>
      <c r="E96" s="205" t="s">
        <v>148</v>
      </c>
      <c r="F96" s="206" t="s">
        <v>146</v>
      </c>
      <c r="G96" s="207" t="s">
        <v>126</v>
      </c>
      <c r="H96" s="208">
        <v>1</v>
      </c>
      <c r="I96" s="209"/>
      <c r="J96" s="210">
        <f>ROUND(I96*H96,2)</f>
        <v>0</v>
      </c>
      <c r="K96" s="206" t="s">
        <v>127</v>
      </c>
      <c r="L96" s="45"/>
      <c r="M96" s="211" t="s">
        <v>19</v>
      </c>
      <c r="N96" s="212" t="s">
        <v>42</v>
      </c>
      <c r="O96" s="85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3">
        <f>S96*H96</f>
        <v>0</v>
      </c>
      <c r="U96" s="214" t="s">
        <v>19</v>
      </c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5" t="s">
        <v>128</v>
      </c>
      <c r="AT96" s="215" t="s">
        <v>123</v>
      </c>
      <c r="AU96" s="215" t="s">
        <v>81</v>
      </c>
      <c r="AY96" s="18" t="s">
        <v>120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8" t="s">
        <v>79</v>
      </c>
      <c r="BK96" s="216">
        <f>ROUND(I96*H96,2)</f>
        <v>0</v>
      </c>
      <c r="BL96" s="18" t="s">
        <v>128</v>
      </c>
      <c r="BM96" s="215" t="s">
        <v>149</v>
      </c>
    </row>
    <row r="97" spans="1:47" s="2" customFormat="1" ht="12">
      <c r="A97" s="39"/>
      <c r="B97" s="40"/>
      <c r="C97" s="41"/>
      <c r="D97" s="217" t="s">
        <v>130</v>
      </c>
      <c r="E97" s="41"/>
      <c r="F97" s="218" t="s">
        <v>150</v>
      </c>
      <c r="G97" s="41"/>
      <c r="H97" s="41"/>
      <c r="I97" s="219"/>
      <c r="J97" s="41"/>
      <c r="K97" s="41"/>
      <c r="L97" s="45"/>
      <c r="M97" s="220"/>
      <c r="N97" s="221"/>
      <c r="O97" s="85"/>
      <c r="P97" s="85"/>
      <c r="Q97" s="85"/>
      <c r="R97" s="85"/>
      <c r="S97" s="85"/>
      <c r="T97" s="85"/>
      <c r="U97" s="86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130</v>
      </c>
      <c r="AU97" s="18" t="s">
        <v>81</v>
      </c>
    </row>
    <row r="98" spans="1:65" s="2" customFormat="1" ht="37.8" customHeight="1">
      <c r="A98" s="39"/>
      <c r="B98" s="40"/>
      <c r="C98" s="204" t="s">
        <v>119</v>
      </c>
      <c r="D98" s="204" t="s">
        <v>123</v>
      </c>
      <c r="E98" s="205" t="s">
        <v>151</v>
      </c>
      <c r="F98" s="206" t="s">
        <v>152</v>
      </c>
      <c r="G98" s="207" t="s">
        <v>126</v>
      </c>
      <c r="H98" s="208">
        <v>1</v>
      </c>
      <c r="I98" s="209"/>
      <c r="J98" s="210">
        <f>ROUND(I98*H98,2)</f>
        <v>0</v>
      </c>
      <c r="K98" s="206" t="s">
        <v>19</v>
      </c>
      <c r="L98" s="45"/>
      <c r="M98" s="222" t="s">
        <v>19</v>
      </c>
      <c r="N98" s="223" t="s">
        <v>42</v>
      </c>
      <c r="O98" s="224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5">
        <f>S98*H98</f>
        <v>0</v>
      </c>
      <c r="U98" s="226" t="s">
        <v>19</v>
      </c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5" t="s">
        <v>128</v>
      </c>
      <c r="AT98" s="215" t="s">
        <v>123</v>
      </c>
      <c r="AU98" s="215" t="s">
        <v>81</v>
      </c>
      <c r="AY98" s="18" t="s">
        <v>120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8" t="s">
        <v>79</v>
      </c>
      <c r="BK98" s="216">
        <f>ROUND(I98*H98,2)</f>
        <v>0</v>
      </c>
      <c r="BL98" s="18" t="s">
        <v>128</v>
      </c>
      <c r="BM98" s="215" t="s">
        <v>153</v>
      </c>
    </row>
    <row r="99" spans="1:31" s="2" customFormat="1" ht="6.95" customHeight="1">
      <c r="A99" s="39"/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45"/>
      <c r="M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</sheetData>
  <sheetProtection password="CC35" sheet="1" objects="1" scenarios="1" formatColumns="0" formatRows="0" autoFilter="0"/>
  <autoFilter ref="C83:K9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1_02/030001000"/>
    <hyperlink ref="F91" r:id="rId2" display="https://podminky.urs.cz/item/CS_URS_2021_02/045002000"/>
    <hyperlink ref="F94" r:id="rId3" display="https://podminky.urs.cz/item/CS_URS_2021_02/063303000"/>
    <hyperlink ref="F97" r:id="rId4" display="https://podminky.urs.cz/item/CS_URS_2021_02/07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91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zakázky'!K6</f>
        <v>Rekonstrukce střešní krytiny na objektu MŠ ul. Poštovní ve Varnsdorfu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154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zakázky'!AN8</f>
        <v>26. 10. 2022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zakázky'!AN13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zakázky'!E14</f>
        <v>Vyplň údaj</v>
      </c>
      <c r="F18" s="137"/>
      <c r="G18" s="137"/>
      <c r="H18" s="137"/>
      <c r="I18" s="133" t="s">
        <v>28</v>
      </c>
      <c r="J18" s="34" t="str">
        <f>'Rekapitulace zakázky'!AN14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ROUND(J91,2)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ROUND((SUM(BE91:BE713)),2)</f>
        <v>0</v>
      </c>
      <c r="G33" s="39"/>
      <c r="H33" s="39"/>
      <c r="I33" s="149">
        <v>0.21</v>
      </c>
      <c r="J33" s="148">
        <f>ROUND(((SUM(BE91:BE713))*I33),2)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ROUND((SUM(BF91:BF713)),2)</f>
        <v>0</v>
      </c>
      <c r="G34" s="39"/>
      <c r="H34" s="39"/>
      <c r="I34" s="149">
        <v>0.15</v>
      </c>
      <c r="J34" s="148">
        <f>ROUND(((SUM(BF91:BF713))*I34),2)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ROUND((SUM(BG91:BG713)),2)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ROUND((SUM(BH91:BH713)),2)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ROUND((SUM(BI91:BI713)),2)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střešní krytiny na objektu MŠ ul. Poštovní ve Varnsdorfu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1 - Výměna střešní krytiny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ul. Poštovní 1428, 407 47 Varnsdorf</v>
      </c>
      <c r="G52" s="41"/>
      <c r="H52" s="41"/>
      <c r="I52" s="33" t="s">
        <v>23</v>
      </c>
      <c r="J52" s="73" t="str">
        <f>IF(J12="","",J12)</f>
        <v>26. 10. 2022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Varnsdorf</v>
      </c>
      <c r="G54" s="41"/>
      <c r="H54" s="41"/>
      <c r="I54" s="33" t="s">
        <v>31</v>
      </c>
      <c r="J54" s="37" t="str">
        <f>E21</f>
        <v>Pavel Hruška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Pavel Hruška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95</v>
      </c>
      <c r="D57" s="163"/>
      <c r="E57" s="163"/>
      <c r="F57" s="163"/>
      <c r="G57" s="163"/>
      <c r="H57" s="163"/>
      <c r="I57" s="163"/>
      <c r="J57" s="164" t="s">
        <v>96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97</v>
      </c>
    </row>
    <row r="60" spans="1:31" s="9" customFormat="1" ht="24.95" customHeight="1">
      <c r="A60" s="9"/>
      <c r="B60" s="166"/>
      <c r="C60" s="167"/>
      <c r="D60" s="168" t="s">
        <v>155</v>
      </c>
      <c r="E60" s="169"/>
      <c r="F60" s="169"/>
      <c r="G60" s="169"/>
      <c r="H60" s="169"/>
      <c r="I60" s="169"/>
      <c r="J60" s="170">
        <f>J92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156</v>
      </c>
      <c r="E61" s="175"/>
      <c r="F61" s="175"/>
      <c r="G61" s="175"/>
      <c r="H61" s="175"/>
      <c r="I61" s="175"/>
      <c r="J61" s="176">
        <f>J93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157</v>
      </c>
      <c r="E62" s="175"/>
      <c r="F62" s="175"/>
      <c r="G62" s="175"/>
      <c r="H62" s="175"/>
      <c r="I62" s="175"/>
      <c r="J62" s="176">
        <f>J100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158</v>
      </c>
      <c r="E63" s="175"/>
      <c r="F63" s="175"/>
      <c r="G63" s="175"/>
      <c r="H63" s="175"/>
      <c r="I63" s="175"/>
      <c r="J63" s="176">
        <f>J119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159</v>
      </c>
      <c r="E64" s="175"/>
      <c r="F64" s="175"/>
      <c r="G64" s="175"/>
      <c r="H64" s="175"/>
      <c r="I64" s="175"/>
      <c r="J64" s="176">
        <f>J145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160</v>
      </c>
      <c r="E65" s="175"/>
      <c r="F65" s="175"/>
      <c r="G65" s="175"/>
      <c r="H65" s="175"/>
      <c r="I65" s="175"/>
      <c r="J65" s="176">
        <f>J158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6"/>
      <c r="C66" s="167"/>
      <c r="D66" s="168" t="s">
        <v>161</v>
      </c>
      <c r="E66" s="169"/>
      <c r="F66" s="169"/>
      <c r="G66" s="169"/>
      <c r="H66" s="169"/>
      <c r="I66" s="169"/>
      <c r="J66" s="170">
        <f>J161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2"/>
      <c r="C67" s="173"/>
      <c r="D67" s="174" t="s">
        <v>162</v>
      </c>
      <c r="E67" s="175"/>
      <c r="F67" s="175"/>
      <c r="G67" s="175"/>
      <c r="H67" s="175"/>
      <c r="I67" s="175"/>
      <c r="J67" s="176">
        <f>J162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163</v>
      </c>
      <c r="E68" s="175"/>
      <c r="F68" s="175"/>
      <c r="G68" s="175"/>
      <c r="H68" s="175"/>
      <c r="I68" s="175"/>
      <c r="J68" s="176">
        <f>J207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164</v>
      </c>
      <c r="E69" s="175"/>
      <c r="F69" s="175"/>
      <c r="G69" s="175"/>
      <c r="H69" s="175"/>
      <c r="I69" s="175"/>
      <c r="J69" s="176">
        <f>J352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165</v>
      </c>
      <c r="E70" s="175"/>
      <c r="F70" s="175"/>
      <c r="G70" s="175"/>
      <c r="H70" s="175"/>
      <c r="I70" s="175"/>
      <c r="J70" s="176">
        <f>J558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166</v>
      </c>
      <c r="E71" s="175"/>
      <c r="F71" s="175"/>
      <c r="G71" s="175"/>
      <c r="H71" s="175"/>
      <c r="I71" s="175"/>
      <c r="J71" s="176">
        <f>J655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103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61" t="str">
        <f>E7</f>
        <v>Rekonstrukce střešní krytiny na objektu MŠ ul. Poštovní ve Varnsdorfu</v>
      </c>
      <c r="F81" s="33"/>
      <c r="G81" s="33"/>
      <c r="H81" s="33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92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E9</f>
        <v>SO 1 - Výměna střešní krytiny</v>
      </c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F12</f>
        <v>ul. Poštovní 1428, 407 47 Varnsdorf</v>
      </c>
      <c r="G85" s="41"/>
      <c r="H85" s="41"/>
      <c r="I85" s="33" t="s">
        <v>23</v>
      </c>
      <c r="J85" s="73" t="str">
        <f>IF(J12="","",J12)</f>
        <v>26. 10. 2022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E15</f>
        <v>Město Varnsdorf</v>
      </c>
      <c r="G87" s="41"/>
      <c r="H87" s="41"/>
      <c r="I87" s="33" t="s">
        <v>31</v>
      </c>
      <c r="J87" s="37" t="str">
        <f>E21</f>
        <v>Pavel Hruška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29</v>
      </c>
      <c r="D88" s="41"/>
      <c r="E88" s="41"/>
      <c r="F88" s="28" t="str">
        <f>IF(E18="","",E18)</f>
        <v>Vyplň údaj</v>
      </c>
      <c r="G88" s="41"/>
      <c r="H88" s="41"/>
      <c r="I88" s="33" t="s">
        <v>34</v>
      </c>
      <c r="J88" s="37" t="str">
        <f>E24</f>
        <v>Pavel Hruška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78"/>
      <c r="B90" s="179"/>
      <c r="C90" s="180" t="s">
        <v>104</v>
      </c>
      <c r="D90" s="181" t="s">
        <v>56</v>
      </c>
      <c r="E90" s="181" t="s">
        <v>52</v>
      </c>
      <c r="F90" s="181" t="s">
        <v>53</v>
      </c>
      <c r="G90" s="181" t="s">
        <v>105</v>
      </c>
      <c r="H90" s="181" t="s">
        <v>106</v>
      </c>
      <c r="I90" s="181" t="s">
        <v>107</v>
      </c>
      <c r="J90" s="181" t="s">
        <v>96</v>
      </c>
      <c r="K90" s="182" t="s">
        <v>108</v>
      </c>
      <c r="L90" s="183"/>
      <c r="M90" s="93" t="s">
        <v>19</v>
      </c>
      <c r="N90" s="94" t="s">
        <v>41</v>
      </c>
      <c r="O90" s="94" t="s">
        <v>109</v>
      </c>
      <c r="P90" s="94" t="s">
        <v>110</v>
      </c>
      <c r="Q90" s="94" t="s">
        <v>111</v>
      </c>
      <c r="R90" s="94" t="s">
        <v>112</v>
      </c>
      <c r="S90" s="94" t="s">
        <v>113</v>
      </c>
      <c r="T90" s="94" t="s">
        <v>114</v>
      </c>
      <c r="U90" s="95" t="s">
        <v>115</v>
      </c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</row>
    <row r="91" spans="1:63" s="2" customFormat="1" ht="22.8" customHeight="1">
      <c r="A91" s="39"/>
      <c r="B91" s="40"/>
      <c r="C91" s="100" t="s">
        <v>116</v>
      </c>
      <c r="D91" s="41"/>
      <c r="E91" s="41"/>
      <c r="F91" s="41"/>
      <c r="G91" s="41"/>
      <c r="H91" s="41"/>
      <c r="I91" s="41"/>
      <c r="J91" s="184">
        <f>BK91</f>
        <v>0</v>
      </c>
      <c r="K91" s="41"/>
      <c r="L91" s="45"/>
      <c r="M91" s="96"/>
      <c r="N91" s="185"/>
      <c r="O91" s="97"/>
      <c r="P91" s="186">
        <f>P92+P161</f>
        <v>0</v>
      </c>
      <c r="Q91" s="97"/>
      <c r="R91" s="186">
        <f>R92+R161</f>
        <v>61.455096800000014</v>
      </c>
      <c r="S91" s="97"/>
      <c r="T91" s="186">
        <f>T92+T161</f>
        <v>11.912134120000001</v>
      </c>
      <c r="U91" s="98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70</v>
      </c>
      <c r="AU91" s="18" t="s">
        <v>97</v>
      </c>
      <c r="BK91" s="187">
        <f>BK92+BK161</f>
        <v>0</v>
      </c>
    </row>
    <row r="92" spans="1:63" s="12" customFormat="1" ht="25.9" customHeight="1">
      <c r="A92" s="12"/>
      <c r="B92" s="188"/>
      <c r="C92" s="189"/>
      <c r="D92" s="190" t="s">
        <v>70</v>
      </c>
      <c r="E92" s="191" t="s">
        <v>167</v>
      </c>
      <c r="F92" s="191" t="s">
        <v>168</v>
      </c>
      <c r="G92" s="189"/>
      <c r="H92" s="189"/>
      <c r="I92" s="192"/>
      <c r="J92" s="193">
        <f>BK92</f>
        <v>0</v>
      </c>
      <c r="K92" s="189"/>
      <c r="L92" s="194"/>
      <c r="M92" s="195"/>
      <c r="N92" s="196"/>
      <c r="O92" s="196"/>
      <c r="P92" s="197">
        <f>P93+P100+P119+P145+P158</f>
        <v>0</v>
      </c>
      <c r="Q92" s="196"/>
      <c r="R92" s="197">
        <f>R93+R100+R119+R145+R158</f>
        <v>42.88328820000001</v>
      </c>
      <c r="S92" s="196"/>
      <c r="T92" s="197">
        <f>T93+T100+T119+T145+T158</f>
        <v>0</v>
      </c>
      <c r="U92" s="198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79</v>
      </c>
      <c r="AT92" s="200" t="s">
        <v>70</v>
      </c>
      <c r="AU92" s="200" t="s">
        <v>71</v>
      </c>
      <c r="AY92" s="199" t="s">
        <v>120</v>
      </c>
      <c r="BK92" s="201">
        <f>BK93+BK100+BK119+BK145+BK158</f>
        <v>0</v>
      </c>
    </row>
    <row r="93" spans="1:63" s="12" customFormat="1" ht="22.8" customHeight="1">
      <c r="A93" s="12"/>
      <c r="B93" s="188"/>
      <c r="C93" s="189"/>
      <c r="D93" s="190" t="s">
        <v>70</v>
      </c>
      <c r="E93" s="202" t="s">
        <v>140</v>
      </c>
      <c r="F93" s="202" t="s">
        <v>169</v>
      </c>
      <c r="G93" s="189"/>
      <c r="H93" s="189"/>
      <c r="I93" s="192"/>
      <c r="J93" s="203">
        <f>BK93</f>
        <v>0</v>
      </c>
      <c r="K93" s="189"/>
      <c r="L93" s="194"/>
      <c r="M93" s="195"/>
      <c r="N93" s="196"/>
      <c r="O93" s="196"/>
      <c r="P93" s="197">
        <f>SUM(P94:P99)</f>
        <v>0</v>
      </c>
      <c r="Q93" s="196"/>
      <c r="R93" s="197">
        <f>SUM(R94:R99)</f>
        <v>41.584010000000006</v>
      </c>
      <c r="S93" s="196"/>
      <c r="T93" s="197">
        <f>SUM(T94:T99)</f>
        <v>0</v>
      </c>
      <c r="U93" s="198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79</v>
      </c>
      <c r="AT93" s="200" t="s">
        <v>70</v>
      </c>
      <c r="AU93" s="200" t="s">
        <v>79</v>
      </c>
      <c r="AY93" s="199" t="s">
        <v>120</v>
      </c>
      <c r="BK93" s="201">
        <f>SUM(BK94:BK99)</f>
        <v>0</v>
      </c>
    </row>
    <row r="94" spans="1:65" s="2" customFormat="1" ht="24.15" customHeight="1">
      <c r="A94" s="39"/>
      <c r="B94" s="40"/>
      <c r="C94" s="204" t="s">
        <v>79</v>
      </c>
      <c r="D94" s="204" t="s">
        <v>123</v>
      </c>
      <c r="E94" s="205" t="s">
        <v>170</v>
      </c>
      <c r="F94" s="206" t="s">
        <v>171</v>
      </c>
      <c r="G94" s="207" t="s">
        <v>172</v>
      </c>
      <c r="H94" s="208">
        <v>100.6</v>
      </c>
      <c r="I94" s="209"/>
      <c r="J94" s="210">
        <f>ROUND(I94*H94,2)</f>
        <v>0</v>
      </c>
      <c r="K94" s="206" t="s">
        <v>173</v>
      </c>
      <c r="L94" s="45"/>
      <c r="M94" s="211" t="s">
        <v>19</v>
      </c>
      <c r="N94" s="212" t="s">
        <v>42</v>
      </c>
      <c r="O94" s="85"/>
      <c r="P94" s="213">
        <f>O94*H94</f>
        <v>0</v>
      </c>
      <c r="Q94" s="213">
        <v>0.09085</v>
      </c>
      <c r="R94" s="213">
        <f>Q94*H94</f>
        <v>9.13951</v>
      </c>
      <c r="S94" s="213">
        <v>0</v>
      </c>
      <c r="T94" s="213">
        <f>S94*H94</f>
        <v>0</v>
      </c>
      <c r="U94" s="214" t="s">
        <v>19</v>
      </c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5" t="s">
        <v>147</v>
      </c>
      <c r="AT94" s="215" t="s">
        <v>123</v>
      </c>
      <c r="AU94" s="215" t="s">
        <v>81</v>
      </c>
      <c r="AY94" s="18" t="s">
        <v>120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8" t="s">
        <v>79</v>
      </c>
      <c r="BK94" s="216">
        <f>ROUND(I94*H94,2)</f>
        <v>0</v>
      </c>
      <c r="BL94" s="18" t="s">
        <v>147</v>
      </c>
      <c r="BM94" s="215" t="s">
        <v>174</v>
      </c>
    </row>
    <row r="95" spans="1:51" s="13" customFormat="1" ht="12">
      <c r="A95" s="13"/>
      <c r="B95" s="227"/>
      <c r="C95" s="228"/>
      <c r="D95" s="229" t="s">
        <v>175</v>
      </c>
      <c r="E95" s="230" t="s">
        <v>19</v>
      </c>
      <c r="F95" s="231" t="s">
        <v>176</v>
      </c>
      <c r="G95" s="228"/>
      <c r="H95" s="232">
        <v>84.9</v>
      </c>
      <c r="I95" s="233"/>
      <c r="J95" s="228"/>
      <c r="K95" s="228"/>
      <c r="L95" s="234"/>
      <c r="M95" s="235"/>
      <c r="N95" s="236"/>
      <c r="O95" s="236"/>
      <c r="P95" s="236"/>
      <c r="Q95" s="236"/>
      <c r="R95" s="236"/>
      <c r="S95" s="236"/>
      <c r="T95" s="236"/>
      <c r="U95" s="237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8" t="s">
        <v>175</v>
      </c>
      <c r="AU95" s="238" t="s">
        <v>81</v>
      </c>
      <c r="AV95" s="13" t="s">
        <v>81</v>
      </c>
      <c r="AW95" s="13" t="s">
        <v>33</v>
      </c>
      <c r="AX95" s="13" t="s">
        <v>71</v>
      </c>
      <c r="AY95" s="238" t="s">
        <v>120</v>
      </c>
    </row>
    <row r="96" spans="1:51" s="13" customFormat="1" ht="12">
      <c r="A96" s="13"/>
      <c r="B96" s="227"/>
      <c r="C96" s="228"/>
      <c r="D96" s="229" t="s">
        <v>175</v>
      </c>
      <c r="E96" s="230" t="s">
        <v>19</v>
      </c>
      <c r="F96" s="231" t="s">
        <v>177</v>
      </c>
      <c r="G96" s="228"/>
      <c r="H96" s="232">
        <v>15.7</v>
      </c>
      <c r="I96" s="233"/>
      <c r="J96" s="228"/>
      <c r="K96" s="228"/>
      <c r="L96" s="234"/>
      <c r="M96" s="235"/>
      <c r="N96" s="236"/>
      <c r="O96" s="236"/>
      <c r="P96" s="236"/>
      <c r="Q96" s="236"/>
      <c r="R96" s="236"/>
      <c r="S96" s="236"/>
      <c r="T96" s="236"/>
      <c r="U96" s="237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8" t="s">
        <v>175</v>
      </c>
      <c r="AU96" s="238" t="s">
        <v>81</v>
      </c>
      <c r="AV96" s="13" t="s">
        <v>81</v>
      </c>
      <c r="AW96" s="13" t="s">
        <v>33</v>
      </c>
      <c r="AX96" s="13" t="s">
        <v>71</v>
      </c>
      <c r="AY96" s="238" t="s">
        <v>120</v>
      </c>
    </row>
    <row r="97" spans="1:51" s="14" customFormat="1" ht="12">
      <c r="A97" s="14"/>
      <c r="B97" s="239"/>
      <c r="C97" s="240"/>
      <c r="D97" s="229" t="s">
        <v>175</v>
      </c>
      <c r="E97" s="241" t="s">
        <v>19</v>
      </c>
      <c r="F97" s="242" t="s">
        <v>178</v>
      </c>
      <c r="G97" s="240"/>
      <c r="H97" s="243">
        <v>100.60000000000001</v>
      </c>
      <c r="I97" s="244"/>
      <c r="J97" s="240"/>
      <c r="K97" s="240"/>
      <c r="L97" s="245"/>
      <c r="M97" s="246"/>
      <c r="N97" s="247"/>
      <c r="O97" s="247"/>
      <c r="P97" s="247"/>
      <c r="Q97" s="247"/>
      <c r="R97" s="247"/>
      <c r="S97" s="247"/>
      <c r="T97" s="247"/>
      <c r="U97" s="248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9" t="s">
        <v>175</v>
      </c>
      <c r="AU97" s="249" t="s">
        <v>81</v>
      </c>
      <c r="AV97" s="14" t="s">
        <v>147</v>
      </c>
      <c r="AW97" s="14" t="s">
        <v>33</v>
      </c>
      <c r="AX97" s="14" t="s">
        <v>79</v>
      </c>
      <c r="AY97" s="249" t="s">
        <v>120</v>
      </c>
    </row>
    <row r="98" spans="1:65" s="2" customFormat="1" ht="16.5" customHeight="1">
      <c r="A98" s="39"/>
      <c r="B98" s="40"/>
      <c r="C98" s="204" t="s">
        <v>81</v>
      </c>
      <c r="D98" s="204" t="s">
        <v>123</v>
      </c>
      <c r="E98" s="205" t="s">
        <v>179</v>
      </c>
      <c r="F98" s="206" t="s">
        <v>180</v>
      </c>
      <c r="G98" s="207" t="s">
        <v>172</v>
      </c>
      <c r="H98" s="208">
        <v>17</v>
      </c>
      <c r="I98" s="209"/>
      <c r="J98" s="210">
        <f>ROUND(I98*H98,2)</f>
        <v>0</v>
      </c>
      <c r="K98" s="206" t="s">
        <v>19</v>
      </c>
      <c r="L98" s="45"/>
      <c r="M98" s="211" t="s">
        <v>19</v>
      </c>
      <c r="N98" s="212" t="s">
        <v>42</v>
      </c>
      <c r="O98" s="85"/>
      <c r="P98" s="213">
        <f>O98*H98</f>
        <v>0</v>
      </c>
      <c r="Q98" s="213">
        <v>1.9085</v>
      </c>
      <c r="R98" s="213">
        <f>Q98*H98</f>
        <v>32.444500000000005</v>
      </c>
      <c r="S98" s="213">
        <v>0</v>
      </c>
      <c r="T98" s="213">
        <f>S98*H98</f>
        <v>0</v>
      </c>
      <c r="U98" s="214" t="s">
        <v>19</v>
      </c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5" t="s">
        <v>147</v>
      </c>
      <c r="AT98" s="215" t="s">
        <v>123</v>
      </c>
      <c r="AU98" s="215" t="s">
        <v>81</v>
      </c>
      <c r="AY98" s="18" t="s">
        <v>120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8" t="s">
        <v>79</v>
      </c>
      <c r="BK98" s="216">
        <f>ROUND(I98*H98,2)</f>
        <v>0</v>
      </c>
      <c r="BL98" s="18" t="s">
        <v>147</v>
      </c>
      <c r="BM98" s="215" t="s">
        <v>181</v>
      </c>
    </row>
    <row r="99" spans="1:51" s="13" customFormat="1" ht="12">
      <c r="A99" s="13"/>
      <c r="B99" s="227"/>
      <c r="C99" s="228"/>
      <c r="D99" s="229" t="s">
        <v>175</v>
      </c>
      <c r="E99" s="230" t="s">
        <v>19</v>
      </c>
      <c r="F99" s="231" t="s">
        <v>182</v>
      </c>
      <c r="G99" s="228"/>
      <c r="H99" s="232">
        <v>17</v>
      </c>
      <c r="I99" s="233"/>
      <c r="J99" s="228"/>
      <c r="K99" s="228"/>
      <c r="L99" s="234"/>
      <c r="M99" s="235"/>
      <c r="N99" s="236"/>
      <c r="O99" s="236"/>
      <c r="P99" s="236"/>
      <c r="Q99" s="236"/>
      <c r="R99" s="236"/>
      <c r="S99" s="236"/>
      <c r="T99" s="236"/>
      <c r="U99" s="237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8" t="s">
        <v>175</v>
      </c>
      <c r="AU99" s="238" t="s">
        <v>81</v>
      </c>
      <c r="AV99" s="13" t="s">
        <v>81</v>
      </c>
      <c r="AW99" s="13" t="s">
        <v>33</v>
      </c>
      <c r="AX99" s="13" t="s">
        <v>79</v>
      </c>
      <c r="AY99" s="238" t="s">
        <v>120</v>
      </c>
    </row>
    <row r="100" spans="1:63" s="12" customFormat="1" ht="22.8" customHeight="1">
      <c r="A100" s="12"/>
      <c r="B100" s="188"/>
      <c r="C100" s="189"/>
      <c r="D100" s="190" t="s">
        <v>70</v>
      </c>
      <c r="E100" s="202" t="s">
        <v>183</v>
      </c>
      <c r="F100" s="202" t="s">
        <v>184</v>
      </c>
      <c r="G100" s="189"/>
      <c r="H100" s="189"/>
      <c r="I100" s="192"/>
      <c r="J100" s="203">
        <f>BK100</f>
        <v>0</v>
      </c>
      <c r="K100" s="189"/>
      <c r="L100" s="194"/>
      <c r="M100" s="195"/>
      <c r="N100" s="196"/>
      <c r="O100" s="196"/>
      <c r="P100" s="197">
        <f>SUM(P101:P118)</f>
        <v>0</v>
      </c>
      <c r="Q100" s="196"/>
      <c r="R100" s="197">
        <f>SUM(R101:R118)</f>
        <v>1.2488782</v>
      </c>
      <c r="S100" s="196"/>
      <c r="T100" s="197">
        <f>SUM(T101:T118)</f>
        <v>0</v>
      </c>
      <c r="U100" s="198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79</v>
      </c>
      <c r="AT100" s="200" t="s">
        <v>70</v>
      </c>
      <c r="AU100" s="200" t="s">
        <v>79</v>
      </c>
      <c r="AY100" s="199" t="s">
        <v>120</v>
      </c>
      <c r="BK100" s="201">
        <f>SUM(BK101:BK118)</f>
        <v>0</v>
      </c>
    </row>
    <row r="101" spans="1:65" s="2" customFormat="1" ht="24.15" customHeight="1">
      <c r="A101" s="39"/>
      <c r="B101" s="40"/>
      <c r="C101" s="204" t="s">
        <v>140</v>
      </c>
      <c r="D101" s="204" t="s">
        <v>123</v>
      </c>
      <c r="E101" s="205" t="s">
        <v>185</v>
      </c>
      <c r="F101" s="206" t="s">
        <v>186</v>
      </c>
      <c r="G101" s="207" t="s">
        <v>187</v>
      </c>
      <c r="H101" s="208">
        <v>9.45</v>
      </c>
      <c r="I101" s="209"/>
      <c r="J101" s="210">
        <f>ROUND(I101*H101,2)</f>
        <v>0</v>
      </c>
      <c r="K101" s="206" t="s">
        <v>127</v>
      </c>
      <c r="L101" s="45"/>
      <c r="M101" s="211" t="s">
        <v>19</v>
      </c>
      <c r="N101" s="212" t="s">
        <v>42</v>
      </c>
      <c r="O101" s="85"/>
      <c r="P101" s="213">
        <f>O101*H101</f>
        <v>0</v>
      </c>
      <c r="Q101" s="213">
        <v>0.02224</v>
      </c>
      <c r="R101" s="213">
        <f>Q101*H101</f>
        <v>0.21016799999999997</v>
      </c>
      <c r="S101" s="213">
        <v>0</v>
      </c>
      <c r="T101" s="213">
        <f>S101*H101</f>
        <v>0</v>
      </c>
      <c r="U101" s="214" t="s">
        <v>19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5" t="s">
        <v>147</v>
      </c>
      <c r="AT101" s="215" t="s">
        <v>123</v>
      </c>
      <c r="AU101" s="215" t="s">
        <v>81</v>
      </c>
      <c r="AY101" s="18" t="s">
        <v>120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8" t="s">
        <v>79</v>
      </c>
      <c r="BK101" s="216">
        <f>ROUND(I101*H101,2)</f>
        <v>0</v>
      </c>
      <c r="BL101" s="18" t="s">
        <v>147</v>
      </c>
      <c r="BM101" s="215" t="s">
        <v>188</v>
      </c>
    </row>
    <row r="102" spans="1:47" s="2" customFormat="1" ht="12">
      <c r="A102" s="39"/>
      <c r="B102" s="40"/>
      <c r="C102" s="41"/>
      <c r="D102" s="217" t="s">
        <v>130</v>
      </c>
      <c r="E102" s="41"/>
      <c r="F102" s="218" t="s">
        <v>189</v>
      </c>
      <c r="G102" s="41"/>
      <c r="H102" s="41"/>
      <c r="I102" s="219"/>
      <c r="J102" s="41"/>
      <c r="K102" s="41"/>
      <c r="L102" s="45"/>
      <c r="M102" s="220"/>
      <c r="N102" s="221"/>
      <c r="O102" s="85"/>
      <c r="P102" s="85"/>
      <c r="Q102" s="85"/>
      <c r="R102" s="85"/>
      <c r="S102" s="85"/>
      <c r="T102" s="85"/>
      <c r="U102" s="86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130</v>
      </c>
      <c r="AU102" s="18" t="s">
        <v>81</v>
      </c>
    </row>
    <row r="103" spans="1:51" s="13" customFormat="1" ht="12">
      <c r="A103" s="13"/>
      <c r="B103" s="227"/>
      <c r="C103" s="228"/>
      <c r="D103" s="229" t="s">
        <v>175</v>
      </c>
      <c r="E103" s="230" t="s">
        <v>19</v>
      </c>
      <c r="F103" s="231" t="s">
        <v>190</v>
      </c>
      <c r="G103" s="228"/>
      <c r="H103" s="232">
        <v>9.45</v>
      </c>
      <c r="I103" s="233"/>
      <c r="J103" s="228"/>
      <c r="K103" s="228"/>
      <c r="L103" s="234"/>
      <c r="M103" s="235"/>
      <c r="N103" s="236"/>
      <c r="O103" s="236"/>
      <c r="P103" s="236"/>
      <c r="Q103" s="236"/>
      <c r="R103" s="236"/>
      <c r="S103" s="236"/>
      <c r="T103" s="236"/>
      <c r="U103" s="237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8" t="s">
        <v>175</v>
      </c>
      <c r="AU103" s="238" t="s">
        <v>81</v>
      </c>
      <c r="AV103" s="13" t="s">
        <v>81</v>
      </c>
      <c r="AW103" s="13" t="s">
        <v>33</v>
      </c>
      <c r="AX103" s="13" t="s">
        <v>79</v>
      </c>
      <c r="AY103" s="238" t="s">
        <v>120</v>
      </c>
    </row>
    <row r="104" spans="1:65" s="2" customFormat="1" ht="24.15" customHeight="1">
      <c r="A104" s="39"/>
      <c r="B104" s="40"/>
      <c r="C104" s="204" t="s">
        <v>147</v>
      </c>
      <c r="D104" s="204" t="s">
        <v>123</v>
      </c>
      <c r="E104" s="205" t="s">
        <v>191</v>
      </c>
      <c r="F104" s="206" t="s">
        <v>192</v>
      </c>
      <c r="G104" s="207" t="s">
        <v>187</v>
      </c>
      <c r="H104" s="208">
        <v>3.9</v>
      </c>
      <c r="I104" s="209"/>
      <c r="J104" s="210">
        <f>ROUND(I104*H104,2)</f>
        <v>0</v>
      </c>
      <c r="K104" s="206" t="s">
        <v>127</v>
      </c>
      <c r="L104" s="45"/>
      <c r="M104" s="211" t="s">
        <v>19</v>
      </c>
      <c r="N104" s="212" t="s">
        <v>42</v>
      </c>
      <c r="O104" s="85"/>
      <c r="P104" s="213">
        <f>O104*H104</f>
        <v>0</v>
      </c>
      <c r="Q104" s="213">
        <v>0.03229</v>
      </c>
      <c r="R104" s="213">
        <f>Q104*H104</f>
        <v>0.125931</v>
      </c>
      <c r="S104" s="213">
        <v>0</v>
      </c>
      <c r="T104" s="213">
        <f>S104*H104</f>
        <v>0</v>
      </c>
      <c r="U104" s="214" t="s">
        <v>19</v>
      </c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5" t="s">
        <v>147</v>
      </c>
      <c r="AT104" s="215" t="s">
        <v>123</v>
      </c>
      <c r="AU104" s="215" t="s">
        <v>81</v>
      </c>
      <c r="AY104" s="18" t="s">
        <v>120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8" t="s">
        <v>79</v>
      </c>
      <c r="BK104" s="216">
        <f>ROUND(I104*H104,2)</f>
        <v>0</v>
      </c>
      <c r="BL104" s="18" t="s">
        <v>147</v>
      </c>
      <c r="BM104" s="215" t="s">
        <v>193</v>
      </c>
    </row>
    <row r="105" spans="1:47" s="2" customFormat="1" ht="12">
      <c r="A105" s="39"/>
      <c r="B105" s="40"/>
      <c r="C105" s="41"/>
      <c r="D105" s="217" t="s">
        <v>130</v>
      </c>
      <c r="E105" s="41"/>
      <c r="F105" s="218" t="s">
        <v>194</v>
      </c>
      <c r="G105" s="41"/>
      <c r="H105" s="41"/>
      <c r="I105" s="219"/>
      <c r="J105" s="41"/>
      <c r="K105" s="41"/>
      <c r="L105" s="45"/>
      <c r="M105" s="220"/>
      <c r="N105" s="221"/>
      <c r="O105" s="85"/>
      <c r="P105" s="85"/>
      <c r="Q105" s="85"/>
      <c r="R105" s="85"/>
      <c r="S105" s="85"/>
      <c r="T105" s="85"/>
      <c r="U105" s="86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130</v>
      </c>
      <c r="AU105" s="18" t="s">
        <v>81</v>
      </c>
    </row>
    <row r="106" spans="1:51" s="13" customFormat="1" ht="12">
      <c r="A106" s="13"/>
      <c r="B106" s="227"/>
      <c r="C106" s="228"/>
      <c r="D106" s="229" t="s">
        <v>175</v>
      </c>
      <c r="E106" s="230" t="s">
        <v>19</v>
      </c>
      <c r="F106" s="231" t="s">
        <v>195</v>
      </c>
      <c r="G106" s="228"/>
      <c r="H106" s="232">
        <v>3.9</v>
      </c>
      <c r="I106" s="233"/>
      <c r="J106" s="228"/>
      <c r="K106" s="228"/>
      <c r="L106" s="234"/>
      <c r="M106" s="235"/>
      <c r="N106" s="236"/>
      <c r="O106" s="236"/>
      <c r="P106" s="236"/>
      <c r="Q106" s="236"/>
      <c r="R106" s="236"/>
      <c r="S106" s="236"/>
      <c r="T106" s="236"/>
      <c r="U106" s="237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8" t="s">
        <v>175</v>
      </c>
      <c r="AU106" s="238" t="s">
        <v>81</v>
      </c>
      <c r="AV106" s="13" t="s">
        <v>81</v>
      </c>
      <c r="AW106" s="13" t="s">
        <v>33</v>
      </c>
      <c r="AX106" s="13" t="s">
        <v>79</v>
      </c>
      <c r="AY106" s="238" t="s">
        <v>120</v>
      </c>
    </row>
    <row r="107" spans="1:65" s="2" customFormat="1" ht="24.15" customHeight="1">
      <c r="A107" s="39"/>
      <c r="B107" s="40"/>
      <c r="C107" s="204" t="s">
        <v>119</v>
      </c>
      <c r="D107" s="204" t="s">
        <v>123</v>
      </c>
      <c r="E107" s="205" t="s">
        <v>196</v>
      </c>
      <c r="F107" s="206" t="s">
        <v>197</v>
      </c>
      <c r="G107" s="207" t="s">
        <v>187</v>
      </c>
      <c r="H107" s="208">
        <v>12.8</v>
      </c>
      <c r="I107" s="209"/>
      <c r="J107" s="210">
        <f>ROUND(I107*H107,2)</f>
        <v>0</v>
      </c>
      <c r="K107" s="206" t="s">
        <v>127</v>
      </c>
      <c r="L107" s="45"/>
      <c r="M107" s="211" t="s">
        <v>19</v>
      </c>
      <c r="N107" s="212" t="s">
        <v>42</v>
      </c>
      <c r="O107" s="85"/>
      <c r="P107" s="213">
        <f>O107*H107</f>
        <v>0</v>
      </c>
      <c r="Q107" s="213">
        <v>0.00316</v>
      </c>
      <c r="R107" s="213">
        <f>Q107*H107</f>
        <v>0.040448000000000005</v>
      </c>
      <c r="S107" s="213">
        <v>0</v>
      </c>
      <c r="T107" s="213">
        <f>S107*H107</f>
        <v>0</v>
      </c>
      <c r="U107" s="214" t="s">
        <v>19</v>
      </c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5" t="s">
        <v>147</v>
      </c>
      <c r="AT107" s="215" t="s">
        <v>123</v>
      </c>
      <c r="AU107" s="215" t="s">
        <v>81</v>
      </c>
      <c r="AY107" s="18" t="s">
        <v>120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8" t="s">
        <v>79</v>
      </c>
      <c r="BK107" s="216">
        <f>ROUND(I107*H107,2)</f>
        <v>0</v>
      </c>
      <c r="BL107" s="18" t="s">
        <v>147</v>
      </c>
      <c r="BM107" s="215" t="s">
        <v>198</v>
      </c>
    </row>
    <row r="108" spans="1:47" s="2" customFormat="1" ht="12">
      <c r="A108" s="39"/>
      <c r="B108" s="40"/>
      <c r="C108" s="41"/>
      <c r="D108" s="217" t="s">
        <v>130</v>
      </c>
      <c r="E108" s="41"/>
      <c r="F108" s="218" t="s">
        <v>199</v>
      </c>
      <c r="G108" s="41"/>
      <c r="H108" s="41"/>
      <c r="I108" s="219"/>
      <c r="J108" s="41"/>
      <c r="K108" s="41"/>
      <c r="L108" s="45"/>
      <c r="M108" s="220"/>
      <c r="N108" s="221"/>
      <c r="O108" s="85"/>
      <c r="P108" s="85"/>
      <c r="Q108" s="85"/>
      <c r="R108" s="85"/>
      <c r="S108" s="85"/>
      <c r="T108" s="85"/>
      <c r="U108" s="86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130</v>
      </c>
      <c r="AU108" s="18" t="s">
        <v>81</v>
      </c>
    </row>
    <row r="109" spans="1:51" s="13" customFormat="1" ht="12">
      <c r="A109" s="13"/>
      <c r="B109" s="227"/>
      <c r="C109" s="228"/>
      <c r="D109" s="229" t="s">
        <v>175</v>
      </c>
      <c r="E109" s="230" t="s">
        <v>19</v>
      </c>
      <c r="F109" s="231" t="s">
        <v>200</v>
      </c>
      <c r="G109" s="228"/>
      <c r="H109" s="232">
        <v>12.8</v>
      </c>
      <c r="I109" s="233"/>
      <c r="J109" s="228"/>
      <c r="K109" s="228"/>
      <c r="L109" s="234"/>
      <c r="M109" s="235"/>
      <c r="N109" s="236"/>
      <c r="O109" s="236"/>
      <c r="P109" s="236"/>
      <c r="Q109" s="236"/>
      <c r="R109" s="236"/>
      <c r="S109" s="236"/>
      <c r="T109" s="236"/>
      <c r="U109" s="237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8" t="s">
        <v>175</v>
      </c>
      <c r="AU109" s="238" t="s">
        <v>81</v>
      </c>
      <c r="AV109" s="13" t="s">
        <v>81</v>
      </c>
      <c r="AW109" s="13" t="s">
        <v>33</v>
      </c>
      <c r="AX109" s="13" t="s">
        <v>79</v>
      </c>
      <c r="AY109" s="238" t="s">
        <v>120</v>
      </c>
    </row>
    <row r="110" spans="1:65" s="2" customFormat="1" ht="16.5" customHeight="1">
      <c r="A110" s="39"/>
      <c r="B110" s="40"/>
      <c r="C110" s="204" t="s">
        <v>183</v>
      </c>
      <c r="D110" s="204" t="s">
        <v>123</v>
      </c>
      <c r="E110" s="205" t="s">
        <v>201</v>
      </c>
      <c r="F110" s="206" t="s">
        <v>202</v>
      </c>
      <c r="G110" s="207" t="s">
        <v>187</v>
      </c>
      <c r="H110" s="208">
        <v>13.35</v>
      </c>
      <c r="I110" s="209"/>
      <c r="J110" s="210">
        <f>ROUND(I110*H110,2)</f>
        <v>0</v>
      </c>
      <c r="K110" s="206" t="s">
        <v>127</v>
      </c>
      <c r="L110" s="45"/>
      <c r="M110" s="211" t="s">
        <v>19</v>
      </c>
      <c r="N110" s="212" t="s">
        <v>42</v>
      </c>
      <c r="O110" s="85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3">
        <f>S110*H110</f>
        <v>0</v>
      </c>
      <c r="U110" s="214" t="s">
        <v>19</v>
      </c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5" t="s">
        <v>147</v>
      </c>
      <c r="AT110" s="215" t="s">
        <v>123</v>
      </c>
      <c r="AU110" s="215" t="s">
        <v>81</v>
      </c>
      <c r="AY110" s="18" t="s">
        <v>120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8" t="s">
        <v>79</v>
      </c>
      <c r="BK110" s="216">
        <f>ROUND(I110*H110,2)</f>
        <v>0</v>
      </c>
      <c r="BL110" s="18" t="s">
        <v>147</v>
      </c>
      <c r="BM110" s="215" t="s">
        <v>203</v>
      </c>
    </row>
    <row r="111" spans="1:47" s="2" customFormat="1" ht="12">
      <c r="A111" s="39"/>
      <c r="B111" s="40"/>
      <c r="C111" s="41"/>
      <c r="D111" s="217" t="s">
        <v>130</v>
      </c>
      <c r="E111" s="41"/>
      <c r="F111" s="218" t="s">
        <v>204</v>
      </c>
      <c r="G111" s="41"/>
      <c r="H111" s="41"/>
      <c r="I111" s="219"/>
      <c r="J111" s="41"/>
      <c r="K111" s="41"/>
      <c r="L111" s="45"/>
      <c r="M111" s="220"/>
      <c r="N111" s="221"/>
      <c r="O111" s="85"/>
      <c r="P111" s="85"/>
      <c r="Q111" s="85"/>
      <c r="R111" s="85"/>
      <c r="S111" s="85"/>
      <c r="T111" s="85"/>
      <c r="U111" s="86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130</v>
      </c>
      <c r="AU111" s="18" t="s">
        <v>81</v>
      </c>
    </row>
    <row r="112" spans="1:51" s="13" customFormat="1" ht="12">
      <c r="A112" s="13"/>
      <c r="B112" s="227"/>
      <c r="C112" s="228"/>
      <c r="D112" s="229" t="s">
        <v>175</v>
      </c>
      <c r="E112" s="230" t="s">
        <v>19</v>
      </c>
      <c r="F112" s="231" t="s">
        <v>205</v>
      </c>
      <c r="G112" s="228"/>
      <c r="H112" s="232">
        <v>13.35</v>
      </c>
      <c r="I112" s="233"/>
      <c r="J112" s="228"/>
      <c r="K112" s="228"/>
      <c r="L112" s="234"/>
      <c r="M112" s="235"/>
      <c r="N112" s="236"/>
      <c r="O112" s="236"/>
      <c r="P112" s="236"/>
      <c r="Q112" s="236"/>
      <c r="R112" s="236"/>
      <c r="S112" s="236"/>
      <c r="T112" s="236"/>
      <c r="U112" s="237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8" t="s">
        <v>175</v>
      </c>
      <c r="AU112" s="238" t="s">
        <v>81</v>
      </c>
      <c r="AV112" s="13" t="s">
        <v>81</v>
      </c>
      <c r="AW112" s="13" t="s">
        <v>33</v>
      </c>
      <c r="AX112" s="13" t="s">
        <v>79</v>
      </c>
      <c r="AY112" s="238" t="s">
        <v>120</v>
      </c>
    </row>
    <row r="113" spans="1:65" s="2" customFormat="1" ht="21.75" customHeight="1">
      <c r="A113" s="39"/>
      <c r="B113" s="40"/>
      <c r="C113" s="204" t="s">
        <v>206</v>
      </c>
      <c r="D113" s="204" t="s">
        <v>123</v>
      </c>
      <c r="E113" s="205" t="s">
        <v>207</v>
      </c>
      <c r="F113" s="206" t="s">
        <v>208</v>
      </c>
      <c r="G113" s="207" t="s">
        <v>187</v>
      </c>
      <c r="H113" s="208">
        <v>8.84</v>
      </c>
      <c r="I113" s="209"/>
      <c r="J113" s="210">
        <f>ROUND(I113*H113,2)</f>
        <v>0</v>
      </c>
      <c r="K113" s="206" t="s">
        <v>127</v>
      </c>
      <c r="L113" s="45"/>
      <c r="M113" s="211" t="s">
        <v>19</v>
      </c>
      <c r="N113" s="212" t="s">
        <v>42</v>
      </c>
      <c r="O113" s="85"/>
      <c r="P113" s="213">
        <f>O113*H113</f>
        <v>0</v>
      </c>
      <c r="Q113" s="213">
        <v>0.09868</v>
      </c>
      <c r="R113" s="213">
        <f>Q113*H113</f>
        <v>0.8723312</v>
      </c>
      <c r="S113" s="213">
        <v>0</v>
      </c>
      <c r="T113" s="213">
        <f>S113*H113</f>
        <v>0</v>
      </c>
      <c r="U113" s="214" t="s">
        <v>19</v>
      </c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5" t="s">
        <v>147</v>
      </c>
      <c r="AT113" s="215" t="s">
        <v>123</v>
      </c>
      <c r="AU113" s="215" t="s">
        <v>81</v>
      </c>
      <c r="AY113" s="18" t="s">
        <v>120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8" t="s">
        <v>79</v>
      </c>
      <c r="BK113" s="216">
        <f>ROUND(I113*H113,2)</f>
        <v>0</v>
      </c>
      <c r="BL113" s="18" t="s">
        <v>147</v>
      </c>
      <c r="BM113" s="215" t="s">
        <v>209</v>
      </c>
    </row>
    <row r="114" spans="1:47" s="2" customFormat="1" ht="12">
      <c r="A114" s="39"/>
      <c r="B114" s="40"/>
      <c r="C114" s="41"/>
      <c r="D114" s="217" t="s">
        <v>130</v>
      </c>
      <c r="E114" s="41"/>
      <c r="F114" s="218" t="s">
        <v>210</v>
      </c>
      <c r="G114" s="41"/>
      <c r="H114" s="41"/>
      <c r="I114" s="219"/>
      <c r="J114" s="41"/>
      <c r="K114" s="41"/>
      <c r="L114" s="45"/>
      <c r="M114" s="220"/>
      <c r="N114" s="221"/>
      <c r="O114" s="85"/>
      <c r="P114" s="85"/>
      <c r="Q114" s="85"/>
      <c r="R114" s="85"/>
      <c r="S114" s="85"/>
      <c r="T114" s="85"/>
      <c r="U114" s="86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130</v>
      </c>
      <c r="AU114" s="18" t="s">
        <v>81</v>
      </c>
    </row>
    <row r="115" spans="1:51" s="13" customFormat="1" ht="12">
      <c r="A115" s="13"/>
      <c r="B115" s="227"/>
      <c r="C115" s="228"/>
      <c r="D115" s="229" t="s">
        <v>175</v>
      </c>
      <c r="E115" s="230" t="s">
        <v>19</v>
      </c>
      <c r="F115" s="231" t="s">
        <v>211</v>
      </c>
      <c r="G115" s="228"/>
      <c r="H115" s="232">
        <v>0.75</v>
      </c>
      <c r="I115" s="233"/>
      <c r="J115" s="228"/>
      <c r="K115" s="228"/>
      <c r="L115" s="234"/>
      <c r="M115" s="235"/>
      <c r="N115" s="236"/>
      <c r="O115" s="236"/>
      <c r="P115" s="236"/>
      <c r="Q115" s="236"/>
      <c r="R115" s="236"/>
      <c r="S115" s="236"/>
      <c r="T115" s="236"/>
      <c r="U115" s="237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8" t="s">
        <v>175</v>
      </c>
      <c r="AU115" s="238" t="s">
        <v>81</v>
      </c>
      <c r="AV115" s="13" t="s">
        <v>81</v>
      </c>
      <c r="AW115" s="13" t="s">
        <v>33</v>
      </c>
      <c r="AX115" s="13" t="s">
        <v>71</v>
      </c>
      <c r="AY115" s="238" t="s">
        <v>120</v>
      </c>
    </row>
    <row r="116" spans="1:51" s="13" customFormat="1" ht="12">
      <c r="A116" s="13"/>
      <c r="B116" s="227"/>
      <c r="C116" s="228"/>
      <c r="D116" s="229" t="s">
        <v>175</v>
      </c>
      <c r="E116" s="230" t="s">
        <v>19</v>
      </c>
      <c r="F116" s="231" t="s">
        <v>212</v>
      </c>
      <c r="G116" s="228"/>
      <c r="H116" s="232">
        <v>3.15</v>
      </c>
      <c r="I116" s="233"/>
      <c r="J116" s="228"/>
      <c r="K116" s="228"/>
      <c r="L116" s="234"/>
      <c r="M116" s="235"/>
      <c r="N116" s="236"/>
      <c r="O116" s="236"/>
      <c r="P116" s="236"/>
      <c r="Q116" s="236"/>
      <c r="R116" s="236"/>
      <c r="S116" s="236"/>
      <c r="T116" s="236"/>
      <c r="U116" s="237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8" t="s">
        <v>175</v>
      </c>
      <c r="AU116" s="238" t="s">
        <v>81</v>
      </c>
      <c r="AV116" s="13" t="s">
        <v>81</v>
      </c>
      <c r="AW116" s="13" t="s">
        <v>33</v>
      </c>
      <c r="AX116" s="13" t="s">
        <v>71</v>
      </c>
      <c r="AY116" s="238" t="s">
        <v>120</v>
      </c>
    </row>
    <row r="117" spans="1:51" s="13" customFormat="1" ht="12">
      <c r="A117" s="13"/>
      <c r="B117" s="227"/>
      <c r="C117" s="228"/>
      <c r="D117" s="229" t="s">
        <v>175</v>
      </c>
      <c r="E117" s="230" t="s">
        <v>19</v>
      </c>
      <c r="F117" s="231" t="s">
        <v>213</v>
      </c>
      <c r="G117" s="228"/>
      <c r="H117" s="232">
        <v>4.94</v>
      </c>
      <c r="I117" s="233"/>
      <c r="J117" s="228"/>
      <c r="K117" s="228"/>
      <c r="L117" s="234"/>
      <c r="M117" s="235"/>
      <c r="N117" s="236"/>
      <c r="O117" s="236"/>
      <c r="P117" s="236"/>
      <c r="Q117" s="236"/>
      <c r="R117" s="236"/>
      <c r="S117" s="236"/>
      <c r="T117" s="236"/>
      <c r="U117" s="237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8" t="s">
        <v>175</v>
      </c>
      <c r="AU117" s="238" t="s">
        <v>81</v>
      </c>
      <c r="AV117" s="13" t="s">
        <v>81</v>
      </c>
      <c r="AW117" s="13" t="s">
        <v>33</v>
      </c>
      <c r="AX117" s="13" t="s">
        <v>71</v>
      </c>
      <c r="AY117" s="238" t="s">
        <v>120</v>
      </c>
    </row>
    <row r="118" spans="1:51" s="14" customFormat="1" ht="12">
      <c r="A118" s="14"/>
      <c r="B118" s="239"/>
      <c r="C118" s="240"/>
      <c r="D118" s="229" t="s">
        <v>175</v>
      </c>
      <c r="E118" s="241" t="s">
        <v>19</v>
      </c>
      <c r="F118" s="242" t="s">
        <v>214</v>
      </c>
      <c r="G118" s="240"/>
      <c r="H118" s="243">
        <v>8.84</v>
      </c>
      <c r="I118" s="244"/>
      <c r="J118" s="240"/>
      <c r="K118" s="240"/>
      <c r="L118" s="245"/>
      <c r="M118" s="246"/>
      <c r="N118" s="247"/>
      <c r="O118" s="247"/>
      <c r="P118" s="247"/>
      <c r="Q118" s="247"/>
      <c r="R118" s="247"/>
      <c r="S118" s="247"/>
      <c r="T118" s="247"/>
      <c r="U118" s="248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9" t="s">
        <v>175</v>
      </c>
      <c r="AU118" s="249" t="s">
        <v>81</v>
      </c>
      <c r="AV118" s="14" t="s">
        <v>147</v>
      </c>
      <c r="AW118" s="14" t="s">
        <v>33</v>
      </c>
      <c r="AX118" s="14" t="s">
        <v>79</v>
      </c>
      <c r="AY118" s="249" t="s">
        <v>120</v>
      </c>
    </row>
    <row r="119" spans="1:63" s="12" customFormat="1" ht="22.8" customHeight="1">
      <c r="A119" s="12"/>
      <c r="B119" s="188"/>
      <c r="C119" s="189"/>
      <c r="D119" s="190" t="s">
        <v>70</v>
      </c>
      <c r="E119" s="202" t="s">
        <v>215</v>
      </c>
      <c r="F119" s="202" t="s">
        <v>216</v>
      </c>
      <c r="G119" s="189"/>
      <c r="H119" s="189"/>
      <c r="I119" s="192"/>
      <c r="J119" s="203">
        <f>BK119</f>
        <v>0</v>
      </c>
      <c r="K119" s="189"/>
      <c r="L119" s="194"/>
      <c r="M119" s="195"/>
      <c r="N119" s="196"/>
      <c r="O119" s="196"/>
      <c r="P119" s="197">
        <f>SUM(P120:P144)</f>
        <v>0</v>
      </c>
      <c r="Q119" s="196"/>
      <c r="R119" s="197">
        <f>SUM(R120:R144)</f>
        <v>0.0504</v>
      </c>
      <c r="S119" s="196"/>
      <c r="T119" s="197">
        <f>SUM(T120:T144)</f>
        <v>0</v>
      </c>
      <c r="U119" s="198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99" t="s">
        <v>79</v>
      </c>
      <c r="AT119" s="200" t="s">
        <v>70</v>
      </c>
      <c r="AU119" s="200" t="s">
        <v>79</v>
      </c>
      <c r="AY119" s="199" t="s">
        <v>120</v>
      </c>
      <c r="BK119" s="201">
        <f>SUM(BK120:BK144)</f>
        <v>0</v>
      </c>
    </row>
    <row r="120" spans="1:65" s="2" customFormat="1" ht="24.15" customHeight="1">
      <c r="A120" s="39"/>
      <c r="B120" s="40"/>
      <c r="C120" s="204" t="s">
        <v>217</v>
      </c>
      <c r="D120" s="204" t="s">
        <v>123</v>
      </c>
      <c r="E120" s="205" t="s">
        <v>218</v>
      </c>
      <c r="F120" s="206" t="s">
        <v>219</v>
      </c>
      <c r="G120" s="207" t="s">
        <v>187</v>
      </c>
      <c r="H120" s="208">
        <v>1084.75</v>
      </c>
      <c r="I120" s="209"/>
      <c r="J120" s="210">
        <f>ROUND(I120*H120,2)</f>
        <v>0</v>
      </c>
      <c r="K120" s="206" t="s">
        <v>127</v>
      </c>
      <c r="L120" s="45"/>
      <c r="M120" s="211" t="s">
        <v>19</v>
      </c>
      <c r="N120" s="212" t="s">
        <v>42</v>
      </c>
      <c r="O120" s="85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3">
        <f>S120*H120</f>
        <v>0</v>
      </c>
      <c r="U120" s="214" t="s">
        <v>19</v>
      </c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5" t="s">
        <v>147</v>
      </c>
      <c r="AT120" s="215" t="s">
        <v>123</v>
      </c>
      <c r="AU120" s="215" t="s">
        <v>81</v>
      </c>
      <c r="AY120" s="18" t="s">
        <v>120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8" t="s">
        <v>79</v>
      </c>
      <c r="BK120" s="216">
        <f>ROUND(I120*H120,2)</f>
        <v>0</v>
      </c>
      <c r="BL120" s="18" t="s">
        <v>147</v>
      </c>
      <c r="BM120" s="215" t="s">
        <v>220</v>
      </c>
    </row>
    <row r="121" spans="1:47" s="2" customFormat="1" ht="12">
      <c r="A121" s="39"/>
      <c r="B121" s="40"/>
      <c r="C121" s="41"/>
      <c r="D121" s="217" t="s">
        <v>130</v>
      </c>
      <c r="E121" s="41"/>
      <c r="F121" s="218" t="s">
        <v>221</v>
      </c>
      <c r="G121" s="41"/>
      <c r="H121" s="41"/>
      <c r="I121" s="219"/>
      <c r="J121" s="41"/>
      <c r="K121" s="41"/>
      <c r="L121" s="45"/>
      <c r="M121" s="220"/>
      <c r="N121" s="221"/>
      <c r="O121" s="85"/>
      <c r="P121" s="85"/>
      <c r="Q121" s="85"/>
      <c r="R121" s="85"/>
      <c r="S121" s="85"/>
      <c r="T121" s="85"/>
      <c r="U121" s="86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130</v>
      </c>
      <c r="AU121" s="18" t="s">
        <v>81</v>
      </c>
    </row>
    <row r="122" spans="1:51" s="13" customFormat="1" ht="12">
      <c r="A122" s="13"/>
      <c r="B122" s="227"/>
      <c r="C122" s="228"/>
      <c r="D122" s="229" t="s">
        <v>175</v>
      </c>
      <c r="E122" s="230" t="s">
        <v>19</v>
      </c>
      <c r="F122" s="231" t="s">
        <v>222</v>
      </c>
      <c r="G122" s="228"/>
      <c r="H122" s="232">
        <v>297.6</v>
      </c>
      <c r="I122" s="233"/>
      <c r="J122" s="228"/>
      <c r="K122" s="228"/>
      <c r="L122" s="234"/>
      <c r="M122" s="235"/>
      <c r="N122" s="236"/>
      <c r="O122" s="236"/>
      <c r="P122" s="236"/>
      <c r="Q122" s="236"/>
      <c r="R122" s="236"/>
      <c r="S122" s="236"/>
      <c r="T122" s="236"/>
      <c r="U122" s="237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8" t="s">
        <v>175</v>
      </c>
      <c r="AU122" s="238" t="s">
        <v>81</v>
      </c>
      <c r="AV122" s="13" t="s">
        <v>81</v>
      </c>
      <c r="AW122" s="13" t="s">
        <v>33</v>
      </c>
      <c r="AX122" s="13" t="s">
        <v>71</v>
      </c>
      <c r="AY122" s="238" t="s">
        <v>120</v>
      </c>
    </row>
    <row r="123" spans="1:51" s="13" customFormat="1" ht="12">
      <c r="A123" s="13"/>
      <c r="B123" s="227"/>
      <c r="C123" s="228"/>
      <c r="D123" s="229" t="s">
        <v>175</v>
      </c>
      <c r="E123" s="230" t="s">
        <v>19</v>
      </c>
      <c r="F123" s="231" t="s">
        <v>223</v>
      </c>
      <c r="G123" s="228"/>
      <c r="H123" s="232">
        <v>285.6</v>
      </c>
      <c r="I123" s="233"/>
      <c r="J123" s="228"/>
      <c r="K123" s="228"/>
      <c r="L123" s="234"/>
      <c r="M123" s="235"/>
      <c r="N123" s="236"/>
      <c r="O123" s="236"/>
      <c r="P123" s="236"/>
      <c r="Q123" s="236"/>
      <c r="R123" s="236"/>
      <c r="S123" s="236"/>
      <c r="T123" s="236"/>
      <c r="U123" s="237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8" t="s">
        <v>175</v>
      </c>
      <c r="AU123" s="238" t="s">
        <v>81</v>
      </c>
      <c r="AV123" s="13" t="s">
        <v>81</v>
      </c>
      <c r="AW123" s="13" t="s">
        <v>33</v>
      </c>
      <c r="AX123" s="13" t="s">
        <v>71</v>
      </c>
      <c r="AY123" s="238" t="s">
        <v>120</v>
      </c>
    </row>
    <row r="124" spans="1:51" s="13" customFormat="1" ht="12">
      <c r="A124" s="13"/>
      <c r="B124" s="227"/>
      <c r="C124" s="228"/>
      <c r="D124" s="229" t="s">
        <v>175</v>
      </c>
      <c r="E124" s="230" t="s">
        <v>19</v>
      </c>
      <c r="F124" s="231" t="s">
        <v>224</v>
      </c>
      <c r="G124" s="228"/>
      <c r="H124" s="232">
        <v>266.25</v>
      </c>
      <c r="I124" s="233"/>
      <c r="J124" s="228"/>
      <c r="K124" s="228"/>
      <c r="L124" s="234"/>
      <c r="M124" s="235"/>
      <c r="N124" s="236"/>
      <c r="O124" s="236"/>
      <c r="P124" s="236"/>
      <c r="Q124" s="236"/>
      <c r="R124" s="236"/>
      <c r="S124" s="236"/>
      <c r="T124" s="236"/>
      <c r="U124" s="237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8" t="s">
        <v>175</v>
      </c>
      <c r="AU124" s="238" t="s">
        <v>81</v>
      </c>
      <c r="AV124" s="13" t="s">
        <v>81</v>
      </c>
      <c r="AW124" s="13" t="s">
        <v>33</v>
      </c>
      <c r="AX124" s="13" t="s">
        <v>71</v>
      </c>
      <c r="AY124" s="238" t="s">
        <v>120</v>
      </c>
    </row>
    <row r="125" spans="1:51" s="13" customFormat="1" ht="12">
      <c r="A125" s="13"/>
      <c r="B125" s="227"/>
      <c r="C125" s="228"/>
      <c r="D125" s="229" t="s">
        <v>175</v>
      </c>
      <c r="E125" s="230" t="s">
        <v>19</v>
      </c>
      <c r="F125" s="231" t="s">
        <v>225</v>
      </c>
      <c r="G125" s="228"/>
      <c r="H125" s="232">
        <v>235.3</v>
      </c>
      <c r="I125" s="233"/>
      <c r="J125" s="228"/>
      <c r="K125" s="228"/>
      <c r="L125" s="234"/>
      <c r="M125" s="235"/>
      <c r="N125" s="236"/>
      <c r="O125" s="236"/>
      <c r="P125" s="236"/>
      <c r="Q125" s="236"/>
      <c r="R125" s="236"/>
      <c r="S125" s="236"/>
      <c r="T125" s="236"/>
      <c r="U125" s="237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8" t="s">
        <v>175</v>
      </c>
      <c r="AU125" s="238" t="s">
        <v>81</v>
      </c>
      <c r="AV125" s="13" t="s">
        <v>81</v>
      </c>
      <c r="AW125" s="13" t="s">
        <v>33</v>
      </c>
      <c r="AX125" s="13" t="s">
        <v>71</v>
      </c>
      <c r="AY125" s="238" t="s">
        <v>120</v>
      </c>
    </row>
    <row r="126" spans="1:51" s="14" customFormat="1" ht="12">
      <c r="A126" s="14"/>
      <c r="B126" s="239"/>
      <c r="C126" s="240"/>
      <c r="D126" s="229" t="s">
        <v>175</v>
      </c>
      <c r="E126" s="241" t="s">
        <v>19</v>
      </c>
      <c r="F126" s="242" t="s">
        <v>178</v>
      </c>
      <c r="G126" s="240"/>
      <c r="H126" s="243">
        <v>1084.75</v>
      </c>
      <c r="I126" s="244"/>
      <c r="J126" s="240"/>
      <c r="K126" s="240"/>
      <c r="L126" s="245"/>
      <c r="M126" s="246"/>
      <c r="N126" s="247"/>
      <c r="O126" s="247"/>
      <c r="P126" s="247"/>
      <c r="Q126" s="247"/>
      <c r="R126" s="247"/>
      <c r="S126" s="247"/>
      <c r="T126" s="247"/>
      <c r="U126" s="248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9" t="s">
        <v>175</v>
      </c>
      <c r="AU126" s="249" t="s">
        <v>81</v>
      </c>
      <c r="AV126" s="14" t="s">
        <v>147</v>
      </c>
      <c r="AW126" s="14" t="s">
        <v>33</v>
      </c>
      <c r="AX126" s="14" t="s">
        <v>79</v>
      </c>
      <c r="AY126" s="249" t="s">
        <v>120</v>
      </c>
    </row>
    <row r="127" spans="1:65" s="2" customFormat="1" ht="24.15" customHeight="1">
      <c r="A127" s="39"/>
      <c r="B127" s="40"/>
      <c r="C127" s="204" t="s">
        <v>215</v>
      </c>
      <c r="D127" s="204" t="s">
        <v>123</v>
      </c>
      <c r="E127" s="205" t="s">
        <v>226</v>
      </c>
      <c r="F127" s="206" t="s">
        <v>227</v>
      </c>
      <c r="G127" s="207" t="s">
        <v>187</v>
      </c>
      <c r="H127" s="208">
        <v>130170</v>
      </c>
      <c r="I127" s="209"/>
      <c r="J127" s="210">
        <f>ROUND(I127*H127,2)</f>
        <v>0</v>
      </c>
      <c r="K127" s="206" t="s">
        <v>127</v>
      </c>
      <c r="L127" s="45"/>
      <c r="M127" s="211" t="s">
        <v>19</v>
      </c>
      <c r="N127" s="212" t="s">
        <v>42</v>
      </c>
      <c r="O127" s="85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3">
        <f>S127*H127</f>
        <v>0</v>
      </c>
      <c r="U127" s="214" t="s">
        <v>19</v>
      </c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5" t="s">
        <v>147</v>
      </c>
      <c r="AT127" s="215" t="s">
        <v>123</v>
      </c>
      <c r="AU127" s="215" t="s">
        <v>81</v>
      </c>
      <c r="AY127" s="18" t="s">
        <v>120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8" t="s">
        <v>79</v>
      </c>
      <c r="BK127" s="216">
        <f>ROUND(I127*H127,2)</f>
        <v>0</v>
      </c>
      <c r="BL127" s="18" t="s">
        <v>147</v>
      </c>
      <c r="BM127" s="215" t="s">
        <v>228</v>
      </c>
    </row>
    <row r="128" spans="1:47" s="2" customFormat="1" ht="12">
      <c r="A128" s="39"/>
      <c r="B128" s="40"/>
      <c r="C128" s="41"/>
      <c r="D128" s="217" t="s">
        <v>130</v>
      </c>
      <c r="E128" s="41"/>
      <c r="F128" s="218" t="s">
        <v>229</v>
      </c>
      <c r="G128" s="41"/>
      <c r="H128" s="41"/>
      <c r="I128" s="219"/>
      <c r="J128" s="41"/>
      <c r="K128" s="41"/>
      <c r="L128" s="45"/>
      <c r="M128" s="220"/>
      <c r="N128" s="221"/>
      <c r="O128" s="85"/>
      <c r="P128" s="85"/>
      <c r="Q128" s="85"/>
      <c r="R128" s="85"/>
      <c r="S128" s="85"/>
      <c r="T128" s="85"/>
      <c r="U128" s="86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130</v>
      </c>
      <c r="AU128" s="18" t="s">
        <v>81</v>
      </c>
    </row>
    <row r="129" spans="1:51" s="13" customFormat="1" ht="12">
      <c r="A129" s="13"/>
      <c r="B129" s="227"/>
      <c r="C129" s="228"/>
      <c r="D129" s="229" t="s">
        <v>175</v>
      </c>
      <c r="E129" s="228"/>
      <c r="F129" s="231" t="s">
        <v>230</v>
      </c>
      <c r="G129" s="228"/>
      <c r="H129" s="232">
        <v>130170</v>
      </c>
      <c r="I129" s="233"/>
      <c r="J129" s="228"/>
      <c r="K129" s="228"/>
      <c r="L129" s="234"/>
      <c r="M129" s="235"/>
      <c r="N129" s="236"/>
      <c r="O129" s="236"/>
      <c r="P129" s="236"/>
      <c r="Q129" s="236"/>
      <c r="R129" s="236"/>
      <c r="S129" s="236"/>
      <c r="T129" s="236"/>
      <c r="U129" s="237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8" t="s">
        <v>175</v>
      </c>
      <c r="AU129" s="238" t="s">
        <v>81</v>
      </c>
      <c r="AV129" s="13" t="s">
        <v>81</v>
      </c>
      <c r="AW129" s="13" t="s">
        <v>4</v>
      </c>
      <c r="AX129" s="13" t="s">
        <v>79</v>
      </c>
      <c r="AY129" s="238" t="s">
        <v>120</v>
      </c>
    </row>
    <row r="130" spans="1:65" s="2" customFormat="1" ht="24.15" customHeight="1">
      <c r="A130" s="39"/>
      <c r="B130" s="40"/>
      <c r="C130" s="204" t="s">
        <v>231</v>
      </c>
      <c r="D130" s="204" t="s">
        <v>123</v>
      </c>
      <c r="E130" s="205" t="s">
        <v>232</v>
      </c>
      <c r="F130" s="206" t="s">
        <v>233</v>
      </c>
      <c r="G130" s="207" t="s">
        <v>187</v>
      </c>
      <c r="H130" s="208">
        <v>1084.75</v>
      </c>
      <c r="I130" s="209"/>
      <c r="J130" s="210">
        <f>ROUND(I130*H130,2)</f>
        <v>0</v>
      </c>
      <c r="K130" s="206" t="s">
        <v>127</v>
      </c>
      <c r="L130" s="45"/>
      <c r="M130" s="211" t="s">
        <v>19</v>
      </c>
      <c r="N130" s="212" t="s">
        <v>42</v>
      </c>
      <c r="O130" s="85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3">
        <f>S130*H130</f>
        <v>0</v>
      </c>
      <c r="U130" s="214" t="s">
        <v>19</v>
      </c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5" t="s">
        <v>147</v>
      </c>
      <c r="AT130" s="215" t="s">
        <v>123</v>
      </c>
      <c r="AU130" s="215" t="s">
        <v>81</v>
      </c>
      <c r="AY130" s="18" t="s">
        <v>120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8" t="s">
        <v>79</v>
      </c>
      <c r="BK130" s="216">
        <f>ROUND(I130*H130,2)</f>
        <v>0</v>
      </c>
      <c r="BL130" s="18" t="s">
        <v>147</v>
      </c>
      <c r="BM130" s="215" t="s">
        <v>234</v>
      </c>
    </row>
    <row r="131" spans="1:47" s="2" customFormat="1" ht="12">
      <c r="A131" s="39"/>
      <c r="B131" s="40"/>
      <c r="C131" s="41"/>
      <c r="D131" s="217" t="s">
        <v>130</v>
      </c>
      <c r="E131" s="41"/>
      <c r="F131" s="218" t="s">
        <v>235</v>
      </c>
      <c r="G131" s="41"/>
      <c r="H131" s="41"/>
      <c r="I131" s="219"/>
      <c r="J131" s="41"/>
      <c r="K131" s="41"/>
      <c r="L131" s="45"/>
      <c r="M131" s="220"/>
      <c r="N131" s="221"/>
      <c r="O131" s="85"/>
      <c r="P131" s="85"/>
      <c r="Q131" s="85"/>
      <c r="R131" s="85"/>
      <c r="S131" s="85"/>
      <c r="T131" s="85"/>
      <c r="U131" s="86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130</v>
      </c>
      <c r="AU131" s="18" t="s">
        <v>81</v>
      </c>
    </row>
    <row r="132" spans="1:65" s="2" customFormat="1" ht="24.15" customHeight="1">
      <c r="A132" s="39"/>
      <c r="B132" s="40"/>
      <c r="C132" s="204" t="s">
        <v>236</v>
      </c>
      <c r="D132" s="204" t="s">
        <v>123</v>
      </c>
      <c r="E132" s="205" t="s">
        <v>237</v>
      </c>
      <c r="F132" s="206" t="s">
        <v>238</v>
      </c>
      <c r="G132" s="207" t="s">
        <v>187</v>
      </c>
      <c r="H132" s="208">
        <v>240</v>
      </c>
      <c r="I132" s="209"/>
      <c r="J132" s="210">
        <f>ROUND(I132*H132,2)</f>
        <v>0</v>
      </c>
      <c r="K132" s="206" t="s">
        <v>127</v>
      </c>
      <c r="L132" s="45"/>
      <c r="M132" s="211" t="s">
        <v>19</v>
      </c>
      <c r="N132" s="212" t="s">
        <v>42</v>
      </c>
      <c r="O132" s="85"/>
      <c r="P132" s="213">
        <f>O132*H132</f>
        <v>0</v>
      </c>
      <c r="Q132" s="213">
        <v>0.00021</v>
      </c>
      <c r="R132" s="213">
        <f>Q132*H132</f>
        <v>0.0504</v>
      </c>
      <c r="S132" s="213">
        <v>0</v>
      </c>
      <c r="T132" s="213">
        <f>S132*H132</f>
        <v>0</v>
      </c>
      <c r="U132" s="214" t="s">
        <v>19</v>
      </c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5" t="s">
        <v>147</v>
      </c>
      <c r="AT132" s="215" t="s">
        <v>123</v>
      </c>
      <c r="AU132" s="215" t="s">
        <v>81</v>
      </c>
      <c r="AY132" s="18" t="s">
        <v>120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8" t="s">
        <v>79</v>
      </c>
      <c r="BK132" s="216">
        <f>ROUND(I132*H132,2)</f>
        <v>0</v>
      </c>
      <c r="BL132" s="18" t="s">
        <v>147</v>
      </c>
      <c r="BM132" s="215" t="s">
        <v>239</v>
      </c>
    </row>
    <row r="133" spans="1:47" s="2" customFormat="1" ht="12">
      <c r="A133" s="39"/>
      <c r="B133" s="40"/>
      <c r="C133" s="41"/>
      <c r="D133" s="217" t="s">
        <v>130</v>
      </c>
      <c r="E133" s="41"/>
      <c r="F133" s="218" t="s">
        <v>240</v>
      </c>
      <c r="G133" s="41"/>
      <c r="H133" s="41"/>
      <c r="I133" s="219"/>
      <c r="J133" s="41"/>
      <c r="K133" s="41"/>
      <c r="L133" s="45"/>
      <c r="M133" s="220"/>
      <c r="N133" s="221"/>
      <c r="O133" s="85"/>
      <c r="P133" s="85"/>
      <c r="Q133" s="85"/>
      <c r="R133" s="85"/>
      <c r="S133" s="85"/>
      <c r="T133" s="85"/>
      <c r="U133" s="86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130</v>
      </c>
      <c r="AU133" s="18" t="s">
        <v>81</v>
      </c>
    </row>
    <row r="134" spans="1:51" s="13" customFormat="1" ht="12">
      <c r="A134" s="13"/>
      <c r="B134" s="227"/>
      <c r="C134" s="228"/>
      <c r="D134" s="229" t="s">
        <v>175</v>
      </c>
      <c r="E134" s="230" t="s">
        <v>19</v>
      </c>
      <c r="F134" s="231" t="s">
        <v>241</v>
      </c>
      <c r="G134" s="228"/>
      <c r="H134" s="232">
        <v>240</v>
      </c>
      <c r="I134" s="233"/>
      <c r="J134" s="228"/>
      <c r="K134" s="228"/>
      <c r="L134" s="234"/>
      <c r="M134" s="235"/>
      <c r="N134" s="236"/>
      <c r="O134" s="236"/>
      <c r="P134" s="236"/>
      <c r="Q134" s="236"/>
      <c r="R134" s="236"/>
      <c r="S134" s="236"/>
      <c r="T134" s="236"/>
      <c r="U134" s="237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8" t="s">
        <v>175</v>
      </c>
      <c r="AU134" s="238" t="s">
        <v>81</v>
      </c>
      <c r="AV134" s="13" t="s">
        <v>81</v>
      </c>
      <c r="AW134" s="13" t="s">
        <v>33</v>
      </c>
      <c r="AX134" s="13" t="s">
        <v>79</v>
      </c>
      <c r="AY134" s="238" t="s">
        <v>120</v>
      </c>
    </row>
    <row r="135" spans="1:65" s="2" customFormat="1" ht="24.15" customHeight="1">
      <c r="A135" s="39"/>
      <c r="B135" s="40"/>
      <c r="C135" s="204" t="s">
        <v>242</v>
      </c>
      <c r="D135" s="204" t="s">
        <v>123</v>
      </c>
      <c r="E135" s="205" t="s">
        <v>243</v>
      </c>
      <c r="F135" s="206" t="s">
        <v>244</v>
      </c>
      <c r="G135" s="207" t="s">
        <v>187</v>
      </c>
      <c r="H135" s="208">
        <v>240</v>
      </c>
      <c r="I135" s="209"/>
      <c r="J135" s="210">
        <f>ROUND(I135*H135,2)</f>
        <v>0</v>
      </c>
      <c r="K135" s="206" t="s">
        <v>127</v>
      </c>
      <c r="L135" s="45"/>
      <c r="M135" s="211" t="s">
        <v>19</v>
      </c>
      <c r="N135" s="212" t="s">
        <v>42</v>
      </c>
      <c r="O135" s="85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3">
        <f>S135*H135</f>
        <v>0</v>
      </c>
      <c r="U135" s="214" t="s">
        <v>19</v>
      </c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5" t="s">
        <v>147</v>
      </c>
      <c r="AT135" s="215" t="s">
        <v>123</v>
      </c>
      <c r="AU135" s="215" t="s">
        <v>81</v>
      </c>
      <c r="AY135" s="18" t="s">
        <v>120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8" t="s">
        <v>79</v>
      </c>
      <c r="BK135" s="216">
        <f>ROUND(I135*H135,2)</f>
        <v>0</v>
      </c>
      <c r="BL135" s="18" t="s">
        <v>147</v>
      </c>
      <c r="BM135" s="215" t="s">
        <v>245</v>
      </c>
    </row>
    <row r="136" spans="1:47" s="2" customFormat="1" ht="12">
      <c r="A136" s="39"/>
      <c r="B136" s="40"/>
      <c r="C136" s="41"/>
      <c r="D136" s="217" t="s">
        <v>130</v>
      </c>
      <c r="E136" s="41"/>
      <c r="F136" s="218" t="s">
        <v>246</v>
      </c>
      <c r="G136" s="41"/>
      <c r="H136" s="41"/>
      <c r="I136" s="219"/>
      <c r="J136" s="41"/>
      <c r="K136" s="41"/>
      <c r="L136" s="45"/>
      <c r="M136" s="220"/>
      <c r="N136" s="221"/>
      <c r="O136" s="85"/>
      <c r="P136" s="85"/>
      <c r="Q136" s="85"/>
      <c r="R136" s="85"/>
      <c r="S136" s="85"/>
      <c r="T136" s="85"/>
      <c r="U136" s="86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130</v>
      </c>
      <c r="AU136" s="18" t="s">
        <v>81</v>
      </c>
    </row>
    <row r="137" spans="1:65" s="2" customFormat="1" ht="16.5" customHeight="1">
      <c r="A137" s="39"/>
      <c r="B137" s="40"/>
      <c r="C137" s="204" t="s">
        <v>247</v>
      </c>
      <c r="D137" s="204" t="s">
        <v>123</v>
      </c>
      <c r="E137" s="205" t="s">
        <v>248</v>
      </c>
      <c r="F137" s="206" t="s">
        <v>249</v>
      </c>
      <c r="G137" s="207" t="s">
        <v>187</v>
      </c>
      <c r="H137" s="208">
        <v>12.8</v>
      </c>
      <c r="I137" s="209"/>
      <c r="J137" s="210">
        <f>ROUND(I137*H137,2)</f>
        <v>0</v>
      </c>
      <c r="K137" s="206" t="s">
        <v>127</v>
      </c>
      <c r="L137" s="45"/>
      <c r="M137" s="211" t="s">
        <v>19</v>
      </c>
      <c r="N137" s="212" t="s">
        <v>42</v>
      </c>
      <c r="O137" s="85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3">
        <f>S137*H137</f>
        <v>0</v>
      </c>
      <c r="U137" s="214" t="s">
        <v>19</v>
      </c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5" t="s">
        <v>147</v>
      </c>
      <c r="AT137" s="215" t="s">
        <v>123</v>
      </c>
      <c r="AU137" s="215" t="s">
        <v>81</v>
      </c>
      <c r="AY137" s="18" t="s">
        <v>120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8" t="s">
        <v>79</v>
      </c>
      <c r="BK137" s="216">
        <f>ROUND(I137*H137,2)</f>
        <v>0</v>
      </c>
      <c r="BL137" s="18" t="s">
        <v>147</v>
      </c>
      <c r="BM137" s="215" t="s">
        <v>250</v>
      </c>
    </row>
    <row r="138" spans="1:47" s="2" customFormat="1" ht="12">
      <c r="A138" s="39"/>
      <c r="B138" s="40"/>
      <c r="C138" s="41"/>
      <c r="D138" s="217" t="s">
        <v>130</v>
      </c>
      <c r="E138" s="41"/>
      <c r="F138" s="218" t="s">
        <v>251</v>
      </c>
      <c r="G138" s="41"/>
      <c r="H138" s="41"/>
      <c r="I138" s="219"/>
      <c r="J138" s="41"/>
      <c r="K138" s="41"/>
      <c r="L138" s="45"/>
      <c r="M138" s="220"/>
      <c r="N138" s="221"/>
      <c r="O138" s="85"/>
      <c r="P138" s="85"/>
      <c r="Q138" s="85"/>
      <c r="R138" s="85"/>
      <c r="S138" s="85"/>
      <c r="T138" s="85"/>
      <c r="U138" s="86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130</v>
      </c>
      <c r="AU138" s="18" t="s">
        <v>81</v>
      </c>
    </row>
    <row r="139" spans="1:51" s="13" customFormat="1" ht="12">
      <c r="A139" s="13"/>
      <c r="B139" s="227"/>
      <c r="C139" s="228"/>
      <c r="D139" s="229" t="s">
        <v>175</v>
      </c>
      <c r="E139" s="230" t="s">
        <v>19</v>
      </c>
      <c r="F139" s="231" t="s">
        <v>200</v>
      </c>
      <c r="G139" s="228"/>
      <c r="H139" s="232">
        <v>12.8</v>
      </c>
      <c r="I139" s="233"/>
      <c r="J139" s="228"/>
      <c r="K139" s="228"/>
      <c r="L139" s="234"/>
      <c r="M139" s="235"/>
      <c r="N139" s="236"/>
      <c r="O139" s="236"/>
      <c r="P139" s="236"/>
      <c r="Q139" s="236"/>
      <c r="R139" s="236"/>
      <c r="S139" s="236"/>
      <c r="T139" s="236"/>
      <c r="U139" s="237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8" t="s">
        <v>175</v>
      </c>
      <c r="AU139" s="238" t="s">
        <v>81</v>
      </c>
      <c r="AV139" s="13" t="s">
        <v>81</v>
      </c>
      <c r="AW139" s="13" t="s">
        <v>33</v>
      </c>
      <c r="AX139" s="13" t="s">
        <v>79</v>
      </c>
      <c r="AY139" s="238" t="s">
        <v>120</v>
      </c>
    </row>
    <row r="140" spans="1:65" s="2" customFormat="1" ht="16.5" customHeight="1">
      <c r="A140" s="39"/>
      <c r="B140" s="40"/>
      <c r="C140" s="204" t="s">
        <v>252</v>
      </c>
      <c r="D140" s="204" t="s">
        <v>123</v>
      </c>
      <c r="E140" s="205" t="s">
        <v>253</v>
      </c>
      <c r="F140" s="206" t="s">
        <v>254</v>
      </c>
      <c r="G140" s="207" t="s">
        <v>187</v>
      </c>
      <c r="H140" s="208">
        <v>12.8</v>
      </c>
      <c r="I140" s="209"/>
      <c r="J140" s="210">
        <f>ROUND(I140*H140,2)</f>
        <v>0</v>
      </c>
      <c r="K140" s="206" t="s">
        <v>127</v>
      </c>
      <c r="L140" s="45"/>
      <c r="M140" s="211" t="s">
        <v>19</v>
      </c>
      <c r="N140" s="212" t="s">
        <v>42</v>
      </c>
      <c r="O140" s="85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3">
        <f>S140*H140</f>
        <v>0</v>
      </c>
      <c r="U140" s="214" t="s">
        <v>19</v>
      </c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5" t="s">
        <v>147</v>
      </c>
      <c r="AT140" s="215" t="s">
        <v>123</v>
      </c>
      <c r="AU140" s="215" t="s">
        <v>81</v>
      </c>
      <c r="AY140" s="18" t="s">
        <v>120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8" t="s">
        <v>79</v>
      </c>
      <c r="BK140" s="216">
        <f>ROUND(I140*H140,2)</f>
        <v>0</v>
      </c>
      <c r="BL140" s="18" t="s">
        <v>147</v>
      </c>
      <c r="BM140" s="215" t="s">
        <v>255</v>
      </c>
    </row>
    <row r="141" spans="1:47" s="2" customFormat="1" ht="12">
      <c r="A141" s="39"/>
      <c r="B141" s="40"/>
      <c r="C141" s="41"/>
      <c r="D141" s="217" t="s">
        <v>130</v>
      </c>
      <c r="E141" s="41"/>
      <c r="F141" s="218" t="s">
        <v>256</v>
      </c>
      <c r="G141" s="41"/>
      <c r="H141" s="41"/>
      <c r="I141" s="219"/>
      <c r="J141" s="41"/>
      <c r="K141" s="41"/>
      <c r="L141" s="45"/>
      <c r="M141" s="220"/>
      <c r="N141" s="221"/>
      <c r="O141" s="85"/>
      <c r="P141" s="85"/>
      <c r="Q141" s="85"/>
      <c r="R141" s="85"/>
      <c r="S141" s="85"/>
      <c r="T141" s="85"/>
      <c r="U141" s="86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130</v>
      </c>
      <c r="AU141" s="18" t="s">
        <v>81</v>
      </c>
    </row>
    <row r="142" spans="1:51" s="13" customFormat="1" ht="12">
      <c r="A142" s="13"/>
      <c r="B142" s="227"/>
      <c r="C142" s="228"/>
      <c r="D142" s="229" t="s">
        <v>175</v>
      </c>
      <c r="E142" s="230" t="s">
        <v>19</v>
      </c>
      <c r="F142" s="231" t="s">
        <v>200</v>
      </c>
      <c r="G142" s="228"/>
      <c r="H142" s="232">
        <v>12.8</v>
      </c>
      <c r="I142" s="233"/>
      <c r="J142" s="228"/>
      <c r="K142" s="228"/>
      <c r="L142" s="234"/>
      <c r="M142" s="235"/>
      <c r="N142" s="236"/>
      <c r="O142" s="236"/>
      <c r="P142" s="236"/>
      <c r="Q142" s="236"/>
      <c r="R142" s="236"/>
      <c r="S142" s="236"/>
      <c r="T142" s="236"/>
      <c r="U142" s="237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8" t="s">
        <v>175</v>
      </c>
      <c r="AU142" s="238" t="s">
        <v>81</v>
      </c>
      <c r="AV142" s="13" t="s">
        <v>81</v>
      </c>
      <c r="AW142" s="13" t="s">
        <v>33</v>
      </c>
      <c r="AX142" s="13" t="s">
        <v>79</v>
      </c>
      <c r="AY142" s="238" t="s">
        <v>120</v>
      </c>
    </row>
    <row r="143" spans="1:65" s="2" customFormat="1" ht="16.5" customHeight="1">
      <c r="A143" s="39"/>
      <c r="B143" s="40"/>
      <c r="C143" s="204" t="s">
        <v>8</v>
      </c>
      <c r="D143" s="204" t="s">
        <v>123</v>
      </c>
      <c r="E143" s="205" t="s">
        <v>257</v>
      </c>
      <c r="F143" s="206" t="s">
        <v>258</v>
      </c>
      <c r="G143" s="207" t="s">
        <v>187</v>
      </c>
      <c r="H143" s="208">
        <v>12.8</v>
      </c>
      <c r="I143" s="209"/>
      <c r="J143" s="210">
        <f>ROUND(I143*H143,2)</f>
        <v>0</v>
      </c>
      <c r="K143" s="206" t="s">
        <v>127</v>
      </c>
      <c r="L143" s="45"/>
      <c r="M143" s="211" t="s">
        <v>19</v>
      </c>
      <c r="N143" s="212" t="s">
        <v>42</v>
      </c>
      <c r="O143" s="85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3">
        <f>S143*H143</f>
        <v>0</v>
      </c>
      <c r="U143" s="214" t="s">
        <v>19</v>
      </c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5" t="s">
        <v>147</v>
      </c>
      <c r="AT143" s="215" t="s">
        <v>123</v>
      </c>
      <c r="AU143" s="215" t="s">
        <v>81</v>
      </c>
      <c r="AY143" s="18" t="s">
        <v>120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8" t="s">
        <v>79</v>
      </c>
      <c r="BK143" s="216">
        <f>ROUND(I143*H143,2)</f>
        <v>0</v>
      </c>
      <c r="BL143" s="18" t="s">
        <v>147</v>
      </c>
      <c r="BM143" s="215" t="s">
        <v>259</v>
      </c>
    </row>
    <row r="144" spans="1:47" s="2" customFormat="1" ht="12">
      <c r="A144" s="39"/>
      <c r="B144" s="40"/>
      <c r="C144" s="41"/>
      <c r="D144" s="217" t="s">
        <v>130</v>
      </c>
      <c r="E144" s="41"/>
      <c r="F144" s="218" t="s">
        <v>260</v>
      </c>
      <c r="G144" s="41"/>
      <c r="H144" s="41"/>
      <c r="I144" s="219"/>
      <c r="J144" s="41"/>
      <c r="K144" s="41"/>
      <c r="L144" s="45"/>
      <c r="M144" s="220"/>
      <c r="N144" s="221"/>
      <c r="O144" s="85"/>
      <c r="P144" s="85"/>
      <c r="Q144" s="85"/>
      <c r="R144" s="85"/>
      <c r="S144" s="85"/>
      <c r="T144" s="85"/>
      <c r="U144" s="86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130</v>
      </c>
      <c r="AU144" s="18" t="s">
        <v>81</v>
      </c>
    </row>
    <row r="145" spans="1:63" s="12" customFormat="1" ht="22.8" customHeight="1">
      <c r="A145" s="12"/>
      <c r="B145" s="188"/>
      <c r="C145" s="189"/>
      <c r="D145" s="190" t="s">
        <v>70</v>
      </c>
      <c r="E145" s="202" t="s">
        <v>261</v>
      </c>
      <c r="F145" s="202" t="s">
        <v>262</v>
      </c>
      <c r="G145" s="189"/>
      <c r="H145" s="189"/>
      <c r="I145" s="192"/>
      <c r="J145" s="203">
        <f>BK145</f>
        <v>0</v>
      </c>
      <c r="K145" s="189"/>
      <c r="L145" s="194"/>
      <c r="M145" s="195"/>
      <c r="N145" s="196"/>
      <c r="O145" s="196"/>
      <c r="P145" s="197">
        <f>SUM(P146:P157)</f>
        <v>0</v>
      </c>
      <c r="Q145" s="196"/>
      <c r="R145" s="197">
        <f>SUM(R146:R157)</f>
        <v>0</v>
      </c>
      <c r="S145" s="196"/>
      <c r="T145" s="197">
        <f>SUM(T146:T157)</f>
        <v>0</v>
      </c>
      <c r="U145" s="198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99" t="s">
        <v>79</v>
      </c>
      <c r="AT145" s="200" t="s">
        <v>70</v>
      </c>
      <c r="AU145" s="200" t="s">
        <v>79</v>
      </c>
      <c r="AY145" s="199" t="s">
        <v>120</v>
      </c>
      <c r="BK145" s="201">
        <f>SUM(BK146:BK157)</f>
        <v>0</v>
      </c>
    </row>
    <row r="146" spans="1:65" s="2" customFormat="1" ht="24.15" customHeight="1">
      <c r="A146" s="39"/>
      <c r="B146" s="40"/>
      <c r="C146" s="204" t="s">
        <v>263</v>
      </c>
      <c r="D146" s="204" t="s">
        <v>123</v>
      </c>
      <c r="E146" s="205" t="s">
        <v>264</v>
      </c>
      <c r="F146" s="206" t="s">
        <v>265</v>
      </c>
      <c r="G146" s="207" t="s">
        <v>266</v>
      </c>
      <c r="H146" s="208">
        <v>11.912</v>
      </c>
      <c r="I146" s="209"/>
      <c r="J146" s="210">
        <f>ROUND(I146*H146,2)</f>
        <v>0</v>
      </c>
      <c r="K146" s="206" t="s">
        <v>127</v>
      </c>
      <c r="L146" s="45"/>
      <c r="M146" s="211" t="s">
        <v>19</v>
      </c>
      <c r="N146" s="212" t="s">
        <v>42</v>
      </c>
      <c r="O146" s="85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3">
        <f>S146*H146</f>
        <v>0</v>
      </c>
      <c r="U146" s="214" t="s">
        <v>19</v>
      </c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5" t="s">
        <v>147</v>
      </c>
      <c r="AT146" s="215" t="s">
        <v>123</v>
      </c>
      <c r="AU146" s="215" t="s">
        <v>81</v>
      </c>
      <c r="AY146" s="18" t="s">
        <v>120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8" t="s">
        <v>79</v>
      </c>
      <c r="BK146" s="216">
        <f>ROUND(I146*H146,2)</f>
        <v>0</v>
      </c>
      <c r="BL146" s="18" t="s">
        <v>147</v>
      </c>
      <c r="BM146" s="215" t="s">
        <v>267</v>
      </c>
    </row>
    <row r="147" spans="1:47" s="2" customFormat="1" ht="12">
      <c r="A147" s="39"/>
      <c r="B147" s="40"/>
      <c r="C147" s="41"/>
      <c r="D147" s="217" t="s">
        <v>130</v>
      </c>
      <c r="E147" s="41"/>
      <c r="F147" s="218" t="s">
        <v>268</v>
      </c>
      <c r="G147" s="41"/>
      <c r="H147" s="41"/>
      <c r="I147" s="219"/>
      <c r="J147" s="41"/>
      <c r="K147" s="41"/>
      <c r="L147" s="45"/>
      <c r="M147" s="220"/>
      <c r="N147" s="221"/>
      <c r="O147" s="85"/>
      <c r="P147" s="85"/>
      <c r="Q147" s="85"/>
      <c r="R147" s="85"/>
      <c r="S147" s="85"/>
      <c r="T147" s="85"/>
      <c r="U147" s="86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130</v>
      </c>
      <c r="AU147" s="18" t="s">
        <v>81</v>
      </c>
    </row>
    <row r="148" spans="1:65" s="2" customFormat="1" ht="21.75" customHeight="1">
      <c r="A148" s="39"/>
      <c r="B148" s="40"/>
      <c r="C148" s="204" t="s">
        <v>269</v>
      </c>
      <c r="D148" s="204" t="s">
        <v>123</v>
      </c>
      <c r="E148" s="205" t="s">
        <v>270</v>
      </c>
      <c r="F148" s="206" t="s">
        <v>271</v>
      </c>
      <c r="G148" s="207" t="s">
        <v>266</v>
      </c>
      <c r="H148" s="208">
        <v>11.912</v>
      </c>
      <c r="I148" s="209"/>
      <c r="J148" s="210">
        <f>ROUND(I148*H148,2)</f>
        <v>0</v>
      </c>
      <c r="K148" s="206" t="s">
        <v>127</v>
      </c>
      <c r="L148" s="45"/>
      <c r="M148" s="211" t="s">
        <v>19</v>
      </c>
      <c r="N148" s="212" t="s">
        <v>42</v>
      </c>
      <c r="O148" s="85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3">
        <f>S148*H148</f>
        <v>0</v>
      </c>
      <c r="U148" s="214" t="s">
        <v>19</v>
      </c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5" t="s">
        <v>147</v>
      </c>
      <c r="AT148" s="215" t="s">
        <v>123</v>
      </c>
      <c r="AU148" s="215" t="s">
        <v>81</v>
      </c>
      <c r="AY148" s="18" t="s">
        <v>120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8" t="s">
        <v>79</v>
      </c>
      <c r="BK148" s="216">
        <f>ROUND(I148*H148,2)</f>
        <v>0</v>
      </c>
      <c r="BL148" s="18" t="s">
        <v>147</v>
      </c>
      <c r="BM148" s="215" t="s">
        <v>272</v>
      </c>
    </row>
    <row r="149" spans="1:47" s="2" customFormat="1" ht="12">
      <c r="A149" s="39"/>
      <c r="B149" s="40"/>
      <c r="C149" s="41"/>
      <c r="D149" s="217" t="s">
        <v>130</v>
      </c>
      <c r="E149" s="41"/>
      <c r="F149" s="218" t="s">
        <v>273</v>
      </c>
      <c r="G149" s="41"/>
      <c r="H149" s="41"/>
      <c r="I149" s="219"/>
      <c r="J149" s="41"/>
      <c r="K149" s="41"/>
      <c r="L149" s="45"/>
      <c r="M149" s="220"/>
      <c r="N149" s="221"/>
      <c r="O149" s="85"/>
      <c r="P149" s="85"/>
      <c r="Q149" s="85"/>
      <c r="R149" s="85"/>
      <c r="S149" s="85"/>
      <c r="T149" s="85"/>
      <c r="U149" s="86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130</v>
      </c>
      <c r="AU149" s="18" t="s">
        <v>81</v>
      </c>
    </row>
    <row r="150" spans="1:65" s="2" customFormat="1" ht="24.15" customHeight="1">
      <c r="A150" s="39"/>
      <c r="B150" s="40"/>
      <c r="C150" s="204" t="s">
        <v>274</v>
      </c>
      <c r="D150" s="204" t="s">
        <v>123</v>
      </c>
      <c r="E150" s="205" t="s">
        <v>275</v>
      </c>
      <c r="F150" s="206" t="s">
        <v>276</v>
      </c>
      <c r="G150" s="207" t="s">
        <v>266</v>
      </c>
      <c r="H150" s="208">
        <v>464.568</v>
      </c>
      <c r="I150" s="209"/>
      <c r="J150" s="210">
        <f>ROUND(I150*H150,2)</f>
        <v>0</v>
      </c>
      <c r="K150" s="206" t="s">
        <v>127</v>
      </c>
      <c r="L150" s="45"/>
      <c r="M150" s="211" t="s">
        <v>19</v>
      </c>
      <c r="N150" s="212" t="s">
        <v>42</v>
      </c>
      <c r="O150" s="85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3">
        <f>S150*H150</f>
        <v>0</v>
      </c>
      <c r="U150" s="214" t="s">
        <v>19</v>
      </c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5" t="s">
        <v>147</v>
      </c>
      <c r="AT150" s="215" t="s">
        <v>123</v>
      </c>
      <c r="AU150" s="215" t="s">
        <v>81</v>
      </c>
      <c r="AY150" s="18" t="s">
        <v>120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8" t="s">
        <v>79</v>
      </c>
      <c r="BK150" s="216">
        <f>ROUND(I150*H150,2)</f>
        <v>0</v>
      </c>
      <c r="BL150" s="18" t="s">
        <v>147</v>
      </c>
      <c r="BM150" s="215" t="s">
        <v>277</v>
      </c>
    </row>
    <row r="151" spans="1:47" s="2" customFormat="1" ht="12">
      <c r="A151" s="39"/>
      <c r="B151" s="40"/>
      <c r="C151" s="41"/>
      <c r="D151" s="217" t="s">
        <v>130</v>
      </c>
      <c r="E151" s="41"/>
      <c r="F151" s="218" t="s">
        <v>278</v>
      </c>
      <c r="G151" s="41"/>
      <c r="H151" s="41"/>
      <c r="I151" s="219"/>
      <c r="J151" s="41"/>
      <c r="K151" s="41"/>
      <c r="L151" s="45"/>
      <c r="M151" s="220"/>
      <c r="N151" s="221"/>
      <c r="O151" s="85"/>
      <c r="P151" s="85"/>
      <c r="Q151" s="85"/>
      <c r="R151" s="85"/>
      <c r="S151" s="85"/>
      <c r="T151" s="85"/>
      <c r="U151" s="86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130</v>
      </c>
      <c r="AU151" s="18" t="s">
        <v>81</v>
      </c>
    </row>
    <row r="152" spans="1:51" s="13" customFormat="1" ht="12">
      <c r="A152" s="13"/>
      <c r="B152" s="227"/>
      <c r="C152" s="228"/>
      <c r="D152" s="229" t="s">
        <v>175</v>
      </c>
      <c r="E152" s="228"/>
      <c r="F152" s="231" t="s">
        <v>279</v>
      </c>
      <c r="G152" s="228"/>
      <c r="H152" s="232">
        <v>464.568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6"/>
      <c r="U152" s="237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8" t="s">
        <v>175</v>
      </c>
      <c r="AU152" s="238" t="s">
        <v>81</v>
      </c>
      <c r="AV152" s="13" t="s">
        <v>81</v>
      </c>
      <c r="AW152" s="13" t="s">
        <v>4</v>
      </c>
      <c r="AX152" s="13" t="s">
        <v>79</v>
      </c>
      <c r="AY152" s="238" t="s">
        <v>120</v>
      </c>
    </row>
    <row r="153" spans="1:65" s="2" customFormat="1" ht="24.15" customHeight="1">
      <c r="A153" s="39"/>
      <c r="B153" s="40"/>
      <c r="C153" s="204" t="s">
        <v>280</v>
      </c>
      <c r="D153" s="204" t="s">
        <v>123</v>
      </c>
      <c r="E153" s="205" t="s">
        <v>281</v>
      </c>
      <c r="F153" s="206" t="s">
        <v>282</v>
      </c>
      <c r="G153" s="207" t="s">
        <v>266</v>
      </c>
      <c r="H153" s="208">
        <v>5.382</v>
      </c>
      <c r="I153" s="209"/>
      <c r="J153" s="210">
        <f>ROUND(I153*H153,2)</f>
        <v>0</v>
      </c>
      <c r="K153" s="206" t="s">
        <v>127</v>
      </c>
      <c r="L153" s="45"/>
      <c r="M153" s="211" t="s">
        <v>19</v>
      </c>
      <c r="N153" s="212" t="s">
        <v>42</v>
      </c>
      <c r="O153" s="85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3">
        <f>S153*H153</f>
        <v>0</v>
      </c>
      <c r="U153" s="214" t="s">
        <v>19</v>
      </c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5" t="s">
        <v>147</v>
      </c>
      <c r="AT153" s="215" t="s">
        <v>123</v>
      </c>
      <c r="AU153" s="215" t="s">
        <v>81</v>
      </c>
      <c r="AY153" s="18" t="s">
        <v>120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8" t="s">
        <v>79</v>
      </c>
      <c r="BK153" s="216">
        <f>ROUND(I153*H153,2)</f>
        <v>0</v>
      </c>
      <c r="BL153" s="18" t="s">
        <v>147</v>
      </c>
      <c r="BM153" s="215" t="s">
        <v>283</v>
      </c>
    </row>
    <row r="154" spans="1:47" s="2" customFormat="1" ht="12">
      <c r="A154" s="39"/>
      <c r="B154" s="40"/>
      <c r="C154" s="41"/>
      <c r="D154" s="217" t="s">
        <v>130</v>
      </c>
      <c r="E154" s="41"/>
      <c r="F154" s="218" t="s">
        <v>284</v>
      </c>
      <c r="G154" s="41"/>
      <c r="H154" s="41"/>
      <c r="I154" s="219"/>
      <c r="J154" s="41"/>
      <c r="K154" s="41"/>
      <c r="L154" s="45"/>
      <c r="M154" s="220"/>
      <c r="N154" s="221"/>
      <c r="O154" s="85"/>
      <c r="P154" s="85"/>
      <c r="Q154" s="85"/>
      <c r="R154" s="85"/>
      <c r="S154" s="85"/>
      <c r="T154" s="85"/>
      <c r="U154" s="86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130</v>
      </c>
      <c r="AU154" s="18" t="s">
        <v>81</v>
      </c>
    </row>
    <row r="155" spans="1:65" s="2" customFormat="1" ht="24.15" customHeight="1">
      <c r="A155" s="39"/>
      <c r="B155" s="40"/>
      <c r="C155" s="204" t="s">
        <v>285</v>
      </c>
      <c r="D155" s="204" t="s">
        <v>123</v>
      </c>
      <c r="E155" s="205" t="s">
        <v>286</v>
      </c>
      <c r="F155" s="206" t="s">
        <v>287</v>
      </c>
      <c r="G155" s="207" t="s">
        <v>266</v>
      </c>
      <c r="H155" s="208">
        <v>3.421</v>
      </c>
      <c r="I155" s="209"/>
      <c r="J155" s="210">
        <f>ROUND(I155*H155,2)</f>
        <v>0</v>
      </c>
      <c r="K155" s="206" t="s">
        <v>127</v>
      </c>
      <c r="L155" s="45"/>
      <c r="M155" s="211" t="s">
        <v>19</v>
      </c>
      <c r="N155" s="212" t="s">
        <v>42</v>
      </c>
      <c r="O155" s="85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3">
        <f>S155*H155</f>
        <v>0</v>
      </c>
      <c r="U155" s="214" t="s">
        <v>19</v>
      </c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5" t="s">
        <v>147</v>
      </c>
      <c r="AT155" s="215" t="s">
        <v>123</v>
      </c>
      <c r="AU155" s="215" t="s">
        <v>81</v>
      </c>
      <c r="AY155" s="18" t="s">
        <v>120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8" t="s">
        <v>79</v>
      </c>
      <c r="BK155" s="216">
        <f>ROUND(I155*H155,2)</f>
        <v>0</v>
      </c>
      <c r="BL155" s="18" t="s">
        <v>147</v>
      </c>
      <c r="BM155" s="215" t="s">
        <v>288</v>
      </c>
    </row>
    <row r="156" spans="1:47" s="2" customFormat="1" ht="12">
      <c r="A156" s="39"/>
      <c r="B156" s="40"/>
      <c r="C156" s="41"/>
      <c r="D156" s="217" t="s">
        <v>130</v>
      </c>
      <c r="E156" s="41"/>
      <c r="F156" s="218" t="s">
        <v>289</v>
      </c>
      <c r="G156" s="41"/>
      <c r="H156" s="41"/>
      <c r="I156" s="219"/>
      <c r="J156" s="41"/>
      <c r="K156" s="41"/>
      <c r="L156" s="45"/>
      <c r="M156" s="220"/>
      <c r="N156" s="221"/>
      <c r="O156" s="85"/>
      <c r="P156" s="85"/>
      <c r="Q156" s="85"/>
      <c r="R156" s="85"/>
      <c r="S156" s="85"/>
      <c r="T156" s="85"/>
      <c r="U156" s="86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130</v>
      </c>
      <c r="AU156" s="18" t="s">
        <v>81</v>
      </c>
    </row>
    <row r="157" spans="1:65" s="2" customFormat="1" ht="16.5" customHeight="1">
      <c r="A157" s="39"/>
      <c r="B157" s="40"/>
      <c r="C157" s="204" t="s">
        <v>7</v>
      </c>
      <c r="D157" s="204" t="s">
        <v>123</v>
      </c>
      <c r="E157" s="205" t="s">
        <v>290</v>
      </c>
      <c r="F157" s="206" t="s">
        <v>291</v>
      </c>
      <c r="G157" s="207" t="s">
        <v>266</v>
      </c>
      <c r="H157" s="208">
        <v>-3.109</v>
      </c>
      <c r="I157" s="209"/>
      <c r="J157" s="210">
        <f>ROUND(I157*H157,2)</f>
        <v>0</v>
      </c>
      <c r="K157" s="206" t="s">
        <v>19</v>
      </c>
      <c r="L157" s="45"/>
      <c r="M157" s="211" t="s">
        <v>19</v>
      </c>
      <c r="N157" s="212" t="s">
        <v>42</v>
      </c>
      <c r="O157" s="85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3">
        <f>S157*H157</f>
        <v>0</v>
      </c>
      <c r="U157" s="214" t="s">
        <v>19</v>
      </c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5" t="s">
        <v>147</v>
      </c>
      <c r="AT157" s="215" t="s">
        <v>123</v>
      </c>
      <c r="AU157" s="215" t="s">
        <v>81</v>
      </c>
      <c r="AY157" s="18" t="s">
        <v>120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8" t="s">
        <v>79</v>
      </c>
      <c r="BK157" s="216">
        <f>ROUND(I157*H157,2)</f>
        <v>0</v>
      </c>
      <c r="BL157" s="18" t="s">
        <v>147</v>
      </c>
      <c r="BM157" s="215" t="s">
        <v>292</v>
      </c>
    </row>
    <row r="158" spans="1:63" s="12" customFormat="1" ht="22.8" customHeight="1">
      <c r="A158" s="12"/>
      <c r="B158" s="188"/>
      <c r="C158" s="189"/>
      <c r="D158" s="190" t="s">
        <v>70</v>
      </c>
      <c r="E158" s="202" t="s">
        <v>293</v>
      </c>
      <c r="F158" s="202" t="s">
        <v>294</v>
      </c>
      <c r="G158" s="189"/>
      <c r="H158" s="189"/>
      <c r="I158" s="192"/>
      <c r="J158" s="203">
        <f>BK158</f>
        <v>0</v>
      </c>
      <c r="K158" s="189"/>
      <c r="L158" s="194"/>
      <c r="M158" s="195"/>
      <c r="N158" s="196"/>
      <c r="O158" s="196"/>
      <c r="P158" s="197">
        <f>SUM(P159:P160)</f>
        <v>0</v>
      </c>
      <c r="Q158" s="196"/>
      <c r="R158" s="197">
        <f>SUM(R159:R160)</f>
        <v>0</v>
      </c>
      <c r="S158" s="196"/>
      <c r="T158" s="197">
        <f>SUM(T159:T160)</f>
        <v>0</v>
      </c>
      <c r="U158" s="198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99" t="s">
        <v>79</v>
      </c>
      <c r="AT158" s="200" t="s">
        <v>70</v>
      </c>
      <c r="AU158" s="200" t="s">
        <v>79</v>
      </c>
      <c r="AY158" s="199" t="s">
        <v>120</v>
      </c>
      <c r="BK158" s="201">
        <f>SUM(BK159:BK160)</f>
        <v>0</v>
      </c>
    </row>
    <row r="159" spans="1:65" s="2" customFormat="1" ht="33" customHeight="1">
      <c r="A159" s="39"/>
      <c r="B159" s="40"/>
      <c r="C159" s="204" t="s">
        <v>295</v>
      </c>
      <c r="D159" s="204" t="s">
        <v>123</v>
      </c>
      <c r="E159" s="205" t="s">
        <v>296</v>
      </c>
      <c r="F159" s="206" t="s">
        <v>297</v>
      </c>
      <c r="G159" s="207" t="s">
        <v>266</v>
      </c>
      <c r="H159" s="208">
        <v>42.883</v>
      </c>
      <c r="I159" s="209"/>
      <c r="J159" s="210">
        <f>ROUND(I159*H159,2)</f>
        <v>0</v>
      </c>
      <c r="K159" s="206" t="s">
        <v>127</v>
      </c>
      <c r="L159" s="45"/>
      <c r="M159" s="211" t="s">
        <v>19</v>
      </c>
      <c r="N159" s="212" t="s">
        <v>42</v>
      </c>
      <c r="O159" s="85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3">
        <f>S159*H159</f>
        <v>0</v>
      </c>
      <c r="U159" s="214" t="s">
        <v>19</v>
      </c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5" t="s">
        <v>147</v>
      </c>
      <c r="AT159" s="215" t="s">
        <v>123</v>
      </c>
      <c r="AU159" s="215" t="s">
        <v>81</v>
      </c>
      <c r="AY159" s="18" t="s">
        <v>120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8" t="s">
        <v>79</v>
      </c>
      <c r="BK159" s="216">
        <f>ROUND(I159*H159,2)</f>
        <v>0</v>
      </c>
      <c r="BL159" s="18" t="s">
        <v>147</v>
      </c>
      <c r="BM159" s="215" t="s">
        <v>298</v>
      </c>
    </row>
    <row r="160" spans="1:47" s="2" customFormat="1" ht="12">
      <c r="A160" s="39"/>
      <c r="B160" s="40"/>
      <c r="C160" s="41"/>
      <c r="D160" s="217" t="s">
        <v>130</v>
      </c>
      <c r="E160" s="41"/>
      <c r="F160" s="218" t="s">
        <v>299</v>
      </c>
      <c r="G160" s="41"/>
      <c r="H160" s="41"/>
      <c r="I160" s="219"/>
      <c r="J160" s="41"/>
      <c r="K160" s="41"/>
      <c r="L160" s="45"/>
      <c r="M160" s="220"/>
      <c r="N160" s="221"/>
      <c r="O160" s="85"/>
      <c r="P160" s="85"/>
      <c r="Q160" s="85"/>
      <c r="R160" s="85"/>
      <c r="S160" s="85"/>
      <c r="T160" s="85"/>
      <c r="U160" s="86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130</v>
      </c>
      <c r="AU160" s="18" t="s">
        <v>81</v>
      </c>
    </row>
    <row r="161" spans="1:63" s="12" customFormat="1" ht="25.9" customHeight="1">
      <c r="A161" s="12"/>
      <c r="B161" s="188"/>
      <c r="C161" s="189"/>
      <c r="D161" s="190" t="s">
        <v>70</v>
      </c>
      <c r="E161" s="191" t="s">
        <v>300</v>
      </c>
      <c r="F161" s="191" t="s">
        <v>301</v>
      </c>
      <c r="G161" s="189"/>
      <c r="H161" s="189"/>
      <c r="I161" s="192"/>
      <c r="J161" s="193">
        <f>BK161</f>
        <v>0</v>
      </c>
      <c r="K161" s="189"/>
      <c r="L161" s="194"/>
      <c r="M161" s="195"/>
      <c r="N161" s="196"/>
      <c r="O161" s="196"/>
      <c r="P161" s="197">
        <f>P162+P207+P352+P558+P655</f>
        <v>0</v>
      </c>
      <c r="Q161" s="196"/>
      <c r="R161" s="197">
        <f>R162+R207+R352+R558+R655</f>
        <v>18.571808600000004</v>
      </c>
      <c r="S161" s="196"/>
      <c r="T161" s="197">
        <f>T162+T207+T352+T558+T655</f>
        <v>11.912134120000001</v>
      </c>
      <c r="U161" s="198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99" t="s">
        <v>81</v>
      </c>
      <c r="AT161" s="200" t="s">
        <v>70</v>
      </c>
      <c r="AU161" s="200" t="s">
        <v>71</v>
      </c>
      <c r="AY161" s="199" t="s">
        <v>120</v>
      </c>
      <c r="BK161" s="201">
        <f>BK162+BK207+BK352+BK558+BK655</f>
        <v>0</v>
      </c>
    </row>
    <row r="162" spans="1:63" s="12" customFormat="1" ht="22.8" customHeight="1">
      <c r="A162" s="12"/>
      <c r="B162" s="188"/>
      <c r="C162" s="189"/>
      <c r="D162" s="190" t="s">
        <v>70</v>
      </c>
      <c r="E162" s="202" t="s">
        <v>302</v>
      </c>
      <c r="F162" s="202" t="s">
        <v>303</v>
      </c>
      <c r="G162" s="189"/>
      <c r="H162" s="189"/>
      <c r="I162" s="192"/>
      <c r="J162" s="203">
        <f>BK162</f>
        <v>0</v>
      </c>
      <c r="K162" s="189"/>
      <c r="L162" s="194"/>
      <c r="M162" s="195"/>
      <c r="N162" s="196"/>
      <c r="O162" s="196"/>
      <c r="P162" s="197">
        <f>SUM(P163:P206)</f>
        <v>0</v>
      </c>
      <c r="Q162" s="196"/>
      <c r="R162" s="197">
        <f>SUM(R163:R206)</f>
        <v>0.0664035</v>
      </c>
      <c r="S162" s="196"/>
      <c r="T162" s="197">
        <f>SUM(T163:T206)</f>
        <v>3.4207535</v>
      </c>
      <c r="U162" s="198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99" t="s">
        <v>81</v>
      </c>
      <c r="AT162" s="200" t="s">
        <v>70</v>
      </c>
      <c r="AU162" s="200" t="s">
        <v>79</v>
      </c>
      <c r="AY162" s="199" t="s">
        <v>120</v>
      </c>
      <c r="BK162" s="201">
        <f>SUM(BK163:BK206)</f>
        <v>0</v>
      </c>
    </row>
    <row r="163" spans="1:65" s="2" customFormat="1" ht="21.75" customHeight="1">
      <c r="A163" s="39"/>
      <c r="B163" s="40"/>
      <c r="C163" s="204" t="s">
        <v>304</v>
      </c>
      <c r="D163" s="204" t="s">
        <v>123</v>
      </c>
      <c r="E163" s="205" t="s">
        <v>305</v>
      </c>
      <c r="F163" s="206" t="s">
        <v>306</v>
      </c>
      <c r="G163" s="207" t="s">
        <v>187</v>
      </c>
      <c r="H163" s="208">
        <v>44.942</v>
      </c>
      <c r="I163" s="209"/>
      <c r="J163" s="210">
        <f>ROUND(I163*H163,2)</f>
        <v>0</v>
      </c>
      <c r="K163" s="206" t="s">
        <v>127</v>
      </c>
      <c r="L163" s="45"/>
      <c r="M163" s="211" t="s">
        <v>19</v>
      </c>
      <c r="N163" s="212" t="s">
        <v>42</v>
      </c>
      <c r="O163" s="85"/>
      <c r="P163" s="213">
        <f>O163*H163</f>
        <v>0</v>
      </c>
      <c r="Q163" s="213">
        <v>0</v>
      </c>
      <c r="R163" s="213">
        <f>Q163*H163</f>
        <v>0</v>
      </c>
      <c r="S163" s="213">
        <v>0.0165</v>
      </c>
      <c r="T163" s="213">
        <f>S163*H163</f>
        <v>0.7415430000000001</v>
      </c>
      <c r="U163" s="214" t="s">
        <v>19</v>
      </c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5" t="s">
        <v>263</v>
      </c>
      <c r="AT163" s="215" t="s">
        <v>123</v>
      </c>
      <c r="AU163" s="215" t="s">
        <v>81</v>
      </c>
      <c r="AY163" s="18" t="s">
        <v>120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8" t="s">
        <v>79</v>
      </c>
      <c r="BK163" s="216">
        <f>ROUND(I163*H163,2)</f>
        <v>0</v>
      </c>
      <c r="BL163" s="18" t="s">
        <v>263</v>
      </c>
      <c r="BM163" s="215" t="s">
        <v>307</v>
      </c>
    </row>
    <row r="164" spans="1:47" s="2" customFormat="1" ht="12">
      <c r="A164" s="39"/>
      <c r="B164" s="40"/>
      <c r="C164" s="41"/>
      <c r="D164" s="217" t="s">
        <v>130</v>
      </c>
      <c r="E164" s="41"/>
      <c r="F164" s="218" t="s">
        <v>308</v>
      </c>
      <c r="G164" s="41"/>
      <c r="H164" s="41"/>
      <c r="I164" s="219"/>
      <c r="J164" s="41"/>
      <c r="K164" s="41"/>
      <c r="L164" s="45"/>
      <c r="M164" s="220"/>
      <c r="N164" s="221"/>
      <c r="O164" s="85"/>
      <c r="P164" s="85"/>
      <c r="Q164" s="85"/>
      <c r="R164" s="85"/>
      <c r="S164" s="85"/>
      <c r="T164" s="85"/>
      <c r="U164" s="86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130</v>
      </c>
      <c r="AU164" s="18" t="s">
        <v>81</v>
      </c>
    </row>
    <row r="165" spans="1:51" s="13" customFormat="1" ht="12">
      <c r="A165" s="13"/>
      <c r="B165" s="227"/>
      <c r="C165" s="228"/>
      <c r="D165" s="229" t="s">
        <v>175</v>
      </c>
      <c r="E165" s="230" t="s">
        <v>19</v>
      </c>
      <c r="F165" s="231" t="s">
        <v>309</v>
      </c>
      <c r="G165" s="228"/>
      <c r="H165" s="232">
        <v>44.942</v>
      </c>
      <c r="I165" s="233"/>
      <c r="J165" s="228"/>
      <c r="K165" s="228"/>
      <c r="L165" s="234"/>
      <c r="M165" s="235"/>
      <c r="N165" s="236"/>
      <c r="O165" s="236"/>
      <c r="P165" s="236"/>
      <c r="Q165" s="236"/>
      <c r="R165" s="236"/>
      <c r="S165" s="236"/>
      <c r="T165" s="236"/>
      <c r="U165" s="237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8" t="s">
        <v>175</v>
      </c>
      <c r="AU165" s="238" t="s">
        <v>81</v>
      </c>
      <c r="AV165" s="13" t="s">
        <v>81</v>
      </c>
      <c r="AW165" s="13" t="s">
        <v>33</v>
      </c>
      <c r="AX165" s="13" t="s">
        <v>79</v>
      </c>
      <c r="AY165" s="238" t="s">
        <v>120</v>
      </c>
    </row>
    <row r="166" spans="1:65" s="2" customFormat="1" ht="21.75" customHeight="1">
      <c r="A166" s="39"/>
      <c r="B166" s="40"/>
      <c r="C166" s="204" t="s">
        <v>310</v>
      </c>
      <c r="D166" s="204" t="s">
        <v>123</v>
      </c>
      <c r="E166" s="205" t="s">
        <v>311</v>
      </c>
      <c r="F166" s="206" t="s">
        <v>312</v>
      </c>
      <c r="G166" s="207" t="s">
        <v>187</v>
      </c>
      <c r="H166" s="208">
        <v>44.942</v>
      </c>
      <c r="I166" s="209"/>
      <c r="J166" s="210">
        <f>ROUND(I166*H166,2)</f>
        <v>0</v>
      </c>
      <c r="K166" s="206" t="s">
        <v>127</v>
      </c>
      <c r="L166" s="45"/>
      <c r="M166" s="211" t="s">
        <v>19</v>
      </c>
      <c r="N166" s="212" t="s">
        <v>42</v>
      </c>
      <c r="O166" s="85"/>
      <c r="P166" s="213">
        <f>O166*H166</f>
        <v>0</v>
      </c>
      <c r="Q166" s="213">
        <v>0</v>
      </c>
      <c r="R166" s="213">
        <f>Q166*H166</f>
        <v>0</v>
      </c>
      <c r="S166" s="213">
        <v>0.002</v>
      </c>
      <c r="T166" s="213">
        <f>S166*H166</f>
        <v>0.089884</v>
      </c>
      <c r="U166" s="214" t="s">
        <v>19</v>
      </c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5" t="s">
        <v>263</v>
      </c>
      <c r="AT166" s="215" t="s">
        <v>123</v>
      </c>
      <c r="AU166" s="215" t="s">
        <v>81</v>
      </c>
      <c r="AY166" s="18" t="s">
        <v>120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8" t="s">
        <v>79</v>
      </c>
      <c r="BK166" s="216">
        <f>ROUND(I166*H166,2)</f>
        <v>0</v>
      </c>
      <c r="BL166" s="18" t="s">
        <v>263</v>
      </c>
      <c r="BM166" s="215" t="s">
        <v>313</v>
      </c>
    </row>
    <row r="167" spans="1:47" s="2" customFormat="1" ht="12">
      <c r="A167" s="39"/>
      <c r="B167" s="40"/>
      <c r="C167" s="41"/>
      <c r="D167" s="217" t="s">
        <v>130</v>
      </c>
      <c r="E167" s="41"/>
      <c r="F167" s="218" t="s">
        <v>314</v>
      </c>
      <c r="G167" s="41"/>
      <c r="H167" s="41"/>
      <c r="I167" s="219"/>
      <c r="J167" s="41"/>
      <c r="K167" s="41"/>
      <c r="L167" s="45"/>
      <c r="M167" s="220"/>
      <c r="N167" s="221"/>
      <c r="O167" s="85"/>
      <c r="P167" s="85"/>
      <c r="Q167" s="85"/>
      <c r="R167" s="85"/>
      <c r="S167" s="85"/>
      <c r="T167" s="85"/>
      <c r="U167" s="86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130</v>
      </c>
      <c r="AU167" s="18" t="s">
        <v>81</v>
      </c>
    </row>
    <row r="168" spans="1:51" s="13" customFormat="1" ht="12">
      <c r="A168" s="13"/>
      <c r="B168" s="227"/>
      <c r="C168" s="228"/>
      <c r="D168" s="229" t="s">
        <v>175</v>
      </c>
      <c r="E168" s="230" t="s">
        <v>19</v>
      </c>
      <c r="F168" s="231" t="s">
        <v>309</v>
      </c>
      <c r="G168" s="228"/>
      <c r="H168" s="232">
        <v>44.942</v>
      </c>
      <c r="I168" s="233"/>
      <c r="J168" s="228"/>
      <c r="K168" s="228"/>
      <c r="L168" s="234"/>
      <c r="M168" s="235"/>
      <c r="N168" s="236"/>
      <c r="O168" s="236"/>
      <c r="P168" s="236"/>
      <c r="Q168" s="236"/>
      <c r="R168" s="236"/>
      <c r="S168" s="236"/>
      <c r="T168" s="236"/>
      <c r="U168" s="237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8" t="s">
        <v>175</v>
      </c>
      <c r="AU168" s="238" t="s">
        <v>81</v>
      </c>
      <c r="AV168" s="13" t="s">
        <v>81</v>
      </c>
      <c r="AW168" s="13" t="s">
        <v>33</v>
      </c>
      <c r="AX168" s="13" t="s">
        <v>79</v>
      </c>
      <c r="AY168" s="238" t="s">
        <v>120</v>
      </c>
    </row>
    <row r="169" spans="1:65" s="2" customFormat="1" ht="24.15" customHeight="1">
      <c r="A169" s="39"/>
      <c r="B169" s="40"/>
      <c r="C169" s="204" t="s">
        <v>315</v>
      </c>
      <c r="D169" s="204" t="s">
        <v>123</v>
      </c>
      <c r="E169" s="205" t="s">
        <v>316</v>
      </c>
      <c r="F169" s="206" t="s">
        <v>317</v>
      </c>
      <c r="G169" s="207" t="s">
        <v>187</v>
      </c>
      <c r="H169" s="208">
        <v>12.9</v>
      </c>
      <c r="I169" s="209"/>
      <c r="J169" s="210">
        <f>ROUND(I169*H169,2)</f>
        <v>0</v>
      </c>
      <c r="K169" s="206" t="s">
        <v>127</v>
      </c>
      <c r="L169" s="45"/>
      <c r="M169" s="211" t="s">
        <v>19</v>
      </c>
      <c r="N169" s="212" t="s">
        <v>42</v>
      </c>
      <c r="O169" s="85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3">
        <f>S169*H169</f>
        <v>0</v>
      </c>
      <c r="U169" s="214" t="s">
        <v>19</v>
      </c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5" t="s">
        <v>263</v>
      </c>
      <c r="AT169" s="215" t="s">
        <v>123</v>
      </c>
      <c r="AU169" s="215" t="s">
        <v>81</v>
      </c>
      <c r="AY169" s="18" t="s">
        <v>120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8" t="s">
        <v>79</v>
      </c>
      <c r="BK169" s="216">
        <f>ROUND(I169*H169,2)</f>
        <v>0</v>
      </c>
      <c r="BL169" s="18" t="s">
        <v>263</v>
      </c>
      <c r="BM169" s="215" t="s">
        <v>318</v>
      </c>
    </row>
    <row r="170" spans="1:47" s="2" customFormat="1" ht="12">
      <c r="A170" s="39"/>
      <c r="B170" s="40"/>
      <c r="C170" s="41"/>
      <c r="D170" s="217" t="s">
        <v>130</v>
      </c>
      <c r="E170" s="41"/>
      <c r="F170" s="218" t="s">
        <v>319</v>
      </c>
      <c r="G170" s="41"/>
      <c r="H170" s="41"/>
      <c r="I170" s="219"/>
      <c r="J170" s="41"/>
      <c r="K170" s="41"/>
      <c r="L170" s="45"/>
      <c r="M170" s="220"/>
      <c r="N170" s="221"/>
      <c r="O170" s="85"/>
      <c r="P170" s="85"/>
      <c r="Q170" s="85"/>
      <c r="R170" s="85"/>
      <c r="S170" s="85"/>
      <c r="T170" s="85"/>
      <c r="U170" s="86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130</v>
      </c>
      <c r="AU170" s="18" t="s">
        <v>81</v>
      </c>
    </row>
    <row r="171" spans="1:51" s="13" customFormat="1" ht="12">
      <c r="A171" s="13"/>
      <c r="B171" s="227"/>
      <c r="C171" s="228"/>
      <c r="D171" s="229" t="s">
        <v>175</v>
      </c>
      <c r="E171" s="230" t="s">
        <v>19</v>
      </c>
      <c r="F171" s="231" t="s">
        <v>320</v>
      </c>
      <c r="G171" s="228"/>
      <c r="H171" s="232">
        <v>12.9</v>
      </c>
      <c r="I171" s="233"/>
      <c r="J171" s="228"/>
      <c r="K171" s="228"/>
      <c r="L171" s="234"/>
      <c r="M171" s="235"/>
      <c r="N171" s="236"/>
      <c r="O171" s="236"/>
      <c r="P171" s="236"/>
      <c r="Q171" s="236"/>
      <c r="R171" s="236"/>
      <c r="S171" s="236"/>
      <c r="T171" s="236"/>
      <c r="U171" s="237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8" t="s">
        <v>175</v>
      </c>
      <c r="AU171" s="238" t="s">
        <v>81</v>
      </c>
      <c r="AV171" s="13" t="s">
        <v>81</v>
      </c>
      <c r="AW171" s="13" t="s">
        <v>33</v>
      </c>
      <c r="AX171" s="13" t="s">
        <v>79</v>
      </c>
      <c r="AY171" s="238" t="s">
        <v>120</v>
      </c>
    </row>
    <row r="172" spans="1:65" s="2" customFormat="1" ht="21.75" customHeight="1">
      <c r="A172" s="39"/>
      <c r="B172" s="40"/>
      <c r="C172" s="250" t="s">
        <v>321</v>
      </c>
      <c r="D172" s="250" t="s">
        <v>322</v>
      </c>
      <c r="E172" s="251" t="s">
        <v>323</v>
      </c>
      <c r="F172" s="252" t="s">
        <v>324</v>
      </c>
      <c r="G172" s="253" t="s">
        <v>187</v>
      </c>
      <c r="H172" s="254">
        <v>15.035</v>
      </c>
      <c r="I172" s="255"/>
      <c r="J172" s="256">
        <f>ROUND(I172*H172,2)</f>
        <v>0</v>
      </c>
      <c r="K172" s="252" t="s">
        <v>127</v>
      </c>
      <c r="L172" s="257"/>
      <c r="M172" s="258" t="s">
        <v>19</v>
      </c>
      <c r="N172" s="259" t="s">
        <v>42</v>
      </c>
      <c r="O172" s="85"/>
      <c r="P172" s="213">
        <f>O172*H172</f>
        <v>0</v>
      </c>
      <c r="Q172" s="213">
        <v>0.0021</v>
      </c>
      <c r="R172" s="213">
        <f>Q172*H172</f>
        <v>0.0315735</v>
      </c>
      <c r="S172" s="213">
        <v>0</v>
      </c>
      <c r="T172" s="213">
        <f>S172*H172</f>
        <v>0</v>
      </c>
      <c r="U172" s="214" t="s">
        <v>19</v>
      </c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5" t="s">
        <v>325</v>
      </c>
      <c r="AT172" s="215" t="s">
        <v>322</v>
      </c>
      <c r="AU172" s="215" t="s">
        <v>81</v>
      </c>
      <c r="AY172" s="18" t="s">
        <v>120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8" t="s">
        <v>79</v>
      </c>
      <c r="BK172" s="216">
        <f>ROUND(I172*H172,2)</f>
        <v>0</v>
      </c>
      <c r="BL172" s="18" t="s">
        <v>263</v>
      </c>
      <c r="BM172" s="215" t="s">
        <v>326</v>
      </c>
    </row>
    <row r="173" spans="1:51" s="13" customFormat="1" ht="12">
      <c r="A173" s="13"/>
      <c r="B173" s="227"/>
      <c r="C173" s="228"/>
      <c r="D173" s="229" t="s">
        <v>175</v>
      </c>
      <c r="E173" s="228"/>
      <c r="F173" s="231" t="s">
        <v>327</v>
      </c>
      <c r="G173" s="228"/>
      <c r="H173" s="232">
        <v>15.035</v>
      </c>
      <c r="I173" s="233"/>
      <c r="J173" s="228"/>
      <c r="K173" s="228"/>
      <c r="L173" s="234"/>
      <c r="M173" s="235"/>
      <c r="N173" s="236"/>
      <c r="O173" s="236"/>
      <c r="P173" s="236"/>
      <c r="Q173" s="236"/>
      <c r="R173" s="236"/>
      <c r="S173" s="236"/>
      <c r="T173" s="236"/>
      <c r="U173" s="237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8" t="s">
        <v>175</v>
      </c>
      <c r="AU173" s="238" t="s">
        <v>81</v>
      </c>
      <c r="AV173" s="13" t="s">
        <v>81</v>
      </c>
      <c r="AW173" s="13" t="s">
        <v>4</v>
      </c>
      <c r="AX173" s="13" t="s">
        <v>79</v>
      </c>
      <c r="AY173" s="238" t="s">
        <v>120</v>
      </c>
    </row>
    <row r="174" spans="1:65" s="2" customFormat="1" ht="24.15" customHeight="1">
      <c r="A174" s="39"/>
      <c r="B174" s="40"/>
      <c r="C174" s="204" t="s">
        <v>328</v>
      </c>
      <c r="D174" s="204" t="s">
        <v>123</v>
      </c>
      <c r="E174" s="205" t="s">
        <v>329</v>
      </c>
      <c r="F174" s="206" t="s">
        <v>330</v>
      </c>
      <c r="G174" s="207" t="s">
        <v>172</v>
      </c>
      <c r="H174" s="208">
        <v>21.5</v>
      </c>
      <c r="I174" s="209"/>
      <c r="J174" s="210">
        <f>ROUND(I174*H174,2)</f>
        <v>0</v>
      </c>
      <c r="K174" s="206" t="s">
        <v>127</v>
      </c>
      <c r="L174" s="45"/>
      <c r="M174" s="211" t="s">
        <v>19</v>
      </c>
      <c r="N174" s="212" t="s">
        <v>42</v>
      </c>
      <c r="O174" s="85"/>
      <c r="P174" s="213">
        <f>O174*H174</f>
        <v>0</v>
      </c>
      <c r="Q174" s="213">
        <v>0.0006</v>
      </c>
      <c r="R174" s="213">
        <f>Q174*H174</f>
        <v>0.012899999999999998</v>
      </c>
      <c r="S174" s="213">
        <v>0</v>
      </c>
      <c r="T174" s="213">
        <f>S174*H174</f>
        <v>0</v>
      </c>
      <c r="U174" s="214" t="s">
        <v>19</v>
      </c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5" t="s">
        <v>263</v>
      </c>
      <c r="AT174" s="215" t="s">
        <v>123</v>
      </c>
      <c r="AU174" s="215" t="s">
        <v>81</v>
      </c>
      <c r="AY174" s="18" t="s">
        <v>120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8" t="s">
        <v>79</v>
      </c>
      <c r="BK174" s="216">
        <f>ROUND(I174*H174,2)</f>
        <v>0</v>
      </c>
      <c r="BL174" s="18" t="s">
        <v>263</v>
      </c>
      <c r="BM174" s="215" t="s">
        <v>331</v>
      </c>
    </row>
    <row r="175" spans="1:47" s="2" customFormat="1" ht="12">
      <c r="A175" s="39"/>
      <c r="B175" s="40"/>
      <c r="C175" s="41"/>
      <c r="D175" s="217" t="s">
        <v>130</v>
      </c>
      <c r="E175" s="41"/>
      <c r="F175" s="218" t="s">
        <v>332</v>
      </c>
      <c r="G175" s="41"/>
      <c r="H175" s="41"/>
      <c r="I175" s="219"/>
      <c r="J175" s="41"/>
      <c r="K175" s="41"/>
      <c r="L175" s="45"/>
      <c r="M175" s="220"/>
      <c r="N175" s="221"/>
      <c r="O175" s="85"/>
      <c r="P175" s="85"/>
      <c r="Q175" s="85"/>
      <c r="R175" s="85"/>
      <c r="S175" s="85"/>
      <c r="T175" s="85"/>
      <c r="U175" s="86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130</v>
      </c>
      <c r="AU175" s="18" t="s">
        <v>81</v>
      </c>
    </row>
    <row r="176" spans="1:51" s="13" customFormat="1" ht="12">
      <c r="A176" s="13"/>
      <c r="B176" s="227"/>
      <c r="C176" s="228"/>
      <c r="D176" s="229" t="s">
        <v>175</v>
      </c>
      <c r="E176" s="230" t="s">
        <v>19</v>
      </c>
      <c r="F176" s="231" t="s">
        <v>333</v>
      </c>
      <c r="G176" s="228"/>
      <c r="H176" s="232">
        <v>21.5</v>
      </c>
      <c r="I176" s="233"/>
      <c r="J176" s="228"/>
      <c r="K176" s="228"/>
      <c r="L176" s="234"/>
      <c r="M176" s="235"/>
      <c r="N176" s="236"/>
      <c r="O176" s="236"/>
      <c r="P176" s="236"/>
      <c r="Q176" s="236"/>
      <c r="R176" s="236"/>
      <c r="S176" s="236"/>
      <c r="T176" s="236"/>
      <c r="U176" s="237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8" t="s">
        <v>175</v>
      </c>
      <c r="AU176" s="238" t="s">
        <v>81</v>
      </c>
      <c r="AV176" s="13" t="s">
        <v>81</v>
      </c>
      <c r="AW176" s="13" t="s">
        <v>33</v>
      </c>
      <c r="AX176" s="13" t="s">
        <v>79</v>
      </c>
      <c r="AY176" s="238" t="s">
        <v>120</v>
      </c>
    </row>
    <row r="177" spans="1:65" s="2" customFormat="1" ht="24.15" customHeight="1">
      <c r="A177" s="39"/>
      <c r="B177" s="40"/>
      <c r="C177" s="204" t="s">
        <v>334</v>
      </c>
      <c r="D177" s="204" t="s">
        <v>123</v>
      </c>
      <c r="E177" s="205" t="s">
        <v>335</v>
      </c>
      <c r="F177" s="206" t="s">
        <v>336</v>
      </c>
      <c r="G177" s="207" t="s">
        <v>172</v>
      </c>
      <c r="H177" s="208">
        <v>10.75</v>
      </c>
      <c r="I177" s="209"/>
      <c r="J177" s="210">
        <f>ROUND(I177*H177,2)</f>
        <v>0</v>
      </c>
      <c r="K177" s="206" t="s">
        <v>127</v>
      </c>
      <c r="L177" s="45"/>
      <c r="M177" s="211" t="s">
        <v>19</v>
      </c>
      <c r="N177" s="212" t="s">
        <v>42</v>
      </c>
      <c r="O177" s="85"/>
      <c r="P177" s="213">
        <f>O177*H177</f>
        <v>0</v>
      </c>
      <c r="Q177" s="213">
        <v>0.0006</v>
      </c>
      <c r="R177" s="213">
        <f>Q177*H177</f>
        <v>0.006449999999999999</v>
      </c>
      <c r="S177" s="213">
        <v>0</v>
      </c>
      <c r="T177" s="213">
        <f>S177*H177</f>
        <v>0</v>
      </c>
      <c r="U177" s="214" t="s">
        <v>19</v>
      </c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5" t="s">
        <v>263</v>
      </c>
      <c r="AT177" s="215" t="s">
        <v>123</v>
      </c>
      <c r="AU177" s="215" t="s">
        <v>81</v>
      </c>
      <c r="AY177" s="18" t="s">
        <v>120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8" t="s">
        <v>79</v>
      </c>
      <c r="BK177" s="216">
        <f>ROUND(I177*H177,2)</f>
        <v>0</v>
      </c>
      <c r="BL177" s="18" t="s">
        <v>263</v>
      </c>
      <c r="BM177" s="215" t="s">
        <v>337</v>
      </c>
    </row>
    <row r="178" spans="1:47" s="2" customFormat="1" ht="12">
      <c r="A178" s="39"/>
      <c r="B178" s="40"/>
      <c r="C178" s="41"/>
      <c r="D178" s="217" t="s">
        <v>130</v>
      </c>
      <c r="E178" s="41"/>
      <c r="F178" s="218" t="s">
        <v>338</v>
      </c>
      <c r="G178" s="41"/>
      <c r="H178" s="41"/>
      <c r="I178" s="219"/>
      <c r="J178" s="41"/>
      <c r="K178" s="41"/>
      <c r="L178" s="45"/>
      <c r="M178" s="220"/>
      <c r="N178" s="221"/>
      <c r="O178" s="85"/>
      <c r="P178" s="85"/>
      <c r="Q178" s="85"/>
      <c r="R178" s="85"/>
      <c r="S178" s="85"/>
      <c r="T178" s="85"/>
      <c r="U178" s="86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130</v>
      </c>
      <c r="AU178" s="18" t="s">
        <v>81</v>
      </c>
    </row>
    <row r="179" spans="1:51" s="13" customFormat="1" ht="12">
      <c r="A179" s="13"/>
      <c r="B179" s="227"/>
      <c r="C179" s="228"/>
      <c r="D179" s="229" t="s">
        <v>175</v>
      </c>
      <c r="E179" s="230" t="s">
        <v>19</v>
      </c>
      <c r="F179" s="231" t="s">
        <v>339</v>
      </c>
      <c r="G179" s="228"/>
      <c r="H179" s="232">
        <v>10.75</v>
      </c>
      <c r="I179" s="233"/>
      <c r="J179" s="228"/>
      <c r="K179" s="228"/>
      <c r="L179" s="234"/>
      <c r="M179" s="235"/>
      <c r="N179" s="236"/>
      <c r="O179" s="236"/>
      <c r="P179" s="236"/>
      <c r="Q179" s="236"/>
      <c r="R179" s="236"/>
      <c r="S179" s="236"/>
      <c r="T179" s="236"/>
      <c r="U179" s="237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8" t="s">
        <v>175</v>
      </c>
      <c r="AU179" s="238" t="s">
        <v>81</v>
      </c>
      <c r="AV179" s="13" t="s">
        <v>81</v>
      </c>
      <c r="AW179" s="13" t="s">
        <v>33</v>
      </c>
      <c r="AX179" s="13" t="s">
        <v>79</v>
      </c>
      <c r="AY179" s="238" t="s">
        <v>120</v>
      </c>
    </row>
    <row r="180" spans="1:65" s="2" customFormat="1" ht="21.75" customHeight="1">
      <c r="A180" s="39"/>
      <c r="B180" s="40"/>
      <c r="C180" s="204" t="s">
        <v>340</v>
      </c>
      <c r="D180" s="204" t="s">
        <v>123</v>
      </c>
      <c r="E180" s="205" t="s">
        <v>341</v>
      </c>
      <c r="F180" s="206" t="s">
        <v>342</v>
      </c>
      <c r="G180" s="207" t="s">
        <v>172</v>
      </c>
      <c r="H180" s="208">
        <v>10.75</v>
      </c>
      <c r="I180" s="209"/>
      <c r="J180" s="210">
        <f>ROUND(I180*H180,2)</f>
        <v>0</v>
      </c>
      <c r="K180" s="206" t="s">
        <v>127</v>
      </c>
      <c r="L180" s="45"/>
      <c r="M180" s="211" t="s">
        <v>19</v>
      </c>
      <c r="N180" s="212" t="s">
        <v>42</v>
      </c>
      <c r="O180" s="85"/>
      <c r="P180" s="213">
        <f>O180*H180</f>
        <v>0</v>
      </c>
      <c r="Q180" s="213">
        <v>0.0009</v>
      </c>
      <c r="R180" s="213">
        <f>Q180*H180</f>
        <v>0.009675</v>
      </c>
      <c r="S180" s="213">
        <v>0</v>
      </c>
      <c r="T180" s="213">
        <f>S180*H180</f>
        <v>0</v>
      </c>
      <c r="U180" s="214" t="s">
        <v>19</v>
      </c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5" t="s">
        <v>263</v>
      </c>
      <c r="AT180" s="215" t="s">
        <v>123</v>
      </c>
      <c r="AU180" s="215" t="s">
        <v>81</v>
      </c>
      <c r="AY180" s="18" t="s">
        <v>120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8" t="s">
        <v>79</v>
      </c>
      <c r="BK180" s="216">
        <f>ROUND(I180*H180,2)</f>
        <v>0</v>
      </c>
      <c r="BL180" s="18" t="s">
        <v>263</v>
      </c>
      <c r="BM180" s="215" t="s">
        <v>343</v>
      </c>
    </row>
    <row r="181" spans="1:47" s="2" customFormat="1" ht="12">
      <c r="A181" s="39"/>
      <c r="B181" s="40"/>
      <c r="C181" s="41"/>
      <c r="D181" s="217" t="s">
        <v>130</v>
      </c>
      <c r="E181" s="41"/>
      <c r="F181" s="218" t="s">
        <v>344</v>
      </c>
      <c r="G181" s="41"/>
      <c r="H181" s="41"/>
      <c r="I181" s="219"/>
      <c r="J181" s="41"/>
      <c r="K181" s="41"/>
      <c r="L181" s="45"/>
      <c r="M181" s="220"/>
      <c r="N181" s="221"/>
      <c r="O181" s="85"/>
      <c r="P181" s="85"/>
      <c r="Q181" s="85"/>
      <c r="R181" s="85"/>
      <c r="S181" s="85"/>
      <c r="T181" s="85"/>
      <c r="U181" s="86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130</v>
      </c>
      <c r="AU181" s="18" t="s">
        <v>81</v>
      </c>
    </row>
    <row r="182" spans="1:51" s="13" customFormat="1" ht="12">
      <c r="A182" s="13"/>
      <c r="B182" s="227"/>
      <c r="C182" s="228"/>
      <c r="D182" s="229" t="s">
        <v>175</v>
      </c>
      <c r="E182" s="230" t="s">
        <v>19</v>
      </c>
      <c r="F182" s="231" t="s">
        <v>339</v>
      </c>
      <c r="G182" s="228"/>
      <c r="H182" s="232">
        <v>10.75</v>
      </c>
      <c r="I182" s="233"/>
      <c r="J182" s="228"/>
      <c r="K182" s="228"/>
      <c r="L182" s="234"/>
      <c r="M182" s="235"/>
      <c r="N182" s="236"/>
      <c r="O182" s="236"/>
      <c r="P182" s="236"/>
      <c r="Q182" s="236"/>
      <c r="R182" s="236"/>
      <c r="S182" s="236"/>
      <c r="T182" s="236"/>
      <c r="U182" s="237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8" t="s">
        <v>175</v>
      </c>
      <c r="AU182" s="238" t="s">
        <v>81</v>
      </c>
      <c r="AV182" s="13" t="s">
        <v>81</v>
      </c>
      <c r="AW182" s="13" t="s">
        <v>33</v>
      </c>
      <c r="AX182" s="13" t="s">
        <v>79</v>
      </c>
      <c r="AY182" s="238" t="s">
        <v>120</v>
      </c>
    </row>
    <row r="183" spans="1:65" s="2" customFormat="1" ht="21.75" customHeight="1">
      <c r="A183" s="39"/>
      <c r="B183" s="40"/>
      <c r="C183" s="204" t="s">
        <v>345</v>
      </c>
      <c r="D183" s="204" t="s">
        <v>123</v>
      </c>
      <c r="E183" s="205" t="s">
        <v>346</v>
      </c>
      <c r="F183" s="206" t="s">
        <v>347</v>
      </c>
      <c r="G183" s="207" t="s">
        <v>172</v>
      </c>
      <c r="H183" s="208">
        <v>10.75</v>
      </c>
      <c r="I183" s="209"/>
      <c r="J183" s="210">
        <f>ROUND(I183*H183,2)</f>
        <v>0</v>
      </c>
      <c r="K183" s="206" t="s">
        <v>127</v>
      </c>
      <c r="L183" s="45"/>
      <c r="M183" s="211" t="s">
        <v>19</v>
      </c>
      <c r="N183" s="212" t="s">
        <v>42</v>
      </c>
      <c r="O183" s="85"/>
      <c r="P183" s="213">
        <f>O183*H183</f>
        <v>0</v>
      </c>
      <c r="Q183" s="213">
        <v>0.00054</v>
      </c>
      <c r="R183" s="213">
        <f>Q183*H183</f>
        <v>0.005805</v>
      </c>
      <c r="S183" s="213">
        <v>0</v>
      </c>
      <c r="T183" s="213">
        <f>S183*H183</f>
        <v>0</v>
      </c>
      <c r="U183" s="214" t="s">
        <v>19</v>
      </c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5" t="s">
        <v>263</v>
      </c>
      <c r="AT183" s="215" t="s">
        <v>123</v>
      </c>
      <c r="AU183" s="215" t="s">
        <v>81</v>
      </c>
      <c r="AY183" s="18" t="s">
        <v>120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8" t="s">
        <v>79</v>
      </c>
      <c r="BK183" s="216">
        <f>ROUND(I183*H183,2)</f>
        <v>0</v>
      </c>
      <c r="BL183" s="18" t="s">
        <v>263</v>
      </c>
      <c r="BM183" s="215" t="s">
        <v>348</v>
      </c>
    </row>
    <row r="184" spans="1:47" s="2" customFormat="1" ht="12">
      <c r="A184" s="39"/>
      <c r="B184" s="40"/>
      <c r="C184" s="41"/>
      <c r="D184" s="217" t="s">
        <v>130</v>
      </c>
      <c r="E184" s="41"/>
      <c r="F184" s="218" t="s">
        <v>349</v>
      </c>
      <c r="G184" s="41"/>
      <c r="H184" s="41"/>
      <c r="I184" s="219"/>
      <c r="J184" s="41"/>
      <c r="K184" s="41"/>
      <c r="L184" s="45"/>
      <c r="M184" s="220"/>
      <c r="N184" s="221"/>
      <c r="O184" s="85"/>
      <c r="P184" s="85"/>
      <c r="Q184" s="85"/>
      <c r="R184" s="85"/>
      <c r="S184" s="85"/>
      <c r="T184" s="85"/>
      <c r="U184" s="86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130</v>
      </c>
      <c r="AU184" s="18" t="s">
        <v>81</v>
      </c>
    </row>
    <row r="185" spans="1:51" s="13" customFormat="1" ht="12">
      <c r="A185" s="13"/>
      <c r="B185" s="227"/>
      <c r="C185" s="228"/>
      <c r="D185" s="229" t="s">
        <v>175</v>
      </c>
      <c r="E185" s="230" t="s">
        <v>19</v>
      </c>
      <c r="F185" s="231" t="s">
        <v>339</v>
      </c>
      <c r="G185" s="228"/>
      <c r="H185" s="232">
        <v>10.75</v>
      </c>
      <c r="I185" s="233"/>
      <c r="J185" s="228"/>
      <c r="K185" s="228"/>
      <c r="L185" s="234"/>
      <c r="M185" s="235"/>
      <c r="N185" s="236"/>
      <c r="O185" s="236"/>
      <c r="P185" s="236"/>
      <c r="Q185" s="236"/>
      <c r="R185" s="236"/>
      <c r="S185" s="236"/>
      <c r="T185" s="236"/>
      <c r="U185" s="237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8" t="s">
        <v>175</v>
      </c>
      <c r="AU185" s="238" t="s">
        <v>81</v>
      </c>
      <c r="AV185" s="13" t="s">
        <v>81</v>
      </c>
      <c r="AW185" s="13" t="s">
        <v>33</v>
      </c>
      <c r="AX185" s="13" t="s">
        <v>79</v>
      </c>
      <c r="AY185" s="238" t="s">
        <v>120</v>
      </c>
    </row>
    <row r="186" spans="1:65" s="2" customFormat="1" ht="21.75" customHeight="1">
      <c r="A186" s="39"/>
      <c r="B186" s="40"/>
      <c r="C186" s="204" t="s">
        <v>350</v>
      </c>
      <c r="D186" s="204" t="s">
        <v>123</v>
      </c>
      <c r="E186" s="205" t="s">
        <v>351</v>
      </c>
      <c r="F186" s="206" t="s">
        <v>352</v>
      </c>
      <c r="G186" s="207" t="s">
        <v>187</v>
      </c>
      <c r="H186" s="208">
        <v>64.938</v>
      </c>
      <c r="I186" s="209"/>
      <c r="J186" s="210">
        <f>ROUND(I186*H186,2)</f>
        <v>0</v>
      </c>
      <c r="K186" s="206" t="s">
        <v>127</v>
      </c>
      <c r="L186" s="45"/>
      <c r="M186" s="211" t="s">
        <v>19</v>
      </c>
      <c r="N186" s="212" t="s">
        <v>42</v>
      </c>
      <c r="O186" s="85"/>
      <c r="P186" s="213">
        <f>O186*H186</f>
        <v>0</v>
      </c>
      <c r="Q186" s="213">
        <v>0</v>
      </c>
      <c r="R186" s="213">
        <f>Q186*H186</f>
        <v>0</v>
      </c>
      <c r="S186" s="213">
        <v>0.0055</v>
      </c>
      <c r="T186" s="213">
        <f>S186*H186</f>
        <v>0.357159</v>
      </c>
      <c r="U186" s="214" t="s">
        <v>19</v>
      </c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5" t="s">
        <v>263</v>
      </c>
      <c r="AT186" s="215" t="s">
        <v>123</v>
      </c>
      <c r="AU186" s="215" t="s">
        <v>81</v>
      </c>
      <c r="AY186" s="18" t="s">
        <v>120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8" t="s">
        <v>79</v>
      </c>
      <c r="BK186" s="216">
        <f>ROUND(I186*H186,2)</f>
        <v>0</v>
      </c>
      <c r="BL186" s="18" t="s">
        <v>263</v>
      </c>
      <c r="BM186" s="215" t="s">
        <v>353</v>
      </c>
    </row>
    <row r="187" spans="1:47" s="2" customFormat="1" ht="12">
      <c r="A187" s="39"/>
      <c r="B187" s="40"/>
      <c r="C187" s="41"/>
      <c r="D187" s="217" t="s">
        <v>130</v>
      </c>
      <c r="E187" s="41"/>
      <c r="F187" s="218" t="s">
        <v>354</v>
      </c>
      <c r="G187" s="41"/>
      <c r="H187" s="41"/>
      <c r="I187" s="219"/>
      <c r="J187" s="41"/>
      <c r="K187" s="41"/>
      <c r="L187" s="45"/>
      <c r="M187" s="220"/>
      <c r="N187" s="221"/>
      <c r="O187" s="85"/>
      <c r="P187" s="85"/>
      <c r="Q187" s="85"/>
      <c r="R187" s="85"/>
      <c r="S187" s="85"/>
      <c r="T187" s="85"/>
      <c r="U187" s="86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130</v>
      </c>
      <c r="AU187" s="18" t="s">
        <v>81</v>
      </c>
    </row>
    <row r="188" spans="1:51" s="13" customFormat="1" ht="12">
      <c r="A188" s="13"/>
      <c r="B188" s="227"/>
      <c r="C188" s="228"/>
      <c r="D188" s="229" t="s">
        <v>175</v>
      </c>
      <c r="E188" s="230" t="s">
        <v>19</v>
      </c>
      <c r="F188" s="231" t="s">
        <v>355</v>
      </c>
      <c r="G188" s="228"/>
      <c r="H188" s="232">
        <v>64.938</v>
      </c>
      <c r="I188" s="233"/>
      <c r="J188" s="228"/>
      <c r="K188" s="228"/>
      <c r="L188" s="234"/>
      <c r="M188" s="235"/>
      <c r="N188" s="236"/>
      <c r="O188" s="236"/>
      <c r="P188" s="236"/>
      <c r="Q188" s="236"/>
      <c r="R188" s="236"/>
      <c r="S188" s="236"/>
      <c r="T188" s="236"/>
      <c r="U188" s="237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8" t="s">
        <v>175</v>
      </c>
      <c r="AU188" s="238" t="s">
        <v>81</v>
      </c>
      <c r="AV188" s="13" t="s">
        <v>81</v>
      </c>
      <c r="AW188" s="13" t="s">
        <v>33</v>
      </c>
      <c r="AX188" s="13" t="s">
        <v>79</v>
      </c>
      <c r="AY188" s="238" t="s">
        <v>120</v>
      </c>
    </row>
    <row r="189" spans="1:65" s="2" customFormat="1" ht="21.75" customHeight="1">
      <c r="A189" s="39"/>
      <c r="B189" s="40"/>
      <c r="C189" s="204" t="s">
        <v>325</v>
      </c>
      <c r="D189" s="204" t="s">
        <v>123</v>
      </c>
      <c r="E189" s="205" t="s">
        <v>356</v>
      </c>
      <c r="F189" s="206" t="s">
        <v>357</v>
      </c>
      <c r="G189" s="207" t="s">
        <v>187</v>
      </c>
      <c r="H189" s="208">
        <v>22.364</v>
      </c>
      <c r="I189" s="209"/>
      <c r="J189" s="210">
        <f>ROUND(I189*H189,2)</f>
        <v>0</v>
      </c>
      <c r="K189" s="206" t="s">
        <v>127</v>
      </c>
      <c r="L189" s="45"/>
      <c r="M189" s="211" t="s">
        <v>19</v>
      </c>
      <c r="N189" s="212" t="s">
        <v>42</v>
      </c>
      <c r="O189" s="85"/>
      <c r="P189" s="213">
        <f>O189*H189</f>
        <v>0</v>
      </c>
      <c r="Q189" s="213">
        <v>0</v>
      </c>
      <c r="R189" s="213">
        <f>Q189*H189</f>
        <v>0</v>
      </c>
      <c r="S189" s="213">
        <v>0.0165</v>
      </c>
      <c r="T189" s="213">
        <f>S189*H189</f>
        <v>0.36900600000000006</v>
      </c>
      <c r="U189" s="214" t="s">
        <v>19</v>
      </c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5" t="s">
        <v>263</v>
      </c>
      <c r="AT189" s="215" t="s">
        <v>123</v>
      </c>
      <c r="AU189" s="215" t="s">
        <v>81</v>
      </c>
      <c r="AY189" s="18" t="s">
        <v>120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8" t="s">
        <v>79</v>
      </c>
      <c r="BK189" s="216">
        <f>ROUND(I189*H189,2)</f>
        <v>0</v>
      </c>
      <c r="BL189" s="18" t="s">
        <v>263</v>
      </c>
      <c r="BM189" s="215" t="s">
        <v>358</v>
      </c>
    </row>
    <row r="190" spans="1:47" s="2" customFormat="1" ht="12">
      <c r="A190" s="39"/>
      <c r="B190" s="40"/>
      <c r="C190" s="41"/>
      <c r="D190" s="217" t="s">
        <v>130</v>
      </c>
      <c r="E190" s="41"/>
      <c r="F190" s="218" t="s">
        <v>359</v>
      </c>
      <c r="G190" s="41"/>
      <c r="H190" s="41"/>
      <c r="I190" s="219"/>
      <c r="J190" s="41"/>
      <c r="K190" s="41"/>
      <c r="L190" s="45"/>
      <c r="M190" s="220"/>
      <c r="N190" s="221"/>
      <c r="O190" s="85"/>
      <c r="P190" s="85"/>
      <c r="Q190" s="85"/>
      <c r="R190" s="85"/>
      <c r="S190" s="85"/>
      <c r="T190" s="85"/>
      <c r="U190" s="86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130</v>
      </c>
      <c r="AU190" s="18" t="s">
        <v>81</v>
      </c>
    </row>
    <row r="191" spans="1:51" s="13" customFormat="1" ht="12">
      <c r="A191" s="13"/>
      <c r="B191" s="227"/>
      <c r="C191" s="228"/>
      <c r="D191" s="229" t="s">
        <v>175</v>
      </c>
      <c r="E191" s="230" t="s">
        <v>19</v>
      </c>
      <c r="F191" s="231" t="s">
        <v>360</v>
      </c>
      <c r="G191" s="228"/>
      <c r="H191" s="232">
        <v>22.364</v>
      </c>
      <c r="I191" s="233"/>
      <c r="J191" s="228"/>
      <c r="K191" s="228"/>
      <c r="L191" s="234"/>
      <c r="M191" s="235"/>
      <c r="N191" s="236"/>
      <c r="O191" s="236"/>
      <c r="P191" s="236"/>
      <c r="Q191" s="236"/>
      <c r="R191" s="236"/>
      <c r="S191" s="236"/>
      <c r="T191" s="236"/>
      <c r="U191" s="237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8" t="s">
        <v>175</v>
      </c>
      <c r="AU191" s="238" t="s">
        <v>81</v>
      </c>
      <c r="AV191" s="13" t="s">
        <v>81</v>
      </c>
      <c r="AW191" s="13" t="s">
        <v>33</v>
      </c>
      <c r="AX191" s="13" t="s">
        <v>79</v>
      </c>
      <c r="AY191" s="238" t="s">
        <v>120</v>
      </c>
    </row>
    <row r="192" spans="1:65" s="2" customFormat="1" ht="24.15" customHeight="1">
      <c r="A192" s="39"/>
      <c r="B192" s="40"/>
      <c r="C192" s="204" t="s">
        <v>361</v>
      </c>
      <c r="D192" s="204" t="s">
        <v>123</v>
      </c>
      <c r="E192" s="205" t="s">
        <v>362</v>
      </c>
      <c r="F192" s="206" t="s">
        <v>363</v>
      </c>
      <c r="G192" s="207" t="s">
        <v>187</v>
      </c>
      <c r="H192" s="208">
        <v>87.302</v>
      </c>
      <c r="I192" s="209"/>
      <c r="J192" s="210">
        <f>ROUND(I192*H192,2)</f>
        <v>0</v>
      </c>
      <c r="K192" s="206" t="s">
        <v>127</v>
      </c>
      <c r="L192" s="45"/>
      <c r="M192" s="211" t="s">
        <v>19</v>
      </c>
      <c r="N192" s="212" t="s">
        <v>42</v>
      </c>
      <c r="O192" s="85"/>
      <c r="P192" s="213">
        <f>O192*H192</f>
        <v>0</v>
      </c>
      <c r="Q192" s="213">
        <v>0</v>
      </c>
      <c r="R192" s="213">
        <f>Q192*H192</f>
        <v>0</v>
      </c>
      <c r="S192" s="213">
        <v>0.002</v>
      </c>
      <c r="T192" s="213">
        <f>S192*H192</f>
        <v>0.174604</v>
      </c>
      <c r="U192" s="214" t="s">
        <v>19</v>
      </c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5" t="s">
        <v>263</v>
      </c>
      <c r="AT192" s="215" t="s">
        <v>123</v>
      </c>
      <c r="AU192" s="215" t="s">
        <v>81</v>
      </c>
      <c r="AY192" s="18" t="s">
        <v>120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8" t="s">
        <v>79</v>
      </c>
      <c r="BK192" s="216">
        <f>ROUND(I192*H192,2)</f>
        <v>0</v>
      </c>
      <c r="BL192" s="18" t="s">
        <v>263</v>
      </c>
      <c r="BM192" s="215" t="s">
        <v>364</v>
      </c>
    </row>
    <row r="193" spans="1:47" s="2" customFormat="1" ht="12">
      <c r="A193" s="39"/>
      <c r="B193" s="40"/>
      <c r="C193" s="41"/>
      <c r="D193" s="217" t="s">
        <v>130</v>
      </c>
      <c r="E193" s="41"/>
      <c r="F193" s="218" t="s">
        <v>365</v>
      </c>
      <c r="G193" s="41"/>
      <c r="H193" s="41"/>
      <c r="I193" s="219"/>
      <c r="J193" s="41"/>
      <c r="K193" s="41"/>
      <c r="L193" s="45"/>
      <c r="M193" s="220"/>
      <c r="N193" s="221"/>
      <c r="O193" s="85"/>
      <c r="P193" s="85"/>
      <c r="Q193" s="85"/>
      <c r="R193" s="85"/>
      <c r="S193" s="85"/>
      <c r="T193" s="85"/>
      <c r="U193" s="86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130</v>
      </c>
      <c r="AU193" s="18" t="s">
        <v>81</v>
      </c>
    </row>
    <row r="194" spans="1:51" s="13" customFormat="1" ht="12">
      <c r="A194" s="13"/>
      <c r="B194" s="227"/>
      <c r="C194" s="228"/>
      <c r="D194" s="229" t="s">
        <v>175</v>
      </c>
      <c r="E194" s="230" t="s">
        <v>19</v>
      </c>
      <c r="F194" s="231" t="s">
        <v>355</v>
      </c>
      <c r="G194" s="228"/>
      <c r="H194" s="232">
        <v>64.938</v>
      </c>
      <c r="I194" s="233"/>
      <c r="J194" s="228"/>
      <c r="K194" s="228"/>
      <c r="L194" s="234"/>
      <c r="M194" s="235"/>
      <c r="N194" s="236"/>
      <c r="O194" s="236"/>
      <c r="P194" s="236"/>
      <c r="Q194" s="236"/>
      <c r="R194" s="236"/>
      <c r="S194" s="236"/>
      <c r="T194" s="236"/>
      <c r="U194" s="237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8" t="s">
        <v>175</v>
      </c>
      <c r="AU194" s="238" t="s">
        <v>81</v>
      </c>
      <c r="AV194" s="13" t="s">
        <v>81</v>
      </c>
      <c r="AW194" s="13" t="s">
        <v>33</v>
      </c>
      <c r="AX194" s="13" t="s">
        <v>71</v>
      </c>
      <c r="AY194" s="238" t="s">
        <v>120</v>
      </c>
    </row>
    <row r="195" spans="1:51" s="13" customFormat="1" ht="12">
      <c r="A195" s="13"/>
      <c r="B195" s="227"/>
      <c r="C195" s="228"/>
      <c r="D195" s="229" t="s">
        <v>175</v>
      </c>
      <c r="E195" s="230" t="s">
        <v>19</v>
      </c>
      <c r="F195" s="231" t="s">
        <v>360</v>
      </c>
      <c r="G195" s="228"/>
      <c r="H195" s="232">
        <v>22.364</v>
      </c>
      <c r="I195" s="233"/>
      <c r="J195" s="228"/>
      <c r="K195" s="228"/>
      <c r="L195" s="234"/>
      <c r="M195" s="235"/>
      <c r="N195" s="236"/>
      <c r="O195" s="236"/>
      <c r="P195" s="236"/>
      <c r="Q195" s="236"/>
      <c r="R195" s="236"/>
      <c r="S195" s="236"/>
      <c r="T195" s="236"/>
      <c r="U195" s="237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8" t="s">
        <v>175</v>
      </c>
      <c r="AU195" s="238" t="s">
        <v>81</v>
      </c>
      <c r="AV195" s="13" t="s">
        <v>81</v>
      </c>
      <c r="AW195" s="13" t="s">
        <v>33</v>
      </c>
      <c r="AX195" s="13" t="s">
        <v>71</v>
      </c>
      <c r="AY195" s="238" t="s">
        <v>120</v>
      </c>
    </row>
    <row r="196" spans="1:51" s="14" customFormat="1" ht="12">
      <c r="A196" s="14"/>
      <c r="B196" s="239"/>
      <c r="C196" s="240"/>
      <c r="D196" s="229" t="s">
        <v>175</v>
      </c>
      <c r="E196" s="241" t="s">
        <v>19</v>
      </c>
      <c r="F196" s="242" t="s">
        <v>178</v>
      </c>
      <c r="G196" s="240"/>
      <c r="H196" s="243">
        <v>87.302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7"/>
      <c r="U196" s="248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9" t="s">
        <v>175</v>
      </c>
      <c r="AU196" s="249" t="s">
        <v>81</v>
      </c>
      <c r="AV196" s="14" t="s">
        <v>147</v>
      </c>
      <c r="AW196" s="14" t="s">
        <v>33</v>
      </c>
      <c r="AX196" s="14" t="s">
        <v>79</v>
      </c>
      <c r="AY196" s="249" t="s">
        <v>120</v>
      </c>
    </row>
    <row r="197" spans="1:65" s="2" customFormat="1" ht="21.75" customHeight="1">
      <c r="A197" s="39"/>
      <c r="B197" s="40"/>
      <c r="C197" s="204" t="s">
        <v>366</v>
      </c>
      <c r="D197" s="204" t="s">
        <v>123</v>
      </c>
      <c r="E197" s="205" t="s">
        <v>367</v>
      </c>
      <c r="F197" s="206" t="s">
        <v>368</v>
      </c>
      <c r="G197" s="207" t="s">
        <v>187</v>
      </c>
      <c r="H197" s="208">
        <v>225.141</v>
      </c>
      <c r="I197" s="209"/>
      <c r="J197" s="210">
        <f>ROUND(I197*H197,2)</f>
        <v>0</v>
      </c>
      <c r="K197" s="206" t="s">
        <v>127</v>
      </c>
      <c r="L197" s="45"/>
      <c r="M197" s="211" t="s">
        <v>19</v>
      </c>
      <c r="N197" s="212" t="s">
        <v>42</v>
      </c>
      <c r="O197" s="85"/>
      <c r="P197" s="213">
        <f>O197*H197</f>
        <v>0</v>
      </c>
      <c r="Q197" s="213">
        <v>0</v>
      </c>
      <c r="R197" s="213">
        <f>Q197*H197</f>
        <v>0</v>
      </c>
      <c r="S197" s="213">
        <v>0.0055</v>
      </c>
      <c r="T197" s="213">
        <f>S197*H197</f>
        <v>1.2382754999999999</v>
      </c>
      <c r="U197" s="214" t="s">
        <v>19</v>
      </c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5" t="s">
        <v>263</v>
      </c>
      <c r="AT197" s="215" t="s">
        <v>123</v>
      </c>
      <c r="AU197" s="215" t="s">
        <v>81</v>
      </c>
      <c r="AY197" s="18" t="s">
        <v>120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8" t="s">
        <v>79</v>
      </c>
      <c r="BK197" s="216">
        <f>ROUND(I197*H197,2)</f>
        <v>0</v>
      </c>
      <c r="BL197" s="18" t="s">
        <v>263</v>
      </c>
      <c r="BM197" s="215" t="s">
        <v>369</v>
      </c>
    </row>
    <row r="198" spans="1:47" s="2" customFormat="1" ht="12">
      <c r="A198" s="39"/>
      <c r="B198" s="40"/>
      <c r="C198" s="41"/>
      <c r="D198" s="217" t="s">
        <v>130</v>
      </c>
      <c r="E198" s="41"/>
      <c r="F198" s="218" t="s">
        <v>370</v>
      </c>
      <c r="G198" s="41"/>
      <c r="H198" s="41"/>
      <c r="I198" s="219"/>
      <c r="J198" s="41"/>
      <c r="K198" s="41"/>
      <c r="L198" s="45"/>
      <c r="M198" s="220"/>
      <c r="N198" s="221"/>
      <c r="O198" s="85"/>
      <c r="P198" s="85"/>
      <c r="Q198" s="85"/>
      <c r="R198" s="85"/>
      <c r="S198" s="85"/>
      <c r="T198" s="85"/>
      <c r="U198" s="86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130</v>
      </c>
      <c r="AU198" s="18" t="s">
        <v>81</v>
      </c>
    </row>
    <row r="199" spans="1:51" s="13" customFormat="1" ht="12">
      <c r="A199" s="13"/>
      <c r="B199" s="227"/>
      <c r="C199" s="228"/>
      <c r="D199" s="229" t="s">
        <v>175</v>
      </c>
      <c r="E199" s="230" t="s">
        <v>19</v>
      </c>
      <c r="F199" s="231" t="s">
        <v>371</v>
      </c>
      <c r="G199" s="228"/>
      <c r="H199" s="232">
        <v>225.141</v>
      </c>
      <c r="I199" s="233"/>
      <c r="J199" s="228"/>
      <c r="K199" s="228"/>
      <c r="L199" s="234"/>
      <c r="M199" s="235"/>
      <c r="N199" s="236"/>
      <c r="O199" s="236"/>
      <c r="P199" s="236"/>
      <c r="Q199" s="236"/>
      <c r="R199" s="236"/>
      <c r="S199" s="236"/>
      <c r="T199" s="236"/>
      <c r="U199" s="237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8" t="s">
        <v>175</v>
      </c>
      <c r="AU199" s="238" t="s">
        <v>81</v>
      </c>
      <c r="AV199" s="13" t="s">
        <v>81</v>
      </c>
      <c r="AW199" s="13" t="s">
        <v>33</v>
      </c>
      <c r="AX199" s="13" t="s">
        <v>79</v>
      </c>
      <c r="AY199" s="238" t="s">
        <v>120</v>
      </c>
    </row>
    <row r="200" spans="1:65" s="2" customFormat="1" ht="21.75" customHeight="1">
      <c r="A200" s="39"/>
      <c r="B200" s="40"/>
      <c r="C200" s="204" t="s">
        <v>372</v>
      </c>
      <c r="D200" s="204" t="s">
        <v>123</v>
      </c>
      <c r="E200" s="205" t="s">
        <v>373</v>
      </c>
      <c r="F200" s="206" t="s">
        <v>374</v>
      </c>
      <c r="G200" s="207" t="s">
        <v>187</v>
      </c>
      <c r="H200" s="208">
        <v>225.141</v>
      </c>
      <c r="I200" s="209"/>
      <c r="J200" s="210">
        <f>ROUND(I200*H200,2)</f>
        <v>0</v>
      </c>
      <c r="K200" s="206" t="s">
        <v>127</v>
      </c>
      <c r="L200" s="45"/>
      <c r="M200" s="211" t="s">
        <v>19</v>
      </c>
      <c r="N200" s="212" t="s">
        <v>42</v>
      </c>
      <c r="O200" s="85"/>
      <c r="P200" s="213">
        <f>O200*H200</f>
        <v>0</v>
      </c>
      <c r="Q200" s="213">
        <v>0</v>
      </c>
      <c r="R200" s="213">
        <f>Q200*H200</f>
        <v>0</v>
      </c>
      <c r="S200" s="213">
        <v>0.002</v>
      </c>
      <c r="T200" s="213">
        <f>S200*H200</f>
        <v>0.450282</v>
      </c>
      <c r="U200" s="214" t="s">
        <v>19</v>
      </c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5" t="s">
        <v>263</v>
      </c>
      <c r="AT200" s="215" t="s">
        <v>123</v>
      </c>
      <c r="AU200" s="215" t="s">
        <v>81</v>
      </c>
      <c r="AY200" s="18" t="s">
        <v>120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8" t="s">
        <v>79</v>
      </c>
      <c r="BK200" s="216">
        <f>ROUND(I200*H200,2)</f>
        <v>0</v>
      </c>
      <c r="BL200" s="18" t="s">
        <v>263</v>
      </c>
      <c r="BM200" s="215" t="s">
        <v>375</v>
      </c>
    </row>
    <row r="201" spans="1:47" s="2" customFormat="1" ht="12">
      <c r="A201" s="39"/>
      <c r="B201" s="40"/>
      <c r="C201" s="41"/>
      <c r="D201" s="217" t="s">
        <v>130</v>
      </c>
      <c r="E201" s="41"/>
      <c r="F201" s="218" t="s">
        <v>376</v>
      </c>
      <c r="G201" s="41"/>
      <c r="H201" s="41"/>
      <c r="I201" s="219"/>
      <c r="J201" s="41"/>
      <c r="K201" s="41"/>
      <c r="L201" s="45"/>
      <c r="M201" s="220"/>
      <c r="N201" s="221"/>
      <c r="O201" s="85"/>
      <c r="P201" s="85"/>
      <c r="Q201" s="85"/>
      <c r="R201" s="85"/>
      <c r="S201" s="85"/>
      <c r="T201" s="85"/>
      <c r="U201" s="86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130</v>
      </c>
      <c r="AU201" s="18" t="s">
        <v>81</v>
      </c>
    </row>
    <row r="202" spans="1:51" s="13" customFormat="1" ht="12">
      <c r="A202" s="13"/>
      <c r="B202" s="227"/>
      <c r="C202" s="228"/>
      <c r="D202" s="229" t="s">
        <v>175</v>
      </c>
      <c r="E202" s="230" t="s">
        <v>19</v>
      </c>
      <c r="F202" s="231" t="s">
        <v>371</v>
      </c>
      <c r="G202" s="228"/>
      <c r="H202" s="232">
        <v>225.141</v>
      </c>
      <c r="I202" s="233"/>
      <c r="J202" s="228"/>
      <c r="K202" s="228"/>
      <c r="L202" s="234"/>
      <c r="M202" s="235"/>
      <c r="N202" s="236"/>
      <c r="O202" s="236"/>
      <c r="P202" s="236"/>
      <c r="Q202" s="236"/>
      <c r="R202" s="236"/>
      <c r="S202" s="236"/>
      <c r="T202" s="236"/>
      <c r="U202" s="237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8" t="s">
        <v>175</v>
      </c>
      <c r="AU202" s="238" t="s">
        <v>81</v>
      </c>
      <c r="AV202" s="13" t="s">
        <v>81</v>
      </c>
      <c r="AW202" s="13" t="s">
        <v>33</v>
      </c>
      <c r="AX202" s="13" t="s">
        <v>79</v>
      </c>
      <c r="AY202" s="238" t="s">
        <v>120</v>
      </c>
    </row>
    <row r="203" spans="1:65" s="2" customFormat="1" ht="24.15" customHeight="1">
      <c r="A203" s="39"/>
      <c r="B203" s="40"/>
      <c r="C203" s="204" t="s">
        <v>377</v>
      </c>
      <c r="D203" s="204" t="s">
        <v>123</v>
      </c>
      <c r="E203" s="205" t="s">
        <v>378</v>
      </c>
      <c r="F203" s="206" t="s">
        <v>379</v>
      </c>
      <c r="G203" s="207" t="s">
        <v>266</v>
      </c>
      <c r="H203" s="208">
        <v>0.066</v>
      </c>
      <c r="I203" s="209"/>
      <c r="J203" s="210">
        <f>ROUND(I203*H203,2)</f>
        <v>0</v>
      </c>
      <c r="K203" s="206" t="s">
        <v>127</v>
      </c>
      <c r="L203" s="45"/>
      <c r="M203" s="211" t="s">
        <v>19</v>
      </c>
      <c r="N203" s="212" t="s">
        <v>42</v>
      </c>
      <c r="O203" s="85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3">
        <f>S203*H203</f>
        <v>0</v>
      </c>
      <c r="U203" s="214" t="s">
        <v>19</v>
      </c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5" t="s">
        <v>263</v>
      </c>
      <c r="AT203" s="215" t="s">
        <v>123</v>
      </c>
      <c r="AU203" s="215" t="s">
        <v>81</v>
      </c>
      <c r="AY203" s="18" t="s">
        <v>120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8" t="s">
        <v>79</v>
      </c>
      <c r="BK203" s="216">
        <f>ROUND(I203*H203,2)</f>
        <v>0</v>
      </c>
      <c r="BL203" s="18" t="s">
        <v>263</v>
      </c>
      <c r="BM203" s="215" t="s">
        <v>380</v>
      </c>
    </row>
    <row r="204" spans="1:47" s="2" customFormat="1" ht="12">
      <c r="A204" s="39"/>
      <c r="B204" s="40"/>
      <c r="C204" s="41"/>
      <c r="D204" s="217" t="s">
        <v>130</v>
      </c>
      <c r="E204" s="41"/>
      <c r="F204" s="218" t="s">
        <v>381</v>
      </c>
      <c r="G204" s="41"/>
      <c r="H204" s="41"/>
      <c r="I204" s="219"/>
      <c r="J204" s="41"/>
      <c r="K204" s="41"/>
      <c r="L204" s="45"/>
      <c r="M204" s="220"/>
      <c r="N204" s="221"/>
      <c r="O204" s="85"/>
      <c r="P204" s="85"/>
      <c r="Q204" s="85"/>
      <c r="R204" s="85"/>
      <c r="S204" s="85"/>
      <c r="T204" s="85"/>
      <c r="U204" s="86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130</v>
      </c>
      <c r="AU204" s="18" t="s">
        <v>81</v>
      </c>
    </row>
    <row r="205" spans="1:65" s="2" customFormat="1" ht="24.15" customHeight="1">
      <c r="A205" s="39"/>
      <c r="B205" s="40"/>
      <c r="C205" s="204" t="s">
        <v>382</v>
      </c>
      <c r="D205" s="204" t="s">
        <v>123</v>
      </c>
      <c r="E205" s="205" t="s">
        <v>383</v>
      </c>
      <c r="F205" s="206" t="s">
        <v>384</v>
      </c>
      <c r="G205" s="207" t="s">
        <v>266</v>
      </c>
      <c r="H205" s="208">
        <v>0.066</v>
      </c>
      <c r="I205" s="209"/>
      <c r="J205" s="210">
        <f>ROUND(I205*H205,2)</f>
        <v>0</v>
      </c>
      <c r="K205" s="206" t="s">
        <v>127</v>
      </c>
      <c r="L205" s="45"/>
      <c r="M205" s="211" t="s">
        <v>19</v>
      </c>
      <c r="N205" s="212" t="s">
        <v>42</v>
      </c>
      <c r="O205" s="85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3">
        <f>S205*H205</f>
        <v>0</v>
      </c>
      <c r="U205" s="214" t="s">
        <v>19</v>
      </c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5" t="s">
        <v>263</v>
      </c>
      <c r="AT205" s="215" t="s">
        <v>123</v>
      </c>
      <c r="AU205" s="215" t="s">
        <v>81</v>
      </c>
      <c r="AY205" s="18" t="s">
        <v>120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8" t="s">
        <v>79</v>
      </c>
      <c r="BK205" s="216">
        <f>ROUND(I205*H205,2)</f>
        <v>0</v>
      </c>
      <c r="BL205" s="18" t="s">
        <v>263</v>
      </c>
      <c r="BM205" s="215" t="s">
        <v>385</v>
      </c>
    </row>
    <row r="206" spans="1:47" s="2" customFormat="1" ht="12">
      <c r="A206" s="39"/>
      <c r="B206" s="40"/>
      <c r="C206" s="41"/>
      <c r="D206" s="217" t="s">
        <v>130</v>
      </c>
      <c r="E206" s="41"/>
      <c r="F206" s="218" t="s">
        <v>386</v>
      </c>
      <c r="G206" s="41"/>
      <c r="H206" s="41"/>
      <c r="I206" s="219"/>
      <c r="J206" s="41"/>
      <c r="K206" s="41"/>
      <c r="L206" s="45"/>
      <c r="M206" s="220"/>
      <c r="N206" s="221"/>
      <c r="O206" s="85"/>
      <c r="P206" s="85"/>
      <c r="Q206" s="85"/>
      <c r="R206" s="85"/>
      <c r="S206" s="85"/>
      <c r="T206" s="85"/>
      <c r="U206" s="86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130</v>
      </c>
      <c r="AU206" s="18" t="s">
        <v>81</v>
      </c>
    </row>
    <row r="207" spans="1:63" s="12" customFormat="1" ht="22.8" customHeight="1">
      <c r="A207" s="12"/>
      <c r="B207" s="188"/>
      <c r="C207" s="189"/>
      <c r="D207" s="190" t="s">
        <v>70</v>
      </c>
      <c r="E207" s="202" t="s">
        <v>387</v>
      </c>
      <c r="F207" s="202" t="s">
        <v>388</v>
      </c>
      <c r="G207" s="189"/>
      <c r="H207" s="189"/>
      <c r="I207" s="192"/>
      <c r="J207" s="203">
        <f>BK207</f>
        <v>0</v>
      </c>
      <c r="K207" s="189"/>
      <c r="L207" s="194"/>
      <c r="M207" s="195"/>
      <c r="N207" s="196"/>
      <c r="O207" s="196"/>
      <c r="P207" s="197">
        <f>SUM(P208:P351)</f>
        <v>0</v>
      </c>
      <c r="Q207" s="196"/>
      <c r="R207" s="197">
        <f>SUM(R208:R351)</f>
        <v>14.55398261</v>
      </c>
      <c r="S207" s="196"/>
      <c r="T207" s="197">
        <f>SUM(T208:T351)</f>
        <v>5.38197246</v>
      </c>
      <c r="U207" s="198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99" t="s">
        <v>81</v>
      </c>
      <c r="AT207" s="200" t="s">
        <v>70</v>
      </c>
      <c r="AU207" s="200" t="s">
        <v>79</v>
      </c>
      <c r="AY207" s="199" t="s">
        <v>120</v>
      </c>
      <c r="BK207" s="201">
        <f>SUM(BK208:BK351)</f>
        <v>0</v>
      </c>
    </row>
    <row r="208" spans="1:65" s="2" customFormat="1" ht="24.15" customHeight="1">
      <c r="A208" s="39"/>
      <c r="B208" s="40"/>
      <c r="C208" s="204" t="s">
        <v>389</v>
      </c>
      <c r="D208" s="204" t="s">
        <v>123</v>
      </c>
      <c r="E208" s="205" t="s">
        <v>390</v>
      </c>
      <c r="F208" s="206" t="s">
        <v>391</v>
      </c>
      <c r="G208" s="207" t="s">
        <v>392</v>
      </c>
      <c r="H208" s="208">
        <v>60</v>
      </c>
      <c r="I208" s="209"/>
      <c r="J208" s="210">
        <f>ROUND(I208*H208,2)</f>
        <v>0</v>
      </c>
      <c r="K208" s="206" t="s">
        <v>127</v>
      </c>
      <c r="L208" s="45"/>
      <c r="M208" s="211" t="s">
        <v>19</v>
      </c>
      <c r="N208" s="212" t="s">
        <v>42</v>
      </c>
      <c r="O208" s="85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3">
        <f>S208*H208</f>
        <v>0</v>
      </c>
      <c r="U208" s="214" t="s">
        <v>19</v>
      </c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5" t="s">
        <v>263</v>
      </c>
      <c r="AT208" s="215" t="s">
        <v>123</v>
      </c>
      <c r="AU208" s="215" t="s">
        <v>81</v>
      </c>
      <c r="AY208" s="18" t="s">
        <v>120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8" t="s">
        <v>79</v>
      </c>
      <c r="BK208" s="216">
        <f>ROUND(I208*H208,2)</f>
        <v>0</v>
      </c>
      <c r="BL208" s="18" t="s">
        <v>263</v>
      </c>
      <c r="BM208" s="215" t="s">
        <v>393</v>
      </c>
    </row>
    <row r="209" spans="1:47" s="2" customFormat="1" ht="12">
      <c r="A209" s="39"/>
      <c r="B209" s="40"/>
      <c r="C209" s="41"/>
      <c r="D209" s="217" t="s">
        <v>130</v>
      </c>
      <c r="E209" s="41"/>
      <c r="F209" s="218" t="s">
        <v>394</v>
      </c>
      <c r="G209" s="41"/>
      <c r="H209" s="41"/>
      <c r="I209" s="219"/>
      <c r="J209" s="41"/>
      <c r="K209" s="41"/>
      <c r="L209" s="45"/>
      <c r="M209" s="220"/>
      <c r="N209" s="221"/>
      <c r="O209" s="85"/>
      <c r="P209" s="85"/>
      <c r="Q209" s="85"/>
      <c r="R209" s="85"/>
      <c r="S209" s="85"/>
      <c r="T209" s="85"/>
      <c r="U209" s="86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130</v>
      </c>
      <c r="AU209" s="18" t="s">
        <v>81</v>
      </c>
    </row>
    <row r="210" spans="1:51" s="13" customFormat="1" ht="12">
      <c r="A210" s="13"/>
      <c r="B210" s="227"/>
      <c r="C210" s="228"/>
      <c r="D210" s="229" t="s">
        <v>175</v>
      </c>
      <c r="E210" s="230" t="s">
        <v>19</v>
      </c>
      <c r="F210" s="231" t="s">
        <v>395</v>
      </c>
      <c r="G210" s="228"/>
      <c r="H210" s="232">
        <v>60</v>
      </c>
      <c r="I210" s="233"/>
      <c r="J210" s="228"/>
      <c r="K210" s="228"/>
      <c r="L210" s="234"/>
      <c r="M210" s="235"/>
      <c r="N210" s="236"/>
      <c r="O210" s="236"/>
      <c r="P210" s="236"/>
      <c r="Q210" s="236"/>
      <c r="R210" s="236"/>
      <c r="S210" s="236"/>
      <c r="T210" s="236"/>
      <c r="U210" s="237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8" t="s">
        <v>175</v>
      </c>
      <c r="AU210" s="238" t="s">
        <v>81</v>
      </c>
      <c r="AV210" s="13" t="s">
        <v>81</v>
      </c>
      <c r="AW210" s="13" t="s">
        <v>33</v>
      </c>
      <c r="AX210" s="13" t="s">
        <v>79</v>
      </c>
      <c r="AY210" s="238" t="s">
        <v>120</v>
      </c>
    </row>
    <row r="211" spans="1:65" s="2" customFormat="1" ht="16.5" customHeight="1">
      <c r="A211" s="39"/>
      <c r="B211" s="40"/>
      <c r="C211" s="250" t="s">
        <v>396</v>
      </c>
      <c r="D211" s="250" t="s">
        <v>322</v>
      </c>
      <c r="E211" s="251" t="s">
        <v>397</v>
      </c>
      <c r="F211" s="252" t="s">
        <v>398</v>
      </c>
      <c r="G211" s="253" t="s">
        <v>172</v>
      </c>
      <c r="H211" s="254">
        <v>18</v>
      </c>
      <c r="I211" s="255"/>
      <c r="J211" s="256">
        <f>ROUND(I211*H211,2)</f>
        <v>0</v>
      </c>
      <c r="K211" s="252" t="s">
        <v>127</v>
      </c>
      <c r="L211" s="257"/>
      <c r="M211" s="258" t="s">
        <v>19</v>
      </c>
      <c r="N211" s="259" t="s">
        <v>42</v>
      </c>
      <c r="O211" s="85"/>
      <c r="P211" s="213">
        <f>O211*H211</f>
        <v>0</v>
      </c>
      <c r="Q211" s="213">
        <v>0.00078</v>
      </c>
      <c r="R211" s="213">
        <f>Q211*H211</f>
        <v>0.01404</v>
      </c>
      <c r="S211" s="213">
        <v>0</v>
      </c>
      <c r="T211" s="213">
        <f>S211*H211</f>
        <v>0</v>
      </c>
      <c r="U211" s="214" t="s">
        <v>19</v>
      </c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5" t="s">
        <v>325</v>
      </c>
      <c r="AT211" s="215" t="s">
        <v>322</v>
      </c>
      <c r="AU211" s="215" t="s">
        <v>81</v>
      </c>
      <c r="AY211" s="18" t="s">
        <v>120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8" t="s">
        <v>79</v>
      </c>
      <c r="BK211" s="216">
        <f>ROUND(I211*H211,2)</f>
        <v>0</v>
      </c>
      <c r="BL211" s="18" t="s">
        <v>263</v>
      </c>
      <c r="BM211" s="215" t="s">
        <v>399</v>
      </c>
    </row>
    <row r="212" spans="1:51" s="13" customFormat="1" ht="12">
      <c r="A212" s="13"/>
      <c r="B212" s="227"/>
      <c r="C212" s="228"/>
      <c r="D212" s="229" t="s">
        <v>175</v>
      </c>
      <c r="E212" s="230" t="s">
        <v>19</v>
      </c>
      <c r="F212" s="231" t="s">
        <v>400</v>
      </c>
      <c r="G212" s="228"/>
      <c r="H212" s="232">
        <v>18</v>
      </c>
      <c r="I212" s="233"/>
      <c r="J212" s="228"/>
      <c r="K212" s="228"/>
      <c r="L212" s="234"/>
      <c r="M212" s="235"/>
      <c r="N212" s="236"/>
      <c r="O212" s="236"/>
      <c r="P212" s="236"/>
      <c r="Q212" s="236"/>
      <c r="R212" s="236"/>
      <c r="S212" s="236"/>
      <c r="T212" s="236"/>
      <c r="U212" s="237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8" t="s">
        <v>175</v>
      </c>
      <c r="AU212" s="238" t="s">
        <v>81</v>
      </c>
      <c r="AV212" s="13" t="s">
        <v>81</v>
      </c>
      <c r="AW212" s="13" t="s">
        <v>33</v>
      </c>
      <c r="AX212" s="13" t="s">
        <v>79</v>
      </c>
      <c r="AY212" s="238" t="s">
        <v>120</v>
      </c>
    </row>
    <row r="213" spans="1:65" s="2" customFormat="1" ht="16.5" customHeight="1">
      <c r="A213" s="39"/>
      <c r="B213" s="40"/>
      <c r="C213" s="250" t="s">
        <v>401</v>
      </c>
      <c r="D213" s="250" t="s">
        <v>322</v>
      </c>
      <c r="E213" s="251" t="s">
        <v>402</v>
      </c>
      <c r="F213" s="252" t="s">
        <v>403</v>
      </c>
      <c r="G213" s="253" t="s">
        <v>392</v>
      </c>
      <c r="H213" s="254">
        <v>40</v>
      </c>
      <c r="I213" s="255"/>
      <c r="J213" s="256">
        <f>ROUND(I213*H213,2)</f>
        <v>0</v>
      </c>
      <c r="K213" s="252" t="s">
        <v>127</v>
      </c>
      <c r="L213" s="257"/>
      <c r="M213" s="258" t="s">
        <v>19</v>
      </c>
      <c r="N213" s="259" t="s">
        <v>42</v>
      </c>
      <c r="O213" s="85"/>
      <c r="P213" s="213">
        <f>O213*H213</f>
        <v>0</v>
      </c>
      <c r="Q213" s="213">
        <v>4E-05</v>
      </c>
      <c r="R213" s="213">
        <f>Q213*H213</f>
        <v>0.0016</v>
      </c>
      <c r="S213" s="213">
        <v>0</v>
      </c>
      <c r="T213" s="213">
        <f>S213*H213</f>
        <v>0</v>
      </c>
      <c r="U213" s="214" t="s">
        <v>19</v>
      </c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5" t="s">
        <v>325</v>
      </c>
      <c r="AT213" s="215" t="s">
        <v>322</v>
      </c>
      <c r="AU213" s="215" t="s">
        <v>81</v>
      </c>
      <c r="AY213" s="18" t="s">
        <v>120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8" t="s">
        <v>79</v>
      </c>
      <c r="BK213" s="216">
        <f>ROUND(I213*H213,2)</f>
        <v>0</v>
      </c>
      <c r="BL213" s="18" t="s">
        <v>263</v>
      </c>
      <c r="BM213" s="215" t="s">
        <v>404</v>
      </c>
    </row>
    <row r="214" spans="1:51" s="13" customFormat="1" ht="12">
      <c r="A214" s="13"/>
      <c r="B214" s="227"/>
      <c r="C214" s="228"/>
      <c r="D214" s="229" t="s">
        <v>175</v>
      </c>
      <c r="E214" s="230" t="s">
        <v>19</v>
      </c>
      <c r="F214" s="231" t="s">
        <v>401</v>
      </c>
      <c r="G214" s="228"/>
      <c r="H214" s="232">
        <v>40</v>
      </c>
      <c r="I214" s="233"/>
      <c r="J214" s="228"/>
      <c r="K214" s="228"/>
      <c r="L214" s="234"/>
      <c r="M214" s="235"/>
      <c r="N214" s="236"/>
      <c r="O214" s="236"/>
      <c r="P214" s="236"/>
      <c r="Q214" s="236"/>
      <c r="R214" s="236"/>
      <c r="S214" s="236"/>
      <c r="T214" s="236"/>
      <c r="U214" s="237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8" t="s">
        <v>175</v>
      </c>
      <c r="AU214" s="238" t="s">
        <v>81</v>
      </c>
      <c r="AV214" s="13" t="s">
        <v>81</v>
      </c>
      <c r="AW214" s="13" t="s">
        <v>33</v>
      </c>
      <c r="AX214" s="13" t="s">
        <v>79</v>
      </c>
      <c r="AY214" s="238" t="s">
        <v>120</v>
      </c>
    </row>
    <row r="215" spans="1:65" s="2" customFormat="1" ht="24.15" customHeight="1">
      <c r="A215" s="39"/>
      <c r="B215" s="40"/>
      <c r="C215" s="250" t="s">
        <v>405</v>
      </c>
      <c r="D215" s="250" t="s">
        <v>322</v>
      </c>
      <c r="E215" s="251" t="s">
        <v>406</v>
      </c>
      <c r="F215" s="252" t="s">
        <v>407</v>
      </c>
      <c r="G215" s="253" t="s">
        <v>408</v>
      </c>
      <c r="H215" s="254">
        <v>0.8</v>
      </c>
      <c r="I215" s="255"/>
      <c r="J215" s="256">
        <f>ROUND(I215*H215,2)</f>
        <v>0</v>
      </c>
      <c r="K215" s="252" t="s">
        <v>127</v>
      </c>
      <c r="L215" s="257"/>
      <c r="M215" s="258" t="s">
        <v>19</v>
      </c>
      <c r="N215" s="259" t="s">
        <v>42</v>
      </c>
      <c r="O215" s="85"/>
      <c r="P215" s="213">
        <f>O215*H215</f>
        <v>0</v>
      </c>
      <c r="Q215" s="213">
        <v>0.00433</v>
      </c>
      <c r="R215" s="213">
        <f>Q215*H215</f>
        <v>0.003464</v>
      </c>
      <c r="S215" s="213">
        <v>0</v>
      </c>
      <c r="T215" s="213">
        <f>S215*H215</f>
        <v>0</v>
      </c>
      <c r="U215" s="214" t="s">
        <v>19</v>
      </c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5" t="s">
        <v>325</v>
      </c>
      <c r="AT215" s="215" t="s">
        <v>322</v>
      </c>
      <c r="AU215" s="215" t="s">
        <v>81</v>
      </c>
      <c r="AY215" s="18" t="s">
        <v>120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8" t="s">
        <v>79</v>
      </c>
      <c r="BK215" s="216">
        <f>ROUND(I215*H215,2)</f>
        <v>0</v>
      </c>
      <c r="BL215" s="18" t="s">
        <v>263</v>
      </c>
      <c r="BM215" s="215" t="s">
        <v>409</v>
      </c>
    </row>
    <row r="216" spans="1:51" s="13" customFormat="1" ht="12">
      <c r="A216" s="13"/>
      <c r="B216" s="227"/>
      <c r="C216" s="228"/>
      <c r="D216" s="229" t="s">
        <v>175</v>
      </c>
      <c r="E216" s="230" t="s">
        <v>19</v>
      </c>
      <c r="F216" s="231" t="s">
        <v>410</v>
      </c>
      <c r="G216" s="228"/>
      <c r="H216" s="232">
        <v>0.8</v>
      </c>
      <c r="I216" s="233"/>
      <c r="J216" s="228"/>
      <c r="K216" s="228"/>
      <c r="L216" s="234"/>
      <c r="M216" s="235"/>
      <c r="N216" s="236"/>
      <c r="O216" s="236"/>
      <c r="P216" s="236"/>
      <c r="Q216" s="236"/>
      <c r="R216" s="236"/>
      <c r="S216" s="236"/>
      <c r="T216" s="236"/>
      <c r="U216" s="237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8" t="s">
        <v>175</v>
      </c>
      <c r="AU216" s="238" t="s">
        <v>81</v>
      </c>
      <c r="AV216" s="13" t="s">
        <v>81</v>
      </c>
      <c r="AW216" s="13" t="s">
        <v>33</v>
      </c>
      <c r="AX216" s="13" t="s">
        <v>79</v>
      </c>
      <c r="AY216" s="238" t="s">
        <v>120</v>
      </c>
    </row>
    <row r="217" spans="1:65" s="2" customFormat="1" ht="24.15" customHeight="1">
      <c r="A217" s="39"/>
      <c r="B217" s="40"/>
      <c r="C217" s="250" t="s">
        <v>411</v>
      </c>
      <c r="D217" s="250" t="s">
        <v>322</v>
      </c>
      <c r="E217" s="251" t="s">
        <v>412</v>
      </c>
      <c r="F217" s="252" t="s">
        <v>413</v>
      </c>
      <c r="G217" s="253" t="s">
        <v>408</v>
      </c>
      <c r="H217" s="254">
        <v>1.6</v>
      </c>
      <c r="I217" s="255"/>
      <c r="J217" s="256">
        <f>ROUND(I217*H217,2)</f>
        <v>0</v>
      </c>
      <c r="K217" s="252" t="s">
        <v>127</v>
      </c>
      <c r="L217" s="257"/>
      <c r="M217" s="258" t="s">
        <v>19</v>
      </c>
      <c r="N217" s="259" t="s">
        <v>42</v>
      </c>
      <c r="O217" s="85"/>
      <c r="P217" s="213">
        <f>O217*H217</f>
        <v>0</v>
      </c>
      <c r="Q217" s="213">
        <v>0.00175</v>
      </c>
      <c r="R217" s="213">
        <f>Q217*H217</f>
        <v>0.0028000000000000004</v>
      </c>
      <c r="S217" s="213">
        <v>0</v>
      </c>
      <c r="T217" s="213">
        <f>S217*H217</f>
        <v>0</v>
      </c>
      <c r="U217" s="214" t="s">
        <v>19</v>
      </c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5" t="s">
        <v>325</v>
      </c>
      <c r="AT217" s="215" t="s">
        <v>322</v>
      </c>
      <c r="AU217" s="215" t="s">
        <v>81</v>
      </c>
      <c r="AY217" s="18" t="s">
        <v>120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8" t="s">
        <v>79</v>
      </c>
      <c r="BK217" s="216">
        <f>ROUND(I217*H217,2)</f>
        <v>0</v>
      </c>
      <c r="BL217" s="18" t="s">
        <v>263</v>
      </c>
      <c r="BM217" s="215" t="s">
        <v>414</v>
      </c>
    </row>
    <row r="218" spans="1:51" s="13" customFormat="1" ht="12">
      <c r="A218" s="13"/>
      <c r="B218" s="227"/>
      <c r="C218" s="228"/>
      <c r="D218" s="229" t="s">
        <v>175</v>
      </c>
      <c r="E218" s="230" t="s">
        <v>19</v>
      </c>
      <c r="F218" s="231" t="s">
        <v>415</v>
      </c>
      <c r="G218" s="228"/>
      <c r="H218" s="232">
        <v>1.6</v>
      </c>
      <c r="I218" s="233"/>
      <c r="J218" s="228"/>
      <c r="K218" s="228"/>
      <c r="L218" s="234"/>
      <c r="M218" s="235"/>
      <c r="N218" s="236"/>
      <c r="O218" s="236"/>
      <c r="P218" s="236"/>
      <c r="Q218" s="236"/>
      <c r="R218" s="236"/>
      <c r="S218" s="236"/>
      <c r="T218" s="236"/>
      <c r="U218" s="237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8" t="s">
        <v>175</v>
      </c>
      <c r="AU218" s="238" t="s">
        <v>81</v>
      </c>
      <c r="AV218" s="13" t="s">
        <v>81</v>
      </c>
      <c r="AW218" s="13" t="s">
        <v>33</v>
      </c>
      <c r="AX218" s="13" t="s">
        <v>79</v>
      </c>
      <c r="AY218" s="238" t="s">
        <v>120</v>
      </c>
    </row>
    <row r="219" spans="1:65" s="2" customFormat="1" ht="21.75" customHeight="1">
      <c r="A219" s="39"/>
      <c r="B219" s="40"/>
      <c r="C219" s="204" t="s">
        <v>416</v>
      </c>
      <c r="D219" s="204" t="s">
        <v>123</v>
      </c>
      <c r="E219" s="205" t="s">
        <v>417</v>
      </c>
      <c r="F219" s="206" t="s">
        <v>418</v>
      </c>
      <c r="G219" s="207" t="s">
        <v>419</v>
      </c>
      <c r="H219" s="208">
        <v>1</v>
      </c>
      <c r="I219" s="209"/>
      <c r="J219" s="210">
        <f>ROUND(I219*H219,2)</f>
        <v>0</v>
      </c>
      <c r="K219" s="206" t="s">
        <v>19</v>
      </c>
      <c r="L219" s="45"/>
      <c r="M219" s="211" t="s">
        <v>19</v>
      </c>
      <c r="N219" s="212" t="s">
        <v>42</v>
      </c>
      <c r="O219" s="85"/>
      <c r="P219" s="213">
        <f>O219*H219</f>
        <v>0</v>
      </c>
      <c r="Q219" s="213">
        <v>0.01963</v>
      </c>
      <c r="R219" s="213">
        <f>Q219*H219</f>
        <v>0.01963</v>
      </c>
      <c r="S219" s="213">
        <v>0</v>
      </c>
      <c r="T219" s="213">
        <f>S219*H219</f>
        <v>0</v>
      </c>
      <c r="U219" s="214" t="s">
        <v>19</v>
      </c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5" t="s">
        <v>263</v>
      </c>
      <c r="AT219" s="215" t="s">
        <v>123</v>
      </c>
      <c r="AU219" s="215" t="s">
        <v>81</v>
      </c>
      <c r="AY219" s="18" t="s">
        <v>120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8" t="s">
        <v>79</v>
      </c>
      <c r="BK219" s="216">
        <f>ROUND(I219*H219,2)</f>
        <v>0</v>
      </c>
      <c r="BL219" s="18" t="s">
        <v>263</v>
      </c>
      <c r="BM219" s="215" t="s">
        <v>420</v>
      </c>
    </row>
    <row r="220" spans="1:65" s="2" customFormat="1" ht="24.15" customHeight="1">
      <c r="A220" s="39"/>
      <c r="B220" s="40"/>
      <c r="C220" s="204" t="s">
        <v>421</v>
      </c>
      <c r="D220" s="204" t="s">
        <v>123</v>
      </c>
      <c r="E220" s="205" t="s">
        <v>422</v>
      </c>
      <c r="F220" s="206" t="s">
        <v>423</v>
      </c>
      <c r="G220" s="207" t="s">
        <v>419</v>
      </c>
      <c r="H220" s="208">
        <v>1</v>
      </c>
      <c r="I220" s="209"/>
      <c r="J220" s="210">
        <f>ROUND(I220*H220,2)</f>
        <v>0</v>
      </c>
      <c r="K220" s="206" t="s">
        <v>19</v>
      </c>
      <c r="L220" s="45"/>
      <c r="M220" s="211" t="s">
        <v>19</v>
      </c>
      <c r="N220" s="212" t="s">
        <v>42</v>
      </c>
      <c r="O220" s="85"/>
      <c r="P220" s="213">
        <f>O220*H220</f>
        <v>0</v>
      </c>
      <c r="Q220" s="213">
        <v>0.01963</v>
      </c>
      <c r="R220" s="213">
        <f>Q220*H220</f>
        <v>0.01963</v>
      </c>
      <c r="S220" s="213">
        <v>0</v>
      </c>
      <c r="T220" s="213">
        <f>S220*H220</f>
        <v>0</v>
      </c>
      <c r="U220" s="214" t="s">
        <v>19</v>
      </c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5" t="s">
        <v>263</v>
      </c>
      <c r="AT220" s="215" t="s">
        <v>123</v>
      </c>
      <c r="AU220" s="215" t="s">
        <v>81</v>
      </c>
      <c r="AY220" s="18" t="s">
        <v>120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8" t="s">
        <v>79</v>
      </c>
      <c r="BK220" s="216">
        <f>ROUND(I220*H220,2)</f>
        <v>0</v>
      </c>
      <c r="BL220" s="18" t="s">
        <v>263</v>
      </c>
      <c r="BM220" s="215" t="s">
        <v>424</v>
      </c>
    </row>
    <row r="221" spans="1:65" s="2" customFormat="1" ht="21.75" customHeight="1">
      <c r="A221" s="39"/>
      <c r="B221" s="40"/>
      <c r="C221" s="204" t="s">
        <v>425</v>
      </c>
      <c r="D221" s="204" t="s">
        <v>123</v>
      </c>
      <c r="E221" s="205" t="s">
        <v>426</v>
      </c>
      <c r="F221" s="206" t="s">
        <v>427</v>
      </c>
      <c r="G221" s="207" t="s">
        <v>419</v>
      </c>
      <c r="H221" s="208">
        <v>1</v>
      </c>
      <c r="I221" s="209"/>
      <c r="J221" s="210">
        <f>ROUND(I221*H221,2)</f>
        <v>0</v>
      </c>
      <c r="K221" s="206" t="s">
        <v>19</v>
      </c>
      <c r="L221" s="45"/>
      <c r="M221" s="211" t="s">
        <v>19</v>
      </c>
      <c r="N221" s="212" t="s">
        <v>42</v>
      </c>
      <c r="O221" s="85"/>
      <c r="P221" s="213">
        <f>O221*H221</f>
        <v>0</v>
      </c>
      <c r="Q221" s="213">
        <v>0.01963</v>
      </c>
      <c r="R221" s="213">
        <f>Q221*H221</f>
        <v>0.01963</v>
      </c>
      <c r="S221" s="213">
        <v>0</v>
      </c>
      <c r="T221" s="213">
        <f>S221*H221</f>
        <v>0</v>
      </c>
      <c r="U221" s="214" t="s">
        <v>19</v>
      </c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5" t="s">
        <v>263</v>
      </c>
      <c r="AT221" s="215" t="s">
        <v>123</v>
      </c>
      <c r="AU221" s="215" t="s">
        <v>81</v>
      </c>
      <c r="AY221" s="18" t="s">
        <v>120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8" t="s">
        <v>79</v>
      </c>
      <c r="BK221" s="216">
        <f>ROUND(I221*H221,2)</f>
        <v>0</v>
      </c>
      <c r="BL221" s="18" t="s">
        <v>263</v>
      </c>
      <c r="BM221" s="215" t="s">
        <v>428</v>
      </c>
    </row>
    <row r="222" spans="1:65" s="2" customFormat="1" ht="24.15" customHeight="1">
      <c r="A222" s="39"/>
      <c r="B222" s="40"/>
      <c r="C222" s="204" t="s">
        <v>429</v>
      </c>
      <c r="D222" s="204" t="s">
        <v>123</v>
      </c>
      <c r="E222" s="205" t="s">
        <v>430</v>
      </c>
      <c r="F222" s="206" t="s">
        <v>431</v>
      </c>
      <c r="G222" s="207" t="s">
        <v>172</v>
      </c>
      <c r="H222" s="208">
        <v>17.75</v>
      </c>
      <c r="I222" s="209"/>
      <c r="J222" s="210">
        <f>ROUND(I222*H222,2)</f>
        <v>0</v>
      </c>
      <c r="K222" s="206" t="s">
        <v>127</v>
      </c>
      <c r="L222" s="45"/>
      <c r="M222" s="211" t="s">
        <v>19</v>
      </c>
      <c r="N222" s="212" t="s">
        <v>42</v>
      </c>
      <c r="O222" s="85"/>
      <c r="P222" s="213">
        <f>O222*H222</f>
        <v>0</v>
      </c>
      <c r="Q222" s="213">
        <v>0</v>
      </c>
      <c r="R222" s="213">
        <f>Q222*H222</f>
        <v>0</v>
      </c>
      <c r="S222" s="213">
        <v>0.0066</v>
      </c>
      <c r="T222" s="213">
        <f>S222*H222</f>
        <v>0.11715</v>
      </c>
      <c r="U222" s="214" t="s">
        <v>19</v>
      </c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5" t="s">
        <v>263</v>
      </c>
      <c r="AT222" s="215" t="s">
        <v>123</v>
      </c>
      <c r="AU222" s="215" t="s">
        <v>81</v>
      </c>
      <c r="AY222" s="18" t="s">
        <v>120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8" t="s">
        <v>79</v>
      </c>
      <c r="BK222" s="216">
        <f>ROUND(I222*H222,2)</f>
        <v>0</v>
      </c>
      <c r="BL222" s="18" t="s">
        <v>263</v>
      </c>
      <c r="BM222" s="215" t="s">
        <v>432</v>
      </c>
    </row>
    <row r="223" spans="1:47" s="2" customFormat="1" ht="12">
      <c r="A223" s="39"/>
      <c r="B223" s="40"/>
      <c r="C223" s="41"/>
      <c r="D223" s="217" t="s">
        <v>130</v>
      </c>
      <c r="E223" s="41"/>
      <c r="F223" s="218" t="s">
        <v>433</v>
      </c>
      <c r="G223" s="41"/>
      <c r="H223" s="41"/>
      <c r="I223" s="219"/>
      <c r="J223" s="41"/>
      <c r="K223" s="41"/>
      <c r="L223" s="45"/>
      <c r="M223" s="220"/>
      <c r="N223" s="221"/>
      <c r="O223" s="85"/>
      <c r="P223" s="85"/>
      <c r="Q223" s="85"/>
      <c r="R223" s="85"/>
      <c r="S223" s="85"/>
      <c r="T223" s="85"/>
      <c r="U223" s="86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130</v>
      </c>
      <c r="AU223" s="18" t="s">
        <v>81</v>
      </c>
    </row>
    <row r="224" spans="1:51" s="13" customFormat="1" ht="12">
      <c r="A224" s="13"/>
      <c r="B224" s="227"/>
      <c r="C224" s="228"/>
      <c r="D224" s="229" t="s">
        <v>175</v>
      </c>
      <c r="E224" s="230" t="s">
        <v>19</v>
      </c>
      <c r="F224" s="231" t="s">
        <v>434</v>
      </c>
      <c r="G224" s="228"/>
      <c r="H224" s="232">
        <v>3</v>
      </c>
      <c r="I224" s="233"/>
      <c r="J224" s="228"/>
      <c r="K224" s="228"/>
      <c r="L224" s="234"/>
      <c r="M224" s="235"/>
      <c r="N224" s="236"/>
      <c r="O224" s="236"/>
      <c r="P224" s="236"/>
      <c r="Q224" s="236"/>
      <c r="R224" s="236"/>
      <c r="S224" s="236"/>
      <c r="T224" s="236"/>
      <c r="U224" s="237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8" t="s">
        <v>175</v>
      </c>
      <c r="AU224" s="238" t="s">
        <v>81</v>
      </c>
      <c r="AV224" s="13" t="s">
        <v>81</v>
      </c>
      <c r="AW224" s="13" t="s">
        <v>33</v>
      </c>
      <c r="AX224" s="13" t="s">
        <v>71</v>
      </c>
      <c r="AY224" s="238" t="s">
        <v>120</v>
      </c>
    </row>
    <row r="225" spans="1:51" s="13" customFormat="1" ht="12">
      <c r="A225" s="13"/>
      <c r="B225" s="227"/>
      <c r="C225" s="228"/>
      <c r="D225" s="229" t="s">
        <v>175</v>
      </c>
      <c r="E225" s="230" t="s">
        <v>19</v>
      </c>
      <c r="F225" s="231" t="s">
        <v>435</v>
      </c>
      <c r="G225" s="228"/>
      <c r="H225" s="232">
        <v>68</v>
      </c>
      <c r="I225" s="233"/>
      <c r="J225" s="228"/>
      <c r="K225" s="228"/>
      <c r="L225" s="234"/>
      <c r="M225" s="235"/>
      <c r="N225" s="236"/>
      <c r="O225" s="236"/>
      <c r="P225" s="236"/>
      <c r="Q225" s="236"/>
      <c r="R225" s="236"/>
      <c r="S225" s="236"/>
      <c r="T225" s="236"/>
      <c r="U225" s="237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8" t="s">
        <v>175</v>
      </c>
      <c r="AU225" s="238" t="s">
        <v>81</v>
      </c>
      <c r="AV225" s="13" t="s">
        <v>81</v>
      </c>
      <c r="AW225" s="13" t="s">
        <v>33</v>
      </c>
      <c r="AX225" s="13" t="s">
        <v>71</v>
      </c>
      <c r="AY225" s="238" t="s">
        <v>120</v>
      </c>
    </row>
    <row r="226" spans="1:51" s="15" customFormat="1" ht="12">
      <c r="A226" s="15"/>
      <c r="B226" s="260"/>
      <c r="C226" s="261"/>
      <c r="D226" s="229" t="s">
        <v>175</v>
      </c>
      <c r="E226" s="262" t="s">
        <v>19</v>
      </c>
      <c r="F226" s="263" t="s">
        <v>436</v>
      </c>
      <c r="G226" s="261"/>
      <c r="H226" s="264">
        <v>71</v>
      </c>
      <c r="I226" s="265"/>
      <c r="J226" s="261"/>
      <c r="K226" s="261"/>
      <c r="L226" s="266"/>
      <c r="M226" s="267"/>
      <c r="N226" s="268"/>
      <c r="O226" s="268"/>
      <c r="P226" s="268"/>
      <c r="Q226" s="268"/>
      <c r="R226" s="268"/>
      <c r="S226" s="268"/>
      <c r="T226" s="268"/>
      <c r="U226" s="269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70" t="s">
        <v>175</v>
      </c>
      <c r="AU226" s="270" t="s">
        <v>81</v>
      </c>
      <c r="AV226" s="15" t="s">
        <v>140</v>
      </c>
      <c r="AW226" s="15" t="s">
        <v>33</v>
      </c>
      <c r="AX226" s="15" t="s">
        <v>71</v>
      </c>
      <c r="AY226" s="270" t="s">
        <v>120</v>
      </c>
    </row>
    <row r="227" spans="1:51" s="13" customFormat="1" ht="12">
      <c r="A227" s="13"/>
      <c r="B227" s="227"/>
      <c r="C227" s="228"/>
      <c r="D227" s="229" t="s">
        <v>175</v>
      </c>
      <c r="E227" s="230" t="s">
        <v>19</v>
      </c>
      <c r="F227" s="231" t="s">
        <v>437</v>
      </c>
      <c r="G227" s="228"/>
      <c r="H227" s="232">
        <v>17.75</v>
      </c>
      <c r="I227" s="233"/>
      <c r="J227" s="228"/>
      <c r="K227" s="228"/>
      <c r="L227" s="234"/>
      <c r="M227" s="235"/>
      <c r="N227" s="236"/>
      <c r="O227" s="236"/>
      <c r="P227" s="236"/>
      <c r="Q227" s="236"/>
      <c r="R227" s="236"/>
      <c r="S227" s="236"/>
      <c r="T227" s="236"/>
      <c r="U227" s="237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8" t="s">
        <v>175</v>
      </c>
      <c r="AU227" s="238" t="s">
        <v>81</v>
      </c>
      <c r="AV227" s="13" t="s">
        <v>81</v>
      </c>
      <c r="AW227" s="13" t="s">
        <v>33</v>
      </c>
      <c r="AX227" s="13" t="s">
        <v>79</v>
      </c>
      <c r="AY227" s="238" t="s">
        <v>120</v>
      </c>
    </row>
    <row r="228" spans="1:65" s="2" customFormat="1" ht="24.15" customHeight="1">
      <c r="A228" s="39"/>
      <c r="B228" s="40"/>
      <c r="C228" s="204" t="s">
        <v>438</v>
      </c>
      <c r="D228" s="204" t="s">
        <v>123</v>
      </c>
      <c r="E228" s="205" t="s">
        <v>439</v>
      </c>
      <c r="F228" s="206" t="s">
        <v>440</v>
      </c>
      <c r="G228" s="207" t="s">
        <v>172</v>
      </c>
      <c r="H228" s="208">
        <v>128.25</v>
      </c>
      <c r="I228" s="209"/>
      <c r="J228" s="210">
        <f>ROUND(I228*H228,2)</f>
        <v>0</v>
      </c>
      <c r="K228" s="206" t="s">
        <v>127</v>
      </c>
      <c r="L228" s="45"/>
      <c r="M228" s="211" t="s">
        <v>19</v>
      </c>
      <c r="N228" s="212" t="s">
        <v>42</v>
      </c>
      <c r="O228" s="85"/>
      <c r="P228" s="213">
        <f>O228*H228</f>
        <v>0</v>
      </c>
      <c r="Q228" s="213">
        <v>0</v>
      </c>
      <c r="R228" s="213">
        <f>Q228*H228</f>
        <v>0</v>
      </c>
      <c r="S228" s="213">
        <v>0.01232</v>
      </c>
      <c r="T228" s="213">
        <f>S228*H228</f>
        <v>1.58004</v>
      </c>
      <c r="U228" s="214" t="s">
        <v>19</v>
      </c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5" t="s">
        <v>263</v>
      </c>
      <c r="AT228" s="215" t="s">
        <v>123</v>
      </c>
      <c r="AU228" s="215" t="s">
        <v>81</v>
      </c>
      <c r="AY228" s="18" t="s">
        <v>120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8" t="s">
        <v>79</v>
      </c>
      <c r="BK228" s="216">
        <f>ROUND(I228*H228,2)</f>
        <v>0</v>
      </c>
      <c r="BL228" s="18" t="s">
        <v>263</v>
      </c>
      <c r="BM228" s="215" t="s">
        <v>441</v>
      </c>
    </row>
    <row r="229" spans="1:47" s="2" customFormat="1" ht="12">
      <c r="A229" s="39"/>
      <c r="B229" s="40"/>
      <c r="C229" s="41"/>
      <c r="D229" s="217" t="s">
        <v>130</v>
      </c>
      <c r="E229" s="41"/>
      <c r="F229" s="218" t="s">
        <v>442</v>
      </c>
      <c r="G229" s="41"/>
      <c r="H229" s="41"/>
      <c r="I229" s="219"/>
      <c r="J229" s="41"/>
      <c r="K229" s="41"/>
      <c r="L229" s="45"/>
      <c r="M229" s="220"/>
      <c r="N229" s="221"/>
      <c r="O229" s="85"/>
      <c r="P229" s="85"/>
      <c r="Q229" s="85"/>
      <c r="R229" s="85"/>
      <c r="S229" s="85"/>
      <c r="T229" s="85"/>
      <c r="U229" s="86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130</v>
      </c>
      <c r="AU229" s="18" t="s">
        <v>81</v>
      </c>
    </row>
    <row r="230" spans="1:51" s="13" customFormat="1" ht="12">
      <c r="A230" s="13"/>
      <c r="B230" s="227"/>
      <c r="C230" s="228"/>
      <c r="D230" s="229" t="s">
        <v>175</v>
      </c>
      <c r="E230" s="230" t="s">
        <v>19</v>
      </c>
      <c r="F230" s="231" t="s">
        <v>443</v>
      </c>
      <c r="G230" s="228"/>
      <c r="H230" s="232">
        <v>5</v>
      </c>
      <c r="I230" s="233"/>
      <c r="J230" s="228"/>
      <c r="K230" s="228"/>
      <c r="L230" s="234"/>
      <c r="M230" s="235"/>
      <c r="N230" s="236"/>
      <c r="O230" s="236"/>
      <c r="P230" s="236"/>
      <c r="Q230" s="236"/>
      <c r="R230" s="236"/>
      <c r="S230" s="236"/>
      <c r="T230" s="236"/>
      <c r="U230" s="237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8" t="s">
        <v>175</v>
      </c>
      <c r="AU230" s="238" t="s">
        <v>81</v>
      </c>
      <c r="AV230" s="13" t="s">
        <v>81</v>
      </c>
      <c r="AW230" s="13" t="s">
        <v>33</v>
      </c>
      <c r="AX230" s="13" t="s">
        <v>71</v>
      </c>
      <c r="AY230" s="238" t="s">
        <v>120</v>
      </c>
    </row>
    <row r="231" spans="1:51" s="13" customFormat="1" ht="12">
      <c r="A231" s="13"/>
      <c r="B231" s="227"/>
      <c r="C231" s="228"/>
      <c r="D231" s="229" t="s">
        <v>175</v>
      </c>
      <c r="E231" s="230" t="s">
        <v>19</v>
      </c>
      <c r="F231" s="231" t="s">
        <v>444</v>
      </c>
      <c r="G231" s="228"/>
      <c r="H231" s="232">
        <v>16</v>
      </c>
      <c r="I231" s="233"/>
      <c r="J231" s="228"/>
      <c r="K231" s="228"/>
      <c r="L231" s="234"/>
      <c r="M231" s="235"/>
      <c r="N231" s="236"/>
      <c r="O231" s="236"/>
      <c r="P231" s="236"/>
      <c r="Q231" s="236"/>
      <c r="R231" s="236"/>
      <c r="S231" s="236"/>
      <c r="T231" s="236"/>
      <c r="U231" s="237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8" t="s">
        <v>175</v>
      </c>
      <c r="AU231" s="238" t="s">
        <v>81</v>
      </c>
      <c r="AV231" s="13" t="s">
        <v>81</v>
      </c>
      <c r="AW231" s="13" t="s">
        <v>33</v>
      </c>
      <c r="AX231" s="13" t="s">
        <v>71</v>
      </c>
      <c r="AY231" s="238" t="s">
        <v>120</v>
      </c>
    </row>
    <row r="232" spans="1:51" s="13" customFormat="1" ht="12">
      <c r="A232" s="13"/>
      <c r="B232" s="227"/>
      <c r="C232" s="228"/>
      <c r="D232" s="229" t="s">
        <v>175</v>
      </c>
      <c r="E232" s="230" t="s">
        <v>19</v>
      </c>
      <c r="F232" s="231" t="s">
        <v>445</v>
      </c>
      <c r="G232" s="228"/>
      <c r="H232" s="232">
        <v>3</v>
      </c>
      <c r="I232" s="233"/>
      <c r="J232" s="228"/>
      <c r="K232" s="228"/>
      <c r="L232" s="234"/>
      <c r="M232" s="235"/>
      <c r="N232" s="236"/>
      <c r="O232" s="236"/>
      <c r="P232" s="236"/>
      <c r="Q232" s="236"/>
      <c r="R232" s="236"/>
      <c r="S232" s="236"/>
      <c r="T232" s="236"/>
      <c r="U232" s="237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8" t="s">
        <v>175</v>
      </c>
      <c r="AU232" s="238" t="s">
        <v>81</v>
      </c>
      <c r="AV232" s="13" t="s">
        <v>81</v>
      </c>
      <c r="AW232" s="13" t="s">
        <v>33</v>
      </c>
      <c r="AX232" s="13" t="s">
        <v>71</v>
      </c>
      <c r="AY232" s="238" t="s">
        <v>120</v>
      </c>
    </row>
    <row r="233" spans="1:51" s="13" customFormat="1" ht="12">
      <c r="A233" s="13"/>
      <c r="B233" s="227"/>
      <c r="C233" s="228"/>
      <c r="D233" s="229" t="s">
        <v>175</v>
      </c>
      <c r="E233" s="230" t="s">
        <v>19</v>
      </c>
      <c r="F233" s="231" t="s">
        <v>446</v>
      </c>
      <c r="G233" s="228"/>
      <c r="H233" s="232">
        <v>16.7</v>
      </c>
      <c r="I233" s="233"/>
      <c r="J233" s="228"/>
      <c r="K233" s="228"/>
      <c r="L233" s="234"/>
      <c r="M233" s="235"/>
      <c r="N233" s="236"/>
      <c r="O233" s="236"/>
      <c r="P233" s="236"/>
      <c r="Q233" s="236"/>
      <c r="R233" s="236"/>
      <c r="S233" s="236"/>
      <c r="T233" s="236"/>
      <c r="U233" s="237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8" t="s">
        <v>175</v>
      </c>
      <c r="AU233" s="238" t="s">
        <v>81</v>
      </c>
      <c r="AV233" s="13" t="s">
        <v>81</v>
      </c>
      <c r="AW233" s="13" t="s">
        <v>33</v>
      </c>
      <c r="AX233" s="13" t="s">
        <v>71</v>
      </c>
      <c r="AY233" s="238" t="s">
        <v>120</v>
      </c>
    </row>
    <row r="234" spans="1:51" s="13" customFormat="1" ht="12">
      <c r="A234" s="13"/>
      <c r="B234" s="227"/>
      <c r="C234" s="228"/>
      <c r="D234" s="229" t="s">
        <v>175</v>
      </c>
      <c r="E234" s="230" t="s">
        <v>19</v>
      </c>
      <c r="F234" s="231" t="s">
        <v>447</v>
      </c>
      <c r="G234" s="228"/>
      <c r="H234" s="232">
        <v>11.2</v>
      </c>
      <c r="I234" s="233"/>
      <c r="J234" s="228"/>
      <c r="K234" s="228"/>
      <c r="L234" s="234"/>
      <c r="M234" s="235"/>
      <c r="N234" s="236"/>
      <c r="O234" s="236"/>
      <c r="P234" s="236"/>
      <c r="Q234" s="236"/>
      <c r="R234" s="236"/>
      <c r="S234" s="236"/>
      <c r="T234" s="236"/>
      <c r="U234" s="237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8" t="s">
        <v>175</v>
      </c>
      <c r="AU234" s="238" t="s">
        <v>81</v>
      </c>
      <c r="AV234" s="13" t="s">
        <v>81</v>
      </c>
      <c r="AW234" s="13" t="s">
        <v>33</v>
      </c>
      <c r="AX234" s="13" t="s">
        <v>71</v>
      </c>
      <c r="AY234" s="238" t="s">
        <v>120</v>
      </c>
    </row>
    <row r="235" spans="1:51" s="13" customFormat="1" ht="12">
      <c r="A235" s="13"/>
      <c r="B235" s="227"/>
      <c r="C235" s="228"/>
      <c r="D235" s="229" t="s">
        <v>175</v>
      </c>
      <c r="E235" s="230" t="s">
        <v>19</v>
      </c>
      <c r="F235" s="231" t="s">
        <v>448</v>
      </c>
      <c r="G235" s="228"/>
      <c r="H235" s="232">
        <v>46.584</v>
      </c>
      <c r="I235" s="233"/>
      <c r="J235" s="228"/>
      <c r="K235" s="228"/>
      <c r="L235" s="234"/>
      <c r="M235" s="235"/>
      <c r="N235" s="236"/>
      <c r="O235" s="236"/>
      <c r="P235" s="236"/>
      <c r="Q235" s="236"/>
      <c r="R235" s="236"/>
      <c r="S235" s="236"/>
      <c r="T235" s="236"/>
      <c r="U235" s="237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8" t="s">
        <v>175</v>
      </c>
      <c r="AU235" s="238" t="s">
        <v>81</v>
      </c>
      <c r="AV235" s="13" t="s">
        <v>81</v>
      </c>
      <c r="AW235" s="13" t="s">
        <v>33</v>
      </c>
      <c r="AX235" s="13" t="s">
        <v>71</v>
      </c>
      <c r="AY235" s="238" t="s">
        <v>120</v>
      </c>
    </row>
    <row r="236" spans="1:51" s="13" customFormat="1" ht="12">
      <c r="A236" s="13"/>
      <c r="B236" s="227"/>
      <c r="C236" s="228"/>
      <c r="D236" s="229" t="s">
        <v>175</v>
      </c>
      <c r="E236" s="230" t="s">
        <v>19</v>
      </c>
      <c r="F236" s="231" t="s">
        <v>449</v>
      </c>
      <c r="G236" s="228"/>
      <c r="H236" s="232">
        <v>26.324</v>
      </c>
      <c r="I236" s="233"/>
      <c r="J236" s="228"/>
      <c r="K236" s="228"/>
      <c r="L236" s="234"/>
      <c r="M236" s="235"/>
      <c r="N236" s="236"/>
      <c r="O236" s="236"/>
      <c r="P236" s="236"/>
      <c r="Q236" s="236"/>
      <c r="R236" s="236"/>
      <c r="S236" s="236"/>
      <c r="T236" s="236"/>
      <c r="U236" s="237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8" t="s">
        <v>175</v>
      </c>
      <c r="AU236" s="238" t="s">
        <v>81</v>
      </c>
      <c r="AV236" s="13" t="s">
        <v>81</v>
      </c>
      <c r="AW236" s="13" t="s">
        <v>33</v>
      </c>
      <c r="AX236" s="13" t="s">
        <v>71</v>
      </c>
      <c r="AY236" s="238" t="s">
        <v>120</v>
      </c>
    </row>
    <row r="237" spans="1:51" s="13" customFormat="1" ht="12">
      <c r="A237" s="13"/>
      <c r="B237" s="227"/>
      <c r="C237" s="228"/>
      <c r="D237" s="229" t="s">
        <v>175</v>
      </c>
      <c r="E237" s="230" t="s">
        <v>19</v>
      </c>
      <c r="F237" s="231" t="s">
        <v>450</v>
      </c>
      <c r="G237" s="228"/>
      <c r="H237" s="232">
        <v>41.976</v>
      </c>
      <c r="I237" s="233"/>
      <c r="J237" s="228"/>
      <c r="K237" s="228"/>
      <c r="L237" s="234"/>
      <c r="M237" s="235"/>
      <c r="N237" s="236"/>
      <c r="O237" s="236"/>
      <c r="P237" s="236"/>
      <c r="Q237" s="236"/>
      <c r="R237" s="236"/>
      <c r="S237" s="236"/>
      <c r="T237" s="236"/>
      <c r="U237" s="237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8" t="s">
        <v>175</v>
      </c>
      <c r="AU237" s="238" t="s">
        <v>81</v>
      </c>
      <c r="AV237" s="13" t="s">
        <v>81</v>
      </c>
      <c r="AW237" s="13" t="s">
        <v>33</v>
      </c>
      <c r="AX237" s="13" t="s">
        <v>71</v>
      </c>
      <c r="AY237" s="238" t="s">
        <v>120</v>
      </c>
    </row>
    <row r="238" spans="1:51" s="13" customFormat="1" ht="12">
      <c r="A238" s="13"/>
      <c r="B238" s="227"/>
      <c r="C238" s="228"/>
      <c r="D238" s="229" t="s">
        <v>175</v>
      </c>
      <c r="E238" s="230" t="s">
        <v>19</v>
      </c>
      <c r="F238" s="231" t="s">
        <v>451</v>
      </c>
      <c r="G238" s="228"/>
      <c r="H238" s="232">
        <v>69.961</v>
      </c>
      <c r="I238" s="233"/>
      <c r="J238" s="228"/>
      <c r="K238" s="228"/>
      <c r="L238" s="234"/>
      <c r="M238" s="235"/>
      <c r="N238" s="236"/>
      <c r="O238" s="236"/>
      <c r="P238" s="236"/>
      <c r="Q238" s="236"/>
      <c r="R238" s="236"/>
      <c r="S238" s="236"/>
      <c r="T238" s="236"/>
      <c r="U238" s="237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8" t="s">
        <v>175</v>
      </c>
      <c r="AU238" s="238" t="s">
        <v>81</v>
      </c>
      <c r="AV238" s="13" t="s">
        <v>81</v>
      </c>
      <c r="AW238" s="13" t="s">
        <v>33</v>
      </c>
      <c r="AX238" s="13" t="s">
        <v>71</v>
      </c>
      <c r="AY238" s="238" t="s">
        <v>120</v>
      </c>
    </row>
    <row r="239" spans="1:51" s="13" customFormat="1" ht="12">
      <c r="A239" s="13"/>
      <c r="B239" s="227"/>
      <c r="C239" s="228"/>
      <c r="D239" s="229" t="s">
        <v>175</v>
      </c>
      <c r="E239" s="230" t="s">
        <v>19</v>
      </c>
      <c r="F239" s="231" t="s">
        <v>452</v>
      </c>
      <c r="G239" s="228"/>
      <c r="H239" s="232">
        <v>70.323</v>
      </c>
      <c r="I239" s="233"/>
      <c r="J239" s="228"/>
      <c r="K239" s="228"/>
      <c r="L239" s="234"/>
      <c r="M239" s="235"/>
      <c r="N239" s="236"/>
      <c r="O239" s="236"/>
      <c r="P239" s="236"/>
      <c r="Q239" s="236"/>
      <c r="R239" s="236"/>
      <c r="S239" s="236"/>
      <c r="T239" s="236"/>
      <c r="U239" s="237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8" t="s">
        <v>175</v>
      </c>
      <c r="AU239" s="238" t="s">
        <v>81</v>
      </c>
      <c r="AV239" s="13" t="s">
        <v>81</v>
      </c>
      <c r="AW239" s="13" t="s">
        <v>33</v>
      </c>
      <c r="AX239" s="13" t="s">
        <v>71</v>
      </c>
      <c r="AY239" s="238" t="s">
        <v>120</v>
      </c>
    </row>
    <row r="240" spans="1:51" s="13" customFormat="1" ht="12">
      <c r="A240" s="13"/>
      <c r="B240" s="227"/>
      <c r="C240" s="228"/>
      <c r="D240" s="229" t="s">
        <v>175</v>
      </c>
      <c r="E240" s="230" t="s">
        <v>19</v>
      </c>
      <c r="F240" s="231" t="s">
        <v>453</v>
      </c>
      <c r="G240" s="228"/>
      <c r="H240" s="232">
        <v>80.998</v>
      </c>
      <c r="I240" s="233"/>
      <c r="J240" s="228"/>
      <c r="K240" s="228"/>
      <c r="L240" s="234"/>
      <c r="M240" s="235"/>
      <c r="N240" s="236"/>
      <c r="O240" s="236"/>
      <c r="P240" s="236"/>
      <c r="Q240" s="236"/>
      <c r="R240" s="236"/>
      <c r="S240" s="236"/>
      <c r="T240" s="236"/>
      <c r="U240" s="237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8" t="s">
        <v>175</v>
      </c>
      <c r="AU240" s="238" t="s">
        <v>81</v>
      </c>
      <c r="AV240" s="13" t="s">
        <v>81</v>
      </c>
      <c r="AW240" s="13" t="s">
        <v>33</v>
      </c>
      <c r="AX240" s="13" t="s">
        <v>71</v>
      </c>
      <c r="AY240" s="238" t="s">
        <v>120</v>
      </c>
    </row>
    <row r="241" spans="1:51" s="13" customFormat="1" ht="12">
      <c r="A241" s="13"/>
      <c r="B241" s="227"/>
      <c r="C241" s="228"/>
      <c r="D241" s="229" t="s">
        <v>175</v>
      </c>
      <c r="E241" s="230" t="s">
        <v>19</v>
      </c>
      <c r="F241" s="231" t="s">
        <v>454</v>
      </c>
      <c r="G241" s="228"/>
      <c r="H241" s="232">
        <v>56.933</v>
      </c>
      <c r="I241" s="233"/>
      <c r="J241" s="228"/>
      <c r="K241" s="228"/>
      <c r="L241" s="234"/>
      <c r="M241" s="235"/>
      <c r="N241" s="236"/>
      <c r="O241" s="236"/>
      <c r="P241" s="236"/>
      <c r="Q241" s="236"/>
      <c r="R241" s="236"/>
      <c r="S241" s="236"/>
      <c r="T241" s="236"/>
      <c r="U241" s="237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8" t="s">
        <v>175</v>
      </c>
      <c r="AU241" s="238" t="s">
        <v>81</v>
      </c>
      <c r="AV241" s="13" t="s">
        <v>81</v>
      </c>
      <c r="AW241" s="13" t="s">
        <v>33</v>
      </c>
      <c r="AX241" s="13" t="s">
        <v>71</v>
      </c>
      <c r="AY241" s="238" t="s">
        <v>120</v>
      </c>
    </row>
    <row r="242" spans="1:51" s="13" customFormat="1" ht="12">
      <c r="A242" s="13"/>
      <c r="B242" s="227"/>
      <c r="C242" s="228"/>
      <c r="D242" s="229" t="s">
        <v>175</v>
      </c>
      <c r="E242" s="230" t="s">
        <v>19</v>
      </c>
      <c r="F242" s="231" t="s">
        <v>455</v>
      </c>
      <c r="G242" s="228"/>
      <c r="H242" s="232">
        <v>68</v>
      </c>
      <c r="I242" s="233"/>
      <c r="J242" s="228"/>
      <c r="K242" s="228"/>
      <c r="L242" s="234"/>
      <c r="M242" s="235"/>
      <c r="N242" s="236"/>
      <c r="O242" s="236"/>
      <c r="P242" s="236"/>
      <c r="Q242" s="236"/>
      <c r="R242" s="236"/>
      <c r="S242" s="236"/>
      <c r="T242" s="236"/>
      <c r="U242" s="237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8" t="s">
        <v>175</v>
      </c>
      <c r="AU242" s="238" t="s">
        <v>81</v>
      </c>
      <c r="AV242" s="13" t="s">
        <v>81</v>
      </c>
      <c r="AW242" s="13" t="s">
        <v>33</v>
      </c>
      <c r="AX242" s="13" t="s">
        <v>71</v>
      </c>
      <c r="AY242" s="238" t="s">
        <v>120</v>
      </c>
    </row>
    <row r="243" spans="1:51" s="15" customFormat="1" ht="12">
      <c r="A243" s="15"/>
      <c r="B243" s="260"/>
      <c r="C243" s="261"/>
      <c r="D243" s="229" t="s">
        <v>175</v>
      </c>
      <c r="E243" s="262" t="s">
        <v>19</v>
      </c>
      <c r="F243" s="263" t="s">
        <v>456</v>
      </c>
      <c r="G243" s="261"/>
      <c r="H243" s="264">
        <v>512.999</v>
      </c>
      <c r="I243" s="265"/>
      <c r="J243" s="261"/>
      <c r="K243" s="261"/>
      <c r="L243" s="266"/>
      <c r="M243" s="267"/>
      <c r="N243" s="268"/>
      <c r="O243" s="268"/>
      <c r="P243" s="268"/>
      <c r="Q243" s="268"/>
      <c r="R243" s="268"/>
      <c r="S243" s="268"/>
      <c r="T243" s="268"/>
      <c r="U243" s="269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70" t="s">
        <v>175</v>
      </c>
      <c r="AU243" s="270" t="s">
        <v>81</v>
      </c>
      <c r="AV243" s="15" t="s">
        <v>140</v>
      </c>
      <c r="AW243" s="15" t="s">
        <v>33</v>
      </c>
      <c r="AX243" s="15" t="s">
        <v>71</v>
      </c>
      <c r="AY243" s="270" t="s">
        <v>120</v>
      </c>
    </row>
    <row r="244" spans="1:51" s="13" customFormat="1" ht="12">
      <c r="A244" s="13"/>
      <c r="B244" s="227"/>
      <c r="C244" s="228"/>
      <c r="D244" s="229" t="s">
        <v>175</v>
      </c>
      <c r="E244" s="230" t="s">
        <v>19</v>
      </c>
      <c r="F244" s="231" t="s">
        <v>457</v>
      </c>
      <c r="G244" s="228"/>
      <c r="H244" s="232">
        <v>128.25</v>
      </c>
      <c r="I244" s="233"/>
      <c r="J244" s="228"/>
      <c r="K244" s="228"/>
      <c r="L244" s="234"/>
      <c r="M244" s="235"/>
      <c r="N244" s="236"/>
      <c r="O244" s="236"/>
      <c r="P244" s="236"/>
      <c r="Q244" s="236"/>
      <c r="R244" s="236"/>
      <c r="S244" s="236"/>
      <c r="T244" s="236"/>
      <c r="U244" s="237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8" t="s">
        <v>175</v>
      </c>
      <c r="AU244" s="238" t="s">
        <v>81</v>
      </c>
      <c r="AV244" s="13" t="s">
        <v>81</v>
      </c>
      <c r="AW244" s="13" t="s">
        <v>33</v>
      </c>
      <c r="AX244" s="13" t="s">
        <v>79</v>
      </c>
      <c r="AY244" s="238" t="s">
        <v>120</v>
      </c>
    </row>
    <row r="245" spans="1:65" s="2" customFormat="1" ht="24.15" customHeight="1">
      <c r="A245" s="39"/>
      <c r="B245" s="40"/>
      <c r="C245" s="204" t="s">
        <v>458</v>
      </c>
      <c r="D245" s="204" t="s">
        <v>123</v>
      </c>
      <c r="E245" s="205" t="s">
        <v>459</v>
      </c>
      <c r="F245" s="206" t="s">
        <v>460</v>
      </c>
      <c r="G245" s="207" t="s">
        <v>172</v>
      </c>
      <c r="H245" s="208">
        <v>44.869</v>
      </c>
      <c r="I245" s="209"/>
      <c r="J245" s="210">
        <f>ROUND(I245*H245,2)</f>
        <v>0</v>
      </c>
      <c r="K245" s="206" t="s">
        <v>127</v>
      </c>
      <c r="L245" s="45"/>
      <c r="M245" s="211" t="s">
        <v>19</v>
      </c>
      <c r="N245" s="212" t="s">
        <v>42</v>
      </c>
      <c r="O245" s="85"/>
      <c r="P245" s="213">
        <f>O245*H245</f>
        <v>0</v>
      </c>
      <c r="Q245" s="213">
        <v>0</v>
      </c>
      <c r="R245" s="213">
        <f>Q245*H245</f>
        <v>0</v>
      </c>
      <c r="S245" s="213">
        <v>0.01584</v>
      </c>
      <c r="T245" s="213">
        <f>S245*H245</f>
        <v>0.71072496</v>
      </c>
      <c r="U245" s="214" t="s">
        <v>19</v>
      </c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5" t="s">
        <v>263</v>
      </c>
      <c r="AT245" s="215" t="s">
        <v>123</v>
      </c>
      <c r="AU245" s="215" t="s">
        <v>81</v>
      </c>
      <c r="AY245" s="18" t="s">
        <v>120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8" t="s">
        <v>79</v>
      </c>
      <c r="BK245" s="216">
        <f>ROUND(I245*H245,2)</f>
        <v>0</v>
      </c>
      <c r="BL245" s="18" t="s">
        <v>263</v>
      </c>
      <c r="BM245" s="215" t="s">
        <v>461</v>
      </c>
    </row>
    <row r="246" spans="1:47" s="2" customFormat="1" ht="12">
      <c r="A246" s="39"/>
      <c r="B246" s="40"/>
      <c r="C246" s="41"/>
      <c r="D246" s="217" t="s">
        <v>130</v>
      </c>
      <c r="E246" s="41"/>
      <c r="F246" s="218" t="s">
        <v>462</v>
      </c>
      <c r="G246" s="41"/>
      <c r="H246" s="41"/>
      <c r="I246" s="219"/>
      <c r="J246" s="41"/>
      <c r="K246" s="41"/>
      <c r="L246" s="45"/>
      <c r="M246" s="220"/>
      <c r="N246" s="221"/>
      <c r="O246" s="85"/>
      <c r="P246" s="85"/>
      <c r="Q246" s="85"/>
      <c r="R246" s="85"/>
      <c r="S246" s="85"/>
      <c r="T246" s="85"/>
      <c r="U246" s="86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130</v>
      </c>
      <c r="AU246" s="18" t="s">
        <v>81</v>
      </c>
    </row>
    <row r="247" spans="1:51" s="13" customFormat="1" ht="12">
      <c r="A247" s="13"/>
      <c r="B247" s="227"/>
      <c r="C247" s="228"/>
      <c r="D247" s="229" t="s">
        <v>175</v>
      </c>
      <c r="E247" s="230" t="s">
        <v>19</v>
      </c>
      <c r="F247" s="231" t="s">
        <v>463</v>
      </c>
      <c r="G247" s="228"/>
      <c r="H247" s="232">
        <v>67</v>
      </c>
      <c r="I247" s="233"/>
      <c r="J247" s="228"/>
      <c r="K247" s="228"/>
      <c r="L247" s="234"/>
      <c r="M247" s="235"/>
      <c r="N247" s="236"/>
      <c r="O247" s="236"/>
      <c r="P247" s="236"/>
      <c r="Q247" s="236"/>
      <c r="R247" s="236"/>
      <c r="S247" s="236"/>
      <c r="T247" s="236"/>
      <c r="U247" s="237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8" t="s">
        <v>175</v>
      </c>
      <c r="AU247" s="238" t="s">
        <v>81</v>
      </c>
      <c r="AV247" s="13" t="s">
        <v>81</v>
      </c>
      <c r="AW247" s="13" t="s">
        <v>33</v>
      </c>
      <c r="AX247" s="13" t="s">
        <v>71</v>
      </c>
      <c r="AY247" s="238" t="s">
        <v>120</v>
      </c>
    </row>
    <row r="248" spans="1:51" s="13" customFormat="1" ht="12">
      <c r="A248" s="13"/>
      <c r="B248" s="227"/>
      <c r="C248" s="228"/>
      <c r="D248" s="229" t="s">
        <v>175</v>
      </c>
      <c r="E248" s="230" t="s">
        <v>19</v>
      </c>
      <c r="F248" s="231" t="s">
        <v>464</v>
      </c>
      <c r="G248" s="228"/>
      <c r="H248" s="232">
        <v>32</v>
      </c>
      <c r="I248" s="233"/>
      <c r="J248" s="228"/>
      <c r="K248" s="228"/>
      <c r="L248" s="234"/>
      <c r="M248" s="235"/>
      <c r="N248" s="236"/>
      <c r="O248" s="236"/>
      <c r="P248" s="236"/>
      <c r="Q248" s="236"/>
      <c r="R248" s="236"/>
      <c r="S248" s="236"/>
      <c r="T248" s="236"/>
      <c r="U248" s="237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8" t="s">
        <v>175</v>
      </c>
      <c r="AU248" s="238" t="s">
        <v>81</v>
      </c>
      <c r="AV248" s="13" t="s">
        <v>81</v>
      </c>
      <c r="AW248" s="13" t="s">
        <v>33</v>
      </c>
      <c r="AX248" s="13" t="s">
        <v>71</v>
      </c>
      <c r="AY248" s="238" t="s">
        <v>120</v>
      </c>
    </row>
    <row r="249" spans="1:51" s="13" customFormat="1" ht="12">
      <c r="A249" s="13"/>
      <c r="B249" s="227"/>
      <c r="C249" s="228"/>
      <c r="D249" s="229" t="s">
        <v>175</v>
      </c>
      <c r="E249" s="230" t="s">
        <v>19</v>
      </c>
      <c r="F249" s="231" t="s">
        <v>465</v>
      </c>
      <c r="G249" s="228"/>
      <c r="H249" s="232">
        <v>5</v>
      </c>
      <c r="I249" s="233"/>
      <c r="J249" s="228"/>
      <c r="K249" s="228"/>
      <c r="L249" s="234"/>
      <c r="M249" s="235"/>
      <c r="N249" s="236"/>
      <c r="O249" s="236"/>
      <c r="P249" s="236"/>
      <c r="Q249" s="236"/>
      <c r="R249" s="236"/>
      <c r="S249" s="236"/>
      <c r="T249" s="236"/>
      <c r="U249" s="237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8" t="s">
        <v>175</v>
      </c>
      <c r="AU249" s="238" t="s">
        <v>81</v>
      </c>
      <c r="AV249" s="13" t="s">
        <v>81</v>
      </c>
      <c r="AW249" s="13" t="s">
        <v>33</v>
      </c>
      <c r="AX249" s="13" t="s">
        <v>71</v>
      </c>
      <c r="AY249" s="238" t="s">
        <v>120</v>
      </c>
    </row>
    <row r="250" spans="1:51" s="13" customFormat="1" ht="12">
      <c r="A250" s="13"/>
      <c r="B250" s="227"/>
      <c r="C250" s="228"/>
      <c r="D250" s="229" t="s">
        <v>175</v>
      </c>
      <c r="E250" s="230" t="s">
        <v>19</v>
      </c>
      <c r="F250" s="231" t="s">
        <v>466</v>
      </c>
      <c r="G250" s="228"/>
      <c r="H250" s="232">
        <v>55.813</v>
      </c>
      <c r="I250" s="233"/>
      <c r="J250" s="228"/>
      <c r="K250" s="228"/>
      <c r="L250" s="234"/>
      <c r="M250" s="235"/>
      <c r="N250" s="236"/>
      <c r="O250" s="236"/>
      <c r="P250" s="236"/>
      <c r="Q250" s="236"/>
      <c r="R250" s="236"/>
      <c r="S250" s="236"/>
      <c r="T250" s="236"/>
      <c r="U250" s="237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8" t="s">
        <v>175</v>
      </c>
      <c r="AU250" s="238" t="s">
        <v>81</v>
      </c>
      <c r="AV250" s="13" t="s">
        <v>81</v>
      </c>
      <c r="AW250" s="13" t="s">
        <v>33</v>
      </c>
      <c r="AX250" s="13" t="s">
        <v>71</v>
      </c>
      <c r="AY250" s="238" t="s">
        <v>120</v>
      </c>
    </row>
    <row r="251" spans="1:51" s="13" customFormat="1" ht="12">
      <c r="A251" s="13"/>
      <c r="B251" s="227"/>
      <c r="C251" s="228"/>
      <c r="D251" s="229" t="s">
        <v>175</v>
      </c>
      <c r="E251" s="230" t="s">
        <v>19</v>
      </c>
      <c r="F251" s="231" t="s">
        <v>467</v>
      </c>
      <c r="G251" s="228"/>
      <c r="H251" s="232">
        <v>19.661</v>
      </c>
      <c r="I251" s="233"/>
      <c r="J251" s="228"/>
      <c r="K251" s="228"/>
      <c r="L251" s="234"/>
      <c r="M251" s="235"/>
      <c r="N251" s="236"/>
      <c r="O251" s="236"/>
      <c r="P251" s="236"/>
      <c r="Q251" s="236"/>
      <c r="R251" s="236"/>
      <c r="S251" s="236"/>
      <c r="T251" s="236"/>
      <c r="U251" s="237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8" t="s">
        <v>175</v>
      </c>
      <c r="AU251" s="238" t="s">
        <v>81</v>
      </c>
      <c r="AV251" s="13" t="s">
        <v>81</v>
      </c>
      <c r="AW251" s="13" t="s">
        <v>33</v>
      </c>
      <c r="AX251" s="13" t="s">
        <v>71</v>
      </c>
      <c r="AY251" s="238" t="s">
        <v>120</v>
      </c>
    </row>
    <row r="252" spans="1:51" s="15" customFormat="1" ht="12">
      <c r="A252" s="15"/>
      <c r="B252" s="260"/>
      <c r="C252" s="261"/>
      <c r="D252" s="229" t="s">
        <v>175</v>
      </c>
      <c r="E252" s="262" t="s">
        <v>19</v>
      </c>
      <c r="F252" s="263" t="s">
        <v>456</v>
      </c>
      <c r="G252" s="261"/>
      <c r="H252" s="264">
        <v>179.474</v>
      </c>
      <c r="I252" s="265"/>
      <c r="J252" s="261"/>
      <c r="K252" s="261"/>
      <c r="L252" s="266"/>
      <c r="M252" s="267"/>
      <c r="N252" s="268"/>
      <c r="O252" s="268"/>
      <c r="P252" s="268"/>
      <c r="Q252" s="268"/>
      <c r="R252" s="268"/>
      <c r="S252" s="268"/>
      <c r="T252" s="268"/>
      <c r="U252" s="269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70" t="s">
        <v>175</v>
      </c>
      <c r="AU252" s="270" t="s">
        <v>81</v>
      </c>
      <c r="AV252" s="15" t="s">
        <v>140</v>
      </c>
      <c r="AW252" s="15" t="s">
        <v>33</v>
      </c>
      <c r="AX252" s="15" t="s">
        <v>71</v>
      </c>
      <c r="AY252" s="270" t="s">
        <v>120</v>
      </c>
    </row>
    <row r="253" spans="1:51" s="13" customFormat="1" ht="12">
      <c r="A253" s="13"/>
      <c r="B253" s="227"/>
      <c r="C253" s="228"/>
      <c r="D253" s="229" t="s">
        <v>175</v>
      </c>
      <c r="E253" s="230" t="s">
        <v>19</v>
      </c>
      <c r="F253" s="231" t="s">
        <v>468</v>
      </c>
      <c r="G253" s="228"/>
      <c r="H253" s="232">
        <v>44.869</v>
      </c>
      <c r="I253" s="233"/>
      <c r="J253" s="228"/>
      <c r="K253" s="228"/>
      <c r="L253" s="234"/>
      <c r="M253" s="235"/>
      <c r="N253" s="236"/>
      <c r="O253" s="236"/>
      <c r="P253" s="236"/>
      <c r="Q253" s="236"/>
      <c r="R253" s="236"/>
      <c r="S253" s="236"/>
      <c r="T253" s="236"/>
      <c r="U253" s="237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8" t="s">
        <v>175</v>
      </c>
      <c r="AU253" s="238" t="s">
        <v>81</v>
      </c>
      <c r="AV253" s="13" t="s">
        <v>81</v>
      </c>
      <c r="AW253" s="13" t="s">
        <v>33</v>
      </c>
      <c r="AX253" s="13" t="s">
        <v>79</v>
      </c>
      <c r="AY253" s="238" t="s">
        <v>120</v>
      </c>
    </row>
    <row r="254" spans="1:65" s="2" customFormat="1" ht="24.15" customHeight="1">
      <c r="A254" s="39"/>
      <c r="B254" s="40"/>
      <c r="C254" s="204" t="s">
        <v>469</v>
      </c>
      <c r="D254" s="204" t="s">
        <v>123</v>
      </c>
      <c r="E254" s="205" t="s">
        <v>470</v>
      </c>
      <c r="F254" s="206" t="s">
        <v>471</v>
      </c>
      <c r="G254" s="207" t="s">
        <v>172</v>
      </c>
      <c r="H254" s="208">
        <v>8.35</v>
      </c>
      <c r="I254" s="209"/>
      <c r="J254" s="210">
        <f>ROUND(I254*H254,2)</f>
        <v>0</v>
      </c>
      <c r="K254" s="206" t="s">
        <v>127</v>
      </c>
      <c r="L254" s="45"/>
      <c r="M254" s="211" t="s">
        <v>19</v>
      </c>
      <c r="N254" s="212" t="s">
        <v>42</v>
      </c>
      <c r="O254" s="85"/>
      <c r="P254" s="213">
        <f>O254*H254</f>
        <v>0</v>
      </c>
      <c r="Q254" s="213">
        <v>0</v>
      </c>
      <c r="R254" s="213">
        <f>Q254*H254</f>
        <v>0</v>
      </c>
      <c r="S254" s="213">
        <v>0.02475</v>
      </c>
      <c r="T254" s="213">
        <f>S254*H254</f>
        <v>0.2066625</v>
      </c>
      <c r="U254" s="214" t="s">
        <v>19</v>
      </c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5" t="s">
        <v>263</v>
      </c>
      <c r="AT254" s="215" t="s">
        <v>123</v>
      </c>
      <c r="AU254" s="215" t="s">
        <v>81</v>
      </c>
      <c r="AY254" s="18" t="s">
        <v>120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8" t="s">
        <v>79</v>
      </c>
      <c r="BK254" s="216">
        <f>ROUND(I254*H254,2)</f>
        <v>0</v>
      </c>
      <c r="BL254" s="18" t="s">
        <v>263</v>
      </c>
      <c r="BM254" s="215" t="s">
        <v>472</v>
      </c>
    </row>
    <row r="255" spans="1:47" s="2" customFormat="1" ht="12">
      <c r="A255" s="39"/>
      <c r="B255" s="40"/>
      <c r="C255" s="41"/>
      <c r="D255" s="217" t="s">
        <v>130</v>
      </c>
      <c r="E255" s="41"/>
      <c r="F255" s="218" t="s">
        <v>473</v>
      </c>
      <c r="G255" s="41"/>
      <c r="H255" s="41"/>
      <c r="I255" s="219"/>
      <c r="J255" s="41"/>
      <c r="K255" s="41"/>
      <c r="L255" s="45"/>
      <c r="M255" s="220"/>
      <c r="N255" s="221"/>
      <c r="O255" s="85"/>
      <c r="P255" s="85"/>
      <c r="Q255" s="85"/>
      <c r="R255" s="85"/>
      <c r="S255" s="85"/>
      <c r="T255" s="85"/>
      <c r="U255" s="86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130</v>
      </c>
      <c r="AU255" s="18" t="s">
        <v>81</v>
      </c>
    </row>
    <row r="256" spans="1:51" s="13" customFormat="1" ht="12">
      <c r="A256" s="13"/>
      <c r="B256" s="227"/>
      <c r="C256" s="228"/>
      <c r="D256" s="229" t="s">
        <v>175</v>
      </c>
      <c r="E256" s="230" t="s">
        <v>19</v>
      </c>
      <c r="F256" s="231" t="s">
        <v>474</v>
      </c>
      <c r="G256" s="228"/>
      <c r="H256" s="232">
        <v>33.4</v>
      </c>
      <c r="I256" s="233"/>
      <c r="J256" s="228"/>
      <c r="K256" s="228"/>
      <c r="L256" s="234"/>
      <c r="M256" s="235"/>
      <c r="N256" s="236"/>
      <c r="O256" s="236"/>
      <c r="P256" s="236"/>
      <c r="Q256" s="236"/>
      <c r="R256" s="236"/>
      <c r="S256" s="236"/>
      <c r="T256" s="236"/>
      <c r="U256" s="237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8" t="s">
        <v>175</v>
      </c>
      <c r="AU256" s="238" t="s">
        <v>81</v>
      </c>
      <c r="AV256" s="13" t="s">
        <v>81</v>
      </c>
      <c r="AW256" s="13" t="s">
        <v>33</v>
      </c>
      <c r="AX256" s="13" t="s">
        <v>71</v>
      </c>
      <c r="AY256" s="238" t="s">
        <v>120</v>
      </c>
    </row>
    <row r="257" spans="1:51" s="15" customFormat="1" ht="12">
      <c r="A257" s="15"/>
      <c r="B257" s="260"/>
      <c r="C257" s="261"/>
      <c r="D257" s="229" t="s">
        <v>175</v>
      </c>
      <c r="E257" s="262" t="s">
        <v>19</v>
      </c>
      <c r="F257" s="263" t="s">
        <v>456</v>
      </c>
      <c r="G257" s="261"/>
      <c r="H257" s="264">
        <v>33.4</v>
      </c>
      <c r="I257" s="265"/>
      <c r="J257" s="261"/>
      <c r="K257" s="261"/>
      <c r="L257" s="266"/>
      <c r="M257" s="267"/>
      <c r="N257" s="268"/>
      <c r="O257" s="268"/>
      <c r="P257" s="268"/>
      <c r="Q257" s="268"/>
      <c r="R257" s="268"/>
      <c r="S257" s="268"/>
      <c r="T257" s="268"/>
      <c r="U257" s="269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70" t="s">
        <v>175</v>
      </c>
      <c r="AU257" s="270" t="s">
        <v>81</v>
      </c>
      <c r="AV257" s="15" t="s">
        <v>140</v>
      </c>
      <c r="AW257" s="15" t="s">
        <v>33</v>
      </c>
      <c r="AX257" s="15" t="s">
        <v>71</v>
      </c>
      <c r="AY257" s="270" t="s">
        <v>120</v>
      </c>
    </row>
    <row r="258" spans="1:51" s="13" customFormat="1" ht="12">
      <c r="A258" s="13"/>
      <c r="B258" s="227"/>
      <c r="C258" s="228"/>
      <c r="D258" s="229" t="s">
        <v>175</v>
      </c>
      <c r="E258" s="230" t="s">
        <v>19</v>
      </c>
      <c r="F258" s="231" t="s">
        <v>475</v>
      </c>
      <c r="G258" s="228"/>
      <c r="H258" s="232">
        <v>8.35</v>
      </c>
      <c r="I258" s="233"/>
      <c r="J258" s="228"/>
      <c r="K258" s="228"/>
      <c r="L258" s="234"/>
      <c r="M258" s="235"/>
      <c r="N258" s="236"/>
      <c r="O258" s="236"/>
      <c r="P258" s="236"/>
      <c r="Q258" s="236"/>
      <c r="R258" s="236"/>
      <c r="S258" s="236"/>
      <c r="T258" s="236"/>
      <c r="U258" s="237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8" t="s">
        <v>175</v>
      </c>
      <c r="AU258" s="238" t="s">
        <v>81</v>
      </c>
      <c r="AV258" s="13" t="s">
        <v>81</v>
      </c>
      <c r="AW258" s="13" t="s">
        <v>33</v>
      </c>
      <c r="AX258" s="13" t="s">
        <v>79</v>
      </c>
      <c r="AY258" s="238" t="s">
        <v>120</v>
      </c>
    </row>
    <row r="259" spans="1:65" s="2" customFormat="1" ht="16.5" customHeight="1">
      <c r="A259" s="39"/>
      <c r="B259" s="40"/>
      <c r="C259" s="204" t="s">
        <v>476</v>
      </c>
      <c r="D259" s="204" t="s">
        <v>123</v>
      </c>
      <c r="E259" s="205" t="s">
        <v>477</v>
      </c>
      <c r="F259" s="206" t="s">
        <v>478</v>
      </c>
      <c r="G259" s="207" t="s">
        <v>172</v>
      </c>
      <c r="H259" s="208">
        <v>17.75</v>
      </c>
      <c r="I259" s="209"/>
      <c r="J259" s="210">
        <f>ROUND(I259*H259,2)</f>
        <v>0</v>
      </c>
      <c r="K259" s="206" t="s">
        <v>127</v>
      </c>
      <c r="L259" s="45"/>
      <c r="M259" s="211" t="s">
        <v>19</v>
      </c>
      <c r="N259" s="212" t="s">
        <v>42</v>
      </c>
      <c r="O259" s="85"/>
      <c r="P259" s="213">
        <f>O259*H259</f>
        <v>0</v>
      </c>
      <c r="Q259" s="213">
        <v>0.00732</v>
      </c>
      <c r="R259" s="213">
        <f>Q259*H259</f>
        <v>0.12993</v>
      </c>
      <c r="S259" s="213">
        <v>0</v>
      </c>
      <c r="T259" s="213">
        <f>S259*H259</f>
        <v>0</v>
      </c>
      <c r="U259" s="214" t="s">
        <v>19</v>
      </c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5" t="s">
        <v>263</v>
      </c>
      <c r="AT259" s="215" t="s">
        <v>123</v>
      </c>
      <c r="AU259" s="215" t="s">
        <v>81</v>
      </c>
      <c r="AY259" s="18" t="s">
        <v>120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8" t="s">
        <v>79</v>
      </c>
      <c r="BK259" s="216">
        <f>ROUND(I259*H259,2)</f>
        <v>0</v>
      </c>
      <c r="BL259" s="18" t="s">
        <v>263</v>
      </c>
      <c r="BM259" s="215" t="s">
        <v>479</v>
      </c>
    </row>
    <row r="260" spans="1:47" s="2" customFormat="1" ht="12">
      <c r="A260" s="39"/>
      <c r="B260" s="40"/>
      <c r="C260" s="41"/>
      <c r="D260" s="217" t="s">
        <v>130</v>
      </c>
      <c r="E260" s="41"/>
      <c r="F260" s="218" t="s">
        <v>480</v>
      </c>
      <c r="G260" s="41"/>
      <c r="H260" s="41"/>
      <c r="I260" s="219"/>
      <c r="J260" s="41"/>
      <c r="K260" s="41"/>
      <c r="L260" s="45"/>
      <c r="M260" s="220"/>
      <c r="N260" s="221"/>
      <c r="O260" s="85"/>
      <c r="P260" s="85"/>
      <c r="Q260" s="85"/>
      <c r="R260" s="85"/>
      <c r="S260" s="85"/>
      <c r="T260" s="85"/>
      <c r="U260" s="86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130</v>
      </c>
      <c r="AU260" s="18" t="s">
        <v>81</v>
      </c>
    </row>
    <row r="261" spans="1:51" s="13" customFormat="1" ht="12">
      <c r="A261" s="13"/>
      <c r="B261" s="227"/>
      <c r="C261" s="228"/>
      <c r="D261" s="229" t="s">
        <v>175</v>
      </c>
      <c r="E261" s="230" t="s">
        <v>19</v>
      </c>
      <c r="F261" s="231" t="s">
        <v>434</v>
      </c>
      <c r="G261" s="228"/>
      <c r="H261" s="232">
        <v>3</v>
      </c>
      <c r="I261" s="233"/>
      <c r="J261" s="228"/>
      <c r="K261" s="228"/>
      <c r="L261" s="234"/>
      <c r="M261" s="235"/>
      <c r="N261" s="236"/>
      <c r="O261" s="236"/>
      <c r="P261" s="236"/>
      <c r="Q261" s="236"/>
      <c r="R261" s="236"/>
      <c r="S261" s="236"/>
      <c r="T261" s="236"/>
      <c r="U261" s="237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8" t="s">
        <v>175</v>
      </c>
      <c r="AU261" s="238" t="s">
        <v>81</v>
      </c>
      <c r="AV261" s="13" t="s">
        <v>81</v>
      </c>
      <c r="AW261" s="13" t="s">
        <v>33</v>
      </c>
      <c r="AX261" s="13" t="s">
        <v>71</v>
      </c>
      <c r="AY261" s="238" t="s">
        <v>120</v>
      </c>
    </row>
    <row r="262" spans="1:51" s="13" customFormat="1" ht="12">
      <c r="A262" s="13"/>
      <c r="B262" s="227"/>
      <c r="C262" s="228"/>
      <c r="D262" s="229" t="s">
        <v>175</v>
      </c>
      <c r="E262" s="230" t="s">
        <v>19</v>
      </c>
      <c r="F262" s="231" t="s">
        <v>435</v>
      </c>
      <c r="G262" s="228"/>
      <c r="H262" s="232">
        <v>68</v>
      </c>
      <c r="I262" s="233"/>
      <c r="J262" s="228"/>
      <c r="K262" s="228"/>
      <c r="L262" s="234"/>
      <c r="M262" s="235"/>
      <c r="N262" s="236"/>
      <c r="O262" s="236"/>
      <c r="P262" s="236"/>
      <c r="Q262" s="236"/>
      <c r="R262" s="236"/>
      <c r="S262" s="236"/>
      <c r="T262" s="236"/>
      <c r="U262" s="237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8" t="s">
        <v>175</v>
      </c>
      <c r="AU262" s="238" t="s">
        <v>81</v>
      </c>
      <c r="AV262" s="13" t="s">
        <v>81</v>
      </c>
      <c r="AW262" s="13" t="s">
        <v>33</v>
      </c>
      <c r="AX262" s="13" t="s">
        <v>71</v>
      </c>
      <c r="AY262" s="238" t="s">
        <v>120</v>
      </c>
    </row>
    <row r="263" spans="1:51" s="15" customFormat="1" ht="12">
      <c r="A263" s="15"/>
      <c r="B263" s="260"/>
      <c r="C263" s="261"/>
      <c r="D263" s="229" t="s">
        <v>175</v>
      </c>
      <c r="E263" s="262" t="s">
        <v>19</v>
      </c>
      <c r="F263" s="263" t="s">
        <v>436</v>
      </c>
      <c r="G263" s="261"/>
      <c r="H263" s="264">
        <v>71</v>
      </c>
      <c r="I263" s="265"/>
      <c r="J263" s="261"/>
      <c r="K263" s="261"/>
      <c r="L263" s="266"/>
      <c r="M263" s="267"/>
      <c r="N263" s="268"/>
      <c r="O263" s="268"/>
      <c r="P263" s="268"/>
      <c r="Q263" s="268"/>
      <c r="R263" s="268"/>
      <c r="S263" s="268"/>
      <c r="T263" s="268"/>
      <c r="U263" s="269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70" t="s">
        <v>175</v>
      </c>
      <c r="AU263" s="270" t="s">
        <v>81</v>
      </c>
      <c r="AV263" s="15" t="s">
        <v>140</v>
      </c>
      <c r="AW263" s="15" t="s">
        <v>33</v>
      </c>
      <c r="AX263" s="15" t="s">
        <v>71</v>
      </c>
      <c r="AY263" s="270" t="s">
        <v>120</v>
      </c>
    </row>
    <row r="264" spans="1:51" s="13" customFormat="1" ht="12">
      <c r="A264" s="13"/>
      <c r="B264" s="227"/>
      <c r="C264" s="228"/>
      <c r="D264" s="229" t="s">
        <v>175</v>
      </c>
      <c r="E264" s="230" t="s">
        <v>19</v>
      </c>
      <c r="F264" s="231" t="s">
        <v>437</v>
      </c>
      <c r="G264" s="228"/>
      <c r="H264" s="232">
        <v>17.75</v>
      </c>
      <c r="I264" s="233"/>
      <c r="J264" s="228"/>
      <c r="K264" s="228"/>
      <c r="L264" s="234"/>
      <c r="M264" s="235"/>
      <c r="N264" s="236"/>
      <c r="O264" s="236"/>
      <c r="P264" s="236"/>
      <c r="Q264" s="236"/>
      <c r="R264" s="236"/>
      <c r="S264" s="236"/>
      <c r="T264" s="236"/>
      <c r="U264" s="237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8" t="s">
        <v>175</v>
      </c>
      <c r="AU264" s="238" t="s">
        <v>81</v>
      </c>
      <c r="AV264" s="13" t="s">
        <v>81</v>
      </c>
      <c r="AW264" s="13" t="s">
        <v>33</v>
      </c>
      <c r="AX264" s="13" t="s">
        <v>79</v>
      </c>
      <c r="AY264" s="238" t="s">
        <v>120</v>
      </c>
    </row>
    <row r="265" spans="1:65" s="2" customFormat="1" ht="16.5" customHeight="1">
      <c r="A265" s="39"/>
      <c r="B265" s="40"/>
      <c r="C265" s="204" t="s">
        <v>481</v>
      </c>
      <c r="D265" s="204" t="s">
        <v>123</v>
      </c>
      <c r="E265" s="205" t="s">
        <v>482</v>
      </c>
      <c r="F265" s="206" t="s">
        <v>483</v>
      </c>
      <c r="G265" s="207" t="s">
        <v>172</v>
      </c>
      <c r="H265" s="208">
        <v>128.25</v>
      </c>
      <c r="I265" s="209"/>
      <c r="J265" s="210">
        <f>ROUND(I265*H265,2)</f>
        <v>0</v>
      </c>
      <c r="K265" s="206" t="s">
        <v>127</v>
      </c>
      <c r="L265" s="45"/>
      <c r="M265" s="211" t="s">
        <v>19</v>
      </c>
      <c r="N265" s="212" t="s">
        <v>42</v>
      </c>
      <c r="O265" s="85"/>
      <c r="P265" s="213">
        <f>O265*H265</f>
        <v>0</v>
      </c>
      <c r="Q265" s="213">
        <v>0.01363</v>
      </c>
      <c r="R265" s="213">
        <f>Q265*H265</f>
        <v>1.7480475</v>
      </c>
      <c r="S265" s="213">
        <v>0</v>
      </c>
      <c r="T265" s="213">
        <f>S265*H265</f>
        <v>0</v>
      </c>
      <c r="U265" s="214" t="s">
        <v>19</v>
      </c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5" t="s">
        <v>263</v>
      </c>
      <c r="AT265" s="215" t="s">
        <v>123</v>
      </c>
      <c r="AU265" s="215" t="s">
        <v>81</v>
      </c>
      <c r="AY265" s="18" t="s">
        <v>120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8" t="s">
        <v>79</v>
      </c>
      <c r="BK265" s="216">
        <f>ROUND(I265*H265,2)</f>
        <v>0</v>
      </c>
      <c r="BL265" s="18" t="s">
        <v>263</v>
      </c>
      <c r="BM265" s="215" t="s">
        <v>484</v>
      </c>
    </row>
    <row r="266" spans="1:47" s="2" customFormat="1" ht="12">
      <c r="A266" s="39"/>
      <c r="B266" s="40"/>
      <c r="C266" s="41"/>
      <c r="D266" s="217" t="s">
        <v>130</v>
      </c>
      <c r="E266" s="41"/>
      <c r="F266" s="218" t="s">
        <v>485</v>
      </c>
      <c r="G266" s="41"/>
      <c r="H266" s="41"/>
      <c r="I266" s="219"/>
      <c r="J266" s="41"/>
      <c r="K266" s="41"/>
      <c r="L266" s="45"/>
      <c r="M266" s="220"/>
      <c r="N266" s="221"/>
      <c r="O266" s="85"/>
      <c r="P266" s="85"/>
      <c r="Q266" s="85"/>
      <c r="R266" s="85"/>
      <c r="S266" s="85"/>
      <c r="T266" s="85"/>
      <c r="U266" s="86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130</v>
      </c>
      <c r="AU266" s="18" t="s">
        <v>81</v>
      </c>
    </row>
    <row r="267" spans="1:51" s="13" customFormat="1" ht="12">
      <c r="A267" s="13"/>
      <c r="B267" s="227"/>
      <c r="C267" s="228"/>
      <c r="D267" s="229" t="s">
        <v>175</v>
      </c>
      <c r="E267" s="230" t="s">
        <v>19</v>
      </c>
      <c r="F267" s="231" t="s">
        <v>443</v>
      </c>
      <c r="G267" s="228"/>
      <c r="H267" s="232">
        <v>5</v>
      </c>
      <c r="I267" s="233"/>
      <c r="J267" s="228"/>
      <c r="K267" s="228"/>
      <c r="L267" s="234"/>
      <c r="M267" s="235"/>
      <c r="N267" s="236"/>
      <c r="O267" s="236"/>
      <c r="P267" s="236"/>
      <c r="Q267" s="236"/>
      <c r="R267" s="236"/>
      <c r="S267" s="236"/>
      <c r="T267" s="236"/>
      <c r="U267" s="237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8" t="s">
        <v>175</v>
      </c>
      <c r="AU267" s="238" t="s">
        <v>81</v>
      </c>
      <c r="AV267" s="13" t="s">
        <v>81</v>
      </c>
      <c r="AW267" s="13" t="s">
        <v>33</v>
      </c>
      <c r="AX267" s="13" t="s">
        <v>71</v>
      </c>
      <c r="AY267" s="238" t="s">
        <v>120</v>
      </c>
    </row>
    <row r="268" spans="1:51" s="13" customFormat="1" ht="12">
      <c r="A268" s="13"/>
      <c r="B268" s="227"/>
      <c r="C268" s="228"/>
      <c r="D268" s="229" t="s">
        <v>175</v>
      </c>
      <c r="E268" s="230" t="s">
        <v>19</v>
      </c>
      <c r="F268" s="231" t="s">
        <v>444</v>
      </c>
      <c r="G268" s="228"/>
      <c r="H268" s="232">
        <v>16</v>
      </c>
      <c r="I268" s="233"/>
      <c r="J268" s="228"/>
      <c r="K268" s="228"/>
      <c r="L268" s="234"/>
      <c r="M268" s="235"/>
      <c r="N268" s="236"/>
      <c r="O268" s="236"/>
      <c r="P268" s="236"/>
      <c r="Q268" s="236"/>
      <c r="R268" s="236"/>
      <c r="S268" s="236"/>
      <c r="T268" s="236"/>
      <c r="U268" s="237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8" t="s">
        <v>175</v>
      </c>
      <c r="AU268" s="238" t="s">
        <v>81</v>
      </c>
      <c r="AV268" s="13" t="s">
        <v>81</v>
      </c>
      <c r="AW268" s="13" t="s">
        <v>33</v>
      </c>
      <c r="AX268" s="13" t="s">
        <v>71</v>
      </c>
      <c r="AY268" s="238" t="s">
        <v>120</v>
      </c>
    </row>
    <row r="269" spans="1:51" s="13" customFormat="1" ht="12">
      <c r="A269" s="13"/>
      <c r="B269" s="227"/>
      <c r="C269" s="228"/>
      <c r="D269" s="229" t="s">
        <v>175</v>
      </c>
      <c r="E269" s="230" t="s">
        <v>19</v>
      </c>
      <c r="F269" s="231" t="s">
        <v>445</v>
      </c>
      <c r="G269" s="228"/>
      <c r="H269" s="232">
        <v>3</v>
      </c>
      <c r="I269" s="233"/>
      <c r="J269" s="228"/>
      <c r="K269" s="228"/>
      <c r="L269" s="234"/>
      <c r="M269" s="235"/>
      <c r="N269" s="236"/>
      <c r="O269" s="236"/>
      <c r="P269" s="236"/>
      <c r="Q269" s="236"/>
      <c r="R269" s="236"/>
      <c r="S269" s="236"/>
      <c r="T269" s="236"/>
      <c r="U269" s="237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8" t="s">
        <v>175</v>
      </c>
      <c r="AU269" s="238" t="s">
        <v>81</v>
      </c>
      <c r="AV269" s="13" t="s">
        <v>81</v>
      </c>
      <c r="AW269" s="13" t="s">
        <v>33</v>
      </c>
      <c r="AX269" s="13" t="s">
        <v>71</v>
      </c>
      <c r="AY269" s="238" t="s">
        <v>120</v>
      </c>
    </row>
    <row r="270" spans="1:51" s="13" customFormat="1" ht="12">
      <c r="A270" s="13"/>
      <c r="B270" s="227"/>
      <c r="C270" s="228"/>
      <c r="D270" s="229" t="s">
        <v>175</v>
      </c>
      <c r="E270" s="230" t="s">
        <v>19</v>
      </c>
      <c r="F270" s="231" t="s">
        <v>446</v>
      </c>
      <c r="G270" s="228"/>
      <c r="H270" s="232">
        <v>16.7</v>
      </c>
      <c r="I270" s="233"/>
      <c r="J270" s="228"/>
      <c r="K270" s="228"/>
      <c r="L270" s="234"/>
      <c r="M270" s="235"/>
      <c r="N270" s="236"/>
      <c r="O270" s="236"/>
      <c r="P270" s="236"/>
      <c r="Q270" s="236"/>
      <c r="R270" s="236"/>
      <c r="S270" s="236"/>
      <c r="T270" s="236"/>
      <c r="U270" s="237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8" t="s">
        <v>175</v>
      </c>
      <c r="AU270" s="238" t="s">
        <v>81</v>
      </c>
      <c r="AV270" s="13" t="s">
        <v>81</v>
      </c>
      <c r="AW270" s="13" t="s">
        <v>33</v>
      </c>
      <c r="AX270" s="13" t="s">
        <v>71</v>
      </c>
      <c r="AY270" s="238" t="s">
        <v>120</v>
      </c>
    </row>
    <row r="271" spans="1:51" s="13" customFormat="1" ht="12">
      <c r="A271" s="13"/>
      <c r="B271" s="227"/>
      <c r="C271" s="228"/>
      <c r="D271" s="229" t="s">
        <v>175</v>
      </c>
      <c r="E271" s="230" t="s">
        <v>19</v>
      </c>
      <c r="F271" s="231" t="s">
        <v>447</v>
      </c>
      <c r="G271" s="228"/>
      <c r="H271" s="232">
        <v>11.2</v>
      </c>
      <c r="I271" s="233"/>
      <c r="J271" s="228"/>
      <c r="K271" s="228"/>
      <c r="L271" s="234"/>
      <c r="M271" s="235"/>
      <c r="N271" s="236"/>
      <c r="O271" s="236"/>
      <c r="P271" s="236"/>
      <c r="Q271" s="236"/>
      <c r="R271" s="236"/>
      <c r="S271" s="236"/>
      <c r="T271" s="236"/>
      <c r="U271" s="237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8" t="s">
        <v>175</v>
      </c>
      <c r="AU271" s="238" t="s">
        <v>81</v>
      </c>
      <c r="AV271" s="13" t="s">
        <v>81</v>
      </c>
      <c r="AW271" s="13" t="s">
        <v>33</v>
      </c>
      <c r="AX271" s="13" t="s">
        <v>71</v>
      </c>
      <c r="AY271" s="238" t="s">
        <v>120</v>
      </c>
    </row>
    <row r="272" spans="1:51" s="13" customFormat="1" ht="12">
      <c r="A272" s="13"/>
      <c r="B272" s="227"/>
      <c r="C272" s="228"/>
      <c r="D272" s="229" t="s">
        <v>175</v>
      </c>
      <c r="E272" s="230" t="s">
        <v>19</v>
      </c>
      <c r="F272" s="231" t="s">
        <v>448</v>
      </c>
      <c r="G272" s="228"/>
      <c r="H272" s="232">
        <v>46.584</v>
      </c>
      <c r="I272" s="233"/>
      <c r="J272" s="228"/>
      <c r="K272" s="228"/>
      <c r="L272" s="234"/>
      <c r="M272" s="235"/>
      <c r="N272" s="236"/>
      <c r="O272" s="236"/>
      <c r="P272" s="236"/>
      <c r="Q272" s="236"/>
      <c r="R272" s="236"/>
      <c r="S272" s="236"/>
      <c r="T272" s="236"/>
      <c r="U272" s="237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8" t="s">
        <v>175</v>
      </c>
      <c r="AU272" s="238" t="s">
        <v>81</v>
      </c>
      <c r="AV272" s="13" t="s">
        <v>81</v>
      </c>
      <c r="AW272" s="13" t="s">
        <v>33</v>
      </c>
      <c r="AX272" s="13" t="s">
        <v>71</v>
      </c>
      <c r="AY272" s="238" t="s">
        <v>120</v>
      </c>
    </row>
    <row r="273" spans="1:51" s="13" customFormat="1" ht="12">
      <c r="A273" s="13"/>
      <c r="B273" s="227"/>
      <c r="C273" s="228"/>
      <c r="D273" s="229" t="s">
        <v>175</v>
      </c>
      <c r="E273" s="230" t="s">
        <v>19</v>
      </c>
      <c r="F273" s="231" t="s">
        <v>449</v>
      </c>
      <c r="G273" s="228"/>
      <c r="H273" s="232">
        <v>26.324</v>
      </c>
      <c r="I273" s="233"/>
      <c r="J273" s="228"/>
      <c r="K273" s="228"/>
      <c r="L273" s="234"/>
      <c r="M273" s="235"/>
      <c r="N273" s="236"/>
      <c r="O273" s="236"/>
      <c r="P273" s="236"/>
      <c r="Q273" s="236"/>
      <c r="R273" s="236"/>
      <c r="S273" s="236"/>
      <c r="T273" s="236"/>
      <c r="U273" s="237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8" t="s">
        <v>175</v>
      </c>
      <c r="AU273" s="238" t="s">
        <v>81</v>
      </c>
      <c r="AV273" s="13" t="s">
        <v>81</v>
      </c>
      <c r="AW273" s="13" t="s">
        <v>33</v>
      </c>
      <c r="AX273" s="13" t="s">
        <v>71</v>
      </c>
      <c r="AY273" s="238" t="s">
        <v>120</v>
      </c>
    </row>
    <row r="274" spans="1:51" s="13" customFormat="1" ht="12">
      <c r="A274" s="13"/>
      <c r="B274" s="227"/>
      <c r="C274" s="228"/>
      <c r="D274" s="229" t="s">
        <v>175</v>
      </c>
      <c r="E274" s="230" t="s">
        <v>19</v>
      </c>
      <c r="F274" s="231" t="s">
        <v>450</v>
      </c>
      <c r="G274" s="228"/>
      <c r="H274" s="232">
        <v>41.976</v>
      </c>
      <c r="I274" s="233"/>
      <c r="J274" s="228"/>
      <c r="K274" s="228"/>
      <c r="L274" s="234"/>
      <c r="M274" s="235"/>
      <c r="N274" s="236"/>
      <c r="O274" s="236"/>
      <c r="P274" s="236"/>
      <c r="Q274" s="236"/>
      <c r="R274" s="236"/>
      <c r="S274" s="236"/>
      <c r="T274" s="236"/>
      <c r="U274" s="237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8" t="s">
        <v>175</v>
      </c>
      <c r="AU274" s="238" t="s">
        <v>81</v>
      </c>
      <c r="AV274" s="13" t="s">
        <v>81</v>
      </c>
      <c r="AW274" s="13" t="s">
        <v>33</v>
      </c>
      <c r="AX274" s="13" t="s">
        <v>71</v>
      </c>
      <c r="AY274" s="238" t="s">
        <v>120</v>
      </c>
    </row>
    <row r="275" spans="1:51" s="13" customFormat="1" ht="12">
      <c r="A275" s="13"/>
      <c r="B275" s="227"/>
      <c r="C275" s="228"/>
      <c r="D275" s="229" t="s">
        <v>175</v>
      </c>
      <c r="E275" s="230" t="s">
        <v>19</v>
      </c>
      <c r="F275" s="231" t="s">
        <v>451</v>
      </c>
      <c r="G275" s="228"/>
      <c r="H275" s="232">
        <v>69.961</v>
      </c>
      <c r="I275" s="233"/>
      <c r="J275" s="228"/>
      <c r="K275" s="228"/>
      <c r="L275" s="234"/>
      <c r="M275" s="235"/>
      <c r="N275" s="236"/>
      <c r="O275" s="236"/>
      <c r="P275" s="236"/>
      <c r="Q275" s="236"/>
      <c r="R275" s="236"/>
      <c r="S275" s="236"/>
      <c r="T275" s="236"/>
      <c r="U275" s="237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8" t="s">
        <v>175</v>
      </c>
      <c r="AU275" s="238" t="s">
        <v>81</v>
      </c>
      <c r="AV275" s="13" t="s">
        <v>81</v>
      </c>
      <c r="AW275" s="13" t="s">
        <v>33</v>
      </c>
      <c r="AX275" s="13" t="s">
        <v>71</v>
      </c>
      <c r="AY275" s="238" t="s">
        <v>120</v>
      </c>
    </row>
    <row r="276" spans="1:51" s="13" customFormat="1" ht="12">
      <c r="A276" s="13"/>
      <c r="B276" s="227"/>
      <c r="C276" s="228"/>
      <c r="D276" s="229" t="s">
        <v>175</v>
      </c>
      <c r="E276" s="230" t="s">
        <v>19</v>
      </c>
      <c r="F276" s="231" t="s">
        <v>452</v>
      </c>
      <c r="G276" s="228"/>
      <c r="H276" s="232">
        <v>70.323</v>
      </c>
      <c r="I276" s="233"/>
      <c r="J276" s="228"/>
      <c r="K276" s="228"/>
      <c r="L276" s="234"/>
      <c r="M276" s="235"/>
      <c r="N276" s="236"/>
      <c r="O276" s="236"/>
      <c r="P276" s="236"/>
      <c r="Q276" s="236"/>
      <c r="R276" s="236"/>
      <c r="S276" s="236"/>
      <c r="T276" s="236"/>
      <c r="U276" s="237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8" t="s">
        <v>175</v>
      </c>
      <c r="AU276" s="238" t="s">
        <v>81</v>
      </c>
      <c r="AV276" s="13" t="s">
        <v>81</v>
      </c>
      <c r="AW276" s="13" t="s">
        <v>33</v>
      </c>
      <c r="AX276" s="13" t="s">
        <v>71</v>
      </c>
      <c r="AY276" s="238" t="s">
        <v>120</v>
      </c>
    </row>
    <row r="277" spans="1:51" s="13" customFormat="1" ht="12">
      <c r="A277" s="13"/>
      <c r="B277" s="227"/>
      <c r="C277" s="228"/>
      <c r="D277" s="229" t="s">
        <v>175</v>
      </c>
      <c r="E277" s="230" t="s">
        <v>19</v>
      </c>
      <c r="F277" s="231" t="s">
        <v>453</v>
      </c>
      <c r="G277" s="228"/>
      <c r="H277" s="232">
        <v>80.998</v>
      </c>
      <c r="I277" s="233"/>
      <c r="J277" s="228"/>
      <c r="K277" s="228"/>
      <c r="L277" s="234"/>
      <c r="M277" s="235"/>
      <c r="N277" s="236"/>
      <c r="O277" s="236"/>
      <c r="P277" s="236"/>
      <c r="Q277" s="236"/>
      <c r="R277" s="236"/>
      <c r="S277" s="236"/>
      <c r="T277" s="236"/>
      <c r="U277" s="237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8" t="s">
        <v>175</v>
      </c>
      <c r="AU277" s="238" t="s">
        <v>81</v>
      </c>
      <c r="AV277" s="13" t="s">
        <v>81</v>
      </c>
      <c r="AW277" s="13" t="s">
        <v>33</v>
      </c>
      <c r="AX277" s="13" t="s">
        <v>71</v>
      </c>
      <c r="AY277" s="238" t="s">
        <v>120</v>
      </c>
    </row>
    <row r="278" spans="1:51" s="13" customFormat="1" ht="12">
      <c r="A278" s="13"/>
      <c r="B278" s="227"/>
      <c r="C278" s="228"/>
      <c r="D278" s="229" t="s">
        <v>175</v>
      </c>
      <c r="E278" s="230" t="s">
        <v>19</v>
      </c>
      <c r="F278" s="231" t="s">
        <v>454</v>
      </c>
      <c r="G278" s="228"/>
      <c r="H278" s="232">
        <v>56.933</v>
      </c>
      <c r="I278" s="233"/>
      <c r="J278" s="228"/>
      <c r="K278" s="228"/>
      <c r="L278" s="234"/>
      <c r="M278" s="235"/>
      <c r="N278" s="236"/>
      <c r="O278" s="236"/>
      <c r="P278" s="236"/>
      <c r="Q278" s="236"/>
      <c r="R278" s="236"/>
      <c r="S278" s="236"/>
      <c r="T278" s="236"/>
      <c r="U278" s="237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8" t="s">
        <v>175</v>
      </c>
      <c r="AU278" s="238" t="s">
        <v>81</v>
      </c>
      <c r="AV278" s="13" t="s">
        <v>81</v>
      </c>
      <c r="AW278" s="13" t="s">
        <v>33</v>
      </c>
      <c r="AX278" s="13" t="s">
        <v>71</v>
      </c>
      <c r="AY278" s="238" t="s">
        <v>120</v>
      </c>
    </row>
    <row r="279" spans="1:51" s="13" customFormat="1" ht="12">
      <c r="A279" s="13"/>
      <c r="B279" s="227"/>
      <c r="C279" s="228"/>
      <c r="D279" s="229" t="s">
        <v>175</v>
      </c>
      <c r="E279" s="230" t="s">
        <v>19</v>
      </c>
      <c r="F279" s="231" t="s">
        <v>455</v>
      </c>
      <c r="G279" s="228"/>
      <c r="H279" s="232">
        <v>68</v>
      </c>
      <c r="I279" s="233"/>
      <c r="J279" s="228"/>
      <c r="K279" s="228"/>
      <c r="L279" s="234"/>
      <c r="M279" s="235"/>
      <c r="N279" s="236"/>
      <c r="O279" s="236"/>
      <c r="P279" s="236"/>
      <c r="Q279" s="236"/>
      <c r="R279" s="236"/>
      <c r="S279" s="236"/>
      <c r="T279" s="236"/>
      <c r="U279" s="237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8" t="s">
        <v>175</v>
      </c>
      <c r="AU279" s="238" t="s">
        <v>81</v>
      </c>
      <c r="AV279" s="13" t="s">
        <v>81</v>
      </c>
      <c r="AW279" s="13" t="s">
        <v>33</v>
      </c>
      <c r="AX279" s="13" t="s">
        <v>71</v>
      </c>
      <c r="AY279" s="238" t="s">
        <v>120</v>
      </c>
    </row>
    <row r="280" spans="1:51" s="15" customFormat="1" ht="12">
      <c r="A280" s="15"/>
      <c r="B280" s="260"/>
      <c r="C280" s="261"/>
      <c r="D280" s="229" t="s">
        <v>175</v>
      </c>
      <c r="E280" s="262" t="s">
        <v>19</v>
      </c>
      <c r="F280" s="263" t="s">
        <v>456</v>
      </c>
      <c r="G280" s="261"/>
      <c r="H280" s="264">
        <v>512.999</v>
      </c>
      <c r="I280" s="265"/>
      <c r="J280" s="261"/>
      <c r="K280" s="261"/>
      <c r="L280" s="266"/>
      <c r="M280" s="267"/>
      <c r="N280" s="268"/>
      <c r="O280" s="268"/>
      <c r="P280" s="268"/>
      <c r="Q280" s="268"/>
      <c r="R280" s="268"/>
      <c r="S280" s="268"/>
      <c r="T280" s="268"/>
      <c r="U280" s="269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70" t="s">
        <v>175</v>
      </c>
      <c r="AU280" s="270" t="s">
        <v>81</v>
      </c>
      <c r="AV280" s="15" t="s">
        <v>140</v>
      </c>
      <c r="AW280" s="15" t="s">
        <v>33</v>
      </c>
      <c r="AX280" s="15" t="s">
        <v>71</v>
      </c>
      <c r="AY280" s="270" t="s">
        <v>120</v>
      </c>
    </row>
    <row r="281" spans="1:51" s="13" customFormat="1" ht="12">
      <c r="A281" s="13"/>
      <c r="B281" s="227"/>
      <c r="C281" s="228"/>
      <c r="D281" s="229" t="s">
        <v>175</v>
      </c>
      <c r="E281" s="230" t="s">
        <v>19</v>
      </c>
      <c r="F281" s="231" t="s">
        <v>457</v>
      </c>
      <c r="G281" s="228"/>
      <c r="H281" s="232">
        <v>128.25</v>
      </c>
      <c r="I281" s="233"/>
      <c r="J281" s="228"/>
      <c r="K281" s="228"/>
      <c r="L281" s="234"/>
      <c r="M281" s="235"/>
      <c r="N281" s="236"/>
      <c r="O281" s="236"/>
      <c r="P281" s="236"/>
      <c r="Q281" s="236"/>
      <c r="R281" s="236"/>
      <c r="S281" s="236"/>
      <c r="T281" s="236"/>
      <c r="U281" s="237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8" t="s">
        <v>175</v>
      </c>
      <c r="AU281" s="238" t="s">
        <v>81</v>
      </c>
      <c r="AV281" s="13" t="s">
        <v>81</v>
      </c>
      <c r="AW281" s="13" t="s">
        <v>33</v>
      </c>
      <c r="AX281" s="13" t="s">
        <v>79</v>
      </c>
      <c r="AY281" s="238" t="s">
        <v>120</v>
      </c>
    </row>
    <row r="282" spans="1:65" s="2" customFormat="1" ht="16.5" customHeight="1">
      <c r="A282" s="39"/>
      <c r="B282" s="40"/>
      <c r="C282" s="204" t="s">
        <v>486</v>
      </c>
      <c r="D282" s="204" t="s">
        <v>123</v>
      </c>
      <c r="E282" s="205" t="s">
        <v>487</v>
      </c>
      <c r="F282" s="206" t="s">
        <v>488</v>
      </c>
      <c r="G282" s="207" t="s">
        <v>172</v>
      </c>
      <c r="H282" s="208">
        <v>44.869</v>
      </c>
      <c r="I282" s="209"/>
      <c r="J282" s="210">
        <f>ROUND(I282*H282,2)</f>
        <v>0</v>
      </c>
      <c r="K282" s="206" t="s">
        <v>127</v>
      </c>
      <c r="L282" s="45"/>
      <c r="M282" s="211" t="s">
        <v>19</v>
      </c>
      <c r="N282" s="212" t="s">
        <v>42</v>
      </c>
      <c r="O282" s="85"/>
      <c r="P282" s="213">
        <f>O282*H282</f>
        <v>0</v>
      </c>
      <c r="Q282" s="213">
        <v>0.01752</v>
      </c>
      <c r="R282" s="213">
        <f>Q282*H282</f>
        <v>0.78610488</v>
      </c>
      <c r="S282" s="213">
        <v>0</v>
      </c>
      <c r="T282" s="213">
        <f>S282*H282</f>
        <v>0</v>
      </c>
      <c r="U282" s="214" t="s">
        <v>19</v>
      </c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5" t="s">
        <v>263</v>
      </c>
      <c r="AT282" s="215" t="s">
        <v>123</v>
      </c>
      <c r="AU282" s="215" t="s">
        <v>81</v>
      </c>
      <c r="AY282" s="18" t="s">
        <v>120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8" t="s">
        <v>79</v>
      </c>
      <c r="BK282" s="216">
        <f>ROUND(I282*H282,2)</f>
        <v>0</v>
      </c>
      <c r="BL282" s="18" t="s">
        <v>263</v>
      </c>
      <c r="BM282" s="215" t="s">
        <v>489</v>
      </c>
    </row>
    <row r="283" spans="1:47" s="2" customFormat="1" ht="12">
      <c r="A283" s="39"/>
      <c r="B283" s="40"/>
      <c r="C283" s="41"/>
      <c r="D283" s="217" t="s">
        <v>130</v>
      </c>
      <c r="E283" s="41"/>
      <c r="F283" s="218" t="s">
        <v>490</v>
      </c>
      <c r="G283" s="41"/>
      <c r="H283" s="41"/>
      <c r="I283" s="219"/>
      <c r="J283" s="41"/>
      <c r="K283" s="41"/>
      <c r="L283" s="45"/>
      <c r="M283" s="220"/>
      <c r="N283" s="221"/>
      <c r="O283" s="85"/>
      <c r="P283" s="85"/>
      <c r="Q283" s="85"/>
      <c r="R283" s="85"/>
      <c r="S283" s="85"/>
      <c r="T283" s="85"/>
      <c r="U283" s="86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130</v>
      </c>
      <c r="AU283" s="18" t="s">
        <v>81</v>
      </c>
    </row>
    <row r="284" spans="1:51" s="13" customFormat="1" ht="12">
      <c r="A284" s="13"/>
      <c r="B284" s="227"/>
      <c r="C284" s="228"/>
      <c r="D284" s="229" t="s">
        <v>175</v>
      </c>
      <c r="E284" s="230" t="s">
        <v>19</v>
      </c>
      <c r="F284" s="231" t="s">
        <v>463</v>
      </c>
      <c r="G284" s="228"/>
      <c r="H284" s="232">
        <v>67</v>
      </c>
      <c r="I284" s="233"/>
      <c r="J284" s="228"/>
      <c r="K284" s="228"/>
      <c r="L284" s="234"/>
      <c r="M284" s="235"/>
      <c r="N284" s="236"/>
      <c r="O284" s="236"/>
      <c r="P284" s="236"/>
      <c r="Q284" s="236"/>
      <c r="R284" s="236"/>
      <c r="S284" s="236"/>
      <c r="T284" s="236"/>
      <c r="U284" s="237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8" t="s">
        <v>175</v>
      </c>
      <c r="AU284" s="238" t="s">
        <v>81</v>
      </c>
      <c r="AV284" s="13" t="s">
        <v>81</v>
      </c>
      <c r="AW284" s="13" t="s">
        <v>33</v>
      </c>
      <c r="AX284" s="13" t="s">
        <v>71</v>
      </c>
      <c r="AY284" s="238" t="s">
        <v>120</v>
      </c>
    </row>
    <row r="285" spans="1:51" s="13" customFormat="1" ht="12">
      <c r="A285" s="13"/>
      <c r="B285" s="227"/>
      <c r="C285" s="228"/>
      <c r="D285" s="229" t="s">
        <v>175</v>
      </c>
      <c r="E285" s="230" t="s">
        <v>19</v>
      </c>
      <c r="F285" s="231" t="s">
        <v>464</v>
      </c>
      <c r="G285" s="228"/>
      <c r="H285" s="232">
        <v>32</v>
      </c>
      <c r="I285" s="233"/>
      <c r="J285" s="228"/>
      <c r="K285" s="228"/>
      <c r="L285" s="234"/>
      <c r="M285" s="235"/>
      <c r="N285" s="236"/>
      <c r="O285" s="236"/>
      <c r="P285" s="236"/>
      <c r="Q285" s="236"/>
      <c r="R285" s="236"/>
      <c r="S285" s="236"/>
      <c r="T285" s="236"/>
      <c r="U285" s="237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8" t="s">
        <v>175</v>
      </c>
      <c r="AU285" s="238" t="s">
        <v>81</v>
      </c>
      <c r="AV285" s="13" t="s">
        <v>81</v>
      </c>
      <c r="AW285" s="13" t="s">
        <v>33</v>
      </c>
      <c r="AX285" s="13" t="s">
        <v>71</v>
      </c>
      <c r="AY285" s="238" t="s">
        <v>120</v>
      </c>
    </row>
    <row r="286" spans="1:51" s="13" customFormat="1" ht="12">
      <c r="A286" s="13"/>
      <c r="B286" s="227"/>
      <c r="C286" s="228"/>
      <c r="D286" s="229" t="s">
        <v>175</v>
      </c>
      <c r="E286" s="230" t="s">
        <v>19</v>
      </c>
      <c r="F286" s="231" t="s">
        <v>465</v>
      </c>
      <c r="G286" s="228"/>
      <c r="H286" s="232">
        <v>5</v>
      </c>
      <c r="I286" s="233"/>
      <c r="J286" s="228"/>
      <c r="K286" s="228"/>
      <c r="L286" s="234"/>
      <c r="M286" s="235"/>
      <c r="N286" s="236"/>
      <c r="O286" s="236"/>
      <c r="P286" s="236"/>
      <c r="Q286" s="236"/>
      <c r="R286" s="236"/>
      <c r="S286" s="236"/>
      <c r="T286" s="236"/>
      <c r="U286" s="237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8" t="s">
        <v>175</v>
      </c>
      <c r="AU286" s="238" t="s">
        <v>81</v>
      </c>
      <c r="AV286" s="13" t="s">
        <v>81</v>
      </c>
      <c r="AW286" s="13" t="s">
        <v>33</v>
      </c>
      <c r="AX286" s="13" t="s">
        <v>71</v>
      </c>
      <c r="AY286" s="238" t="s">
        <v>120</v>
      </c>
    </row>
    <row r="287" spans="1:51" s="13" customFormat="1" ht="12">
      <c r="A287" s="13"/>
      <c r="B287" s="227"/>
      <c r="C287" s="228"/>
      <c r="D287" s="229" t="s">
        <v>175</v>
      </c>
      <c r="E287" s="230" t="s">
        <v>19</v>
      </c>
      <c r="F287" s="231" t="s">
        <v>466</v>
      </c>
      <c r="G287" s="228"/>
      <c r="H287" s="232">
        <v>55.813</v>
      </c>
      <c r="I287" s="233"/>
      <c r="J287" s="228"/>
      <c r="K287" s="228"/>
      <c r="L287" s="234"/>
      <c r="M287" s="235"/>
      <c r="N287" s="236"/>
      <c r="O287" s="236"/>
      <c r="P287" s="236"/>
      <c r="Q287" s="236"/>
      <c r="R287" s="236"/>
      <c r="S287" s="236"/>
      <c r="T287" s="236"/>
      <c r="U287" s="237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8" t="s">
        <v>175</v>
      </c>
      <c r="AU287" s="238" t="s">
        <v>81</v>
      </c>
      <c r="AV287" s="13" t="s">
        <v>81</v>
      </c>
      <c r="AW287" s="13" t="s">
        <v>33</v>
      </c>
      <c r="AX287" s="13" t="s">
        <v>71</v>
      </c>
      <c r="AY287" s="238" t="s">
        <v>120</v>
      </c>
    </row>
    <row r="288" spans="1:51" s="13" customFormat="1" ht="12">
      <c r="A288" s="13"/>
      <c r="B288" s="227"/>
      <c r="C288" s="228"/>
      <c r="D288" s="229" t="s">
        <v>175</v>
      </c>
      <c r="E288" s="230" t="s">
        <v>19</v>
      </c>
      <c r="F288" s="231" t="s">
        <v>467</v>
      </c>
      <c r="G288" s="228"/>
      <c r="H288" s="232">
        <v>19.661</v>
      </c>
      <c r="I288" s="233"/>
      <c r="J288" s="228"/>
      <c r="K288" s="228"/>
      <c r="L288" s="234"/>
      <c r="M288" s="235"/>
      <c r="N288" s="236"/>
      <c r="O288" s="236"/>
      <c r="P288" s="236"/>
      <c r="Q288" s="236"/>
      <c r="R288" s="236"/>
      <c r="S288" s="236"/>
      <c r="T288" s="236"/>
      <c r="U288" s="237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8" t="s">
        <v>175</v>
      </c>
      <c r="AU288" s="238" t="s">
        <v>81</v>
      </c>
      <c r="AV288" s="13" t="s">
        <v>81</v>
      </c>
      <c r="AW288" s="13" t="s">
        <v>33</v>
      </c>
      <c r="AX288" s="13" t="s">
        <v>71</v>
      </c>
      <c r="AY288" s="238" t="s">
        <v>120</v>
      </c>
    </row>
    <row r="289" spans="1:51" s="15" customFormat="1" ht="12">
      <c r="A289" s="15"/>
      <c r="B289" s="260"/>
      <c r="C289" s="261"/>
      <c r="D289" s="229" t="s">
        <v>175</v>
      </c>
      <c r="E289" s="262" t="s">
        <v>19</v>
      </c>
      <c r="F289" s="263" t="s">
        <v>456</v>
      </c>
      <c r="G289" s="261"/>
      <c r="H289" s="264">
        <v>179.474</v>
      </c>
      <c r="I289" s="265"/>
      <c r="J289" s="261"/>
      <c r="K289" s="261"/>
      <c r="L289" s="266"/>
      <c r="M289" s="267"/>
      <c r="N289" s="268"/>
      <c r="O289" s="268"/>
      <c r="P289" s="268"/>
      <c r="Q289" s="268"/>
      <c r="R289" s="268"/>
      <c r="S289" s="268"/>
      <c r="T289" s="268"/>
      <c r="U289" s="269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70" t="s">
        <v>175</v>
      </c>
      <c r="AU289" s="270" t="s">
        <v>81</v>
      </c>
      <c r="AV289" s="15" t="s">
        <v>140</v>
      </c>
      <c r="AW289" s="15" t="s">
        <v>33</v>
      </c>
      <c r="AX289" s="15" t="s">
        <v>71</v>
      </c>
      <c r="AY289" s="270" t="s">
        <v>120</v>
      </c>
    </row>
    <row r="290" spans="1:51" s="13" customFormat="1" ht="12">
      <c r="A290" s="13"/>
      <c r="B290" s="227"/>
      <c r="C290" s="228"/>
      <c r="D290" s="229" t="s">
        <v>175</v>
      </c>
      <c r="E290" s="230" t="s">
        <v>19</v>
      </c>
      <c r="F290" s="231" t="s">
        <v>468</v>
      </c>
      <c r="G290" s="228"/>
      <c r="H290" s="232">
        <v>44.869</v>
      </c>
      <c r="I290" s="233"/>
      <c r="J290" s="228"/>
      <c r="K290" s="228"/>
      <c r="L290" s="234"/>
      <c r="M290" s="235"/>
      <c r="N290" s="236"/>
      <c r="O290" s="236"/>
      <c r="P290" s="236"/>
      <c r="Q290" s="236"/>
      <c r="R290" s="236"/>
      <c r="S290" s="236"/>
      <c r="T290" s="236"/>
      <c r="U290" s="237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8" t="s">
        <v>175</v>
      </c>
      <c r="AU290" s="238" t="s">
        <v>81</v>
      </c>
      <c r="AV290" s="13" t="s">
        <v>81</v>
      </c>
      <c r="AW290" s="13" t="s">
        <v>33</v>
      </c>
      <c r="AX290" s="13" t="s">
        <v>79</v>
      </c>
      <c r="AY290" s="238" t="s">
        <v>120</v>
      </c>
    </row>
    <row r="291" spans="1:65" s="2" customFormat="1" ht="16.5" customHeight="1">
      <c r="A291" s="39"/>
      <c r="B291" s="40"/>
      <c r="C291" s="204" t="s">
        <v>491</v>
      </c>
      <c r="D291" s="204" t="s">
        <v>123</v>
      </c>
      <c r="E291" s="205" t="s">
        <v>492</v>
      </c>
      <c r="F291" s="206" t="s">
        <v>493</v>
      </c>
      <c r="G291" s="207" t="s">
        <v>172</v>
      </c>
      <c r="H291" s="208">
        <v>8.35</v>
      </c>
      <c r="I291" s="209"/>
      <c r="J291" s="210">
        <f>ROUND(I291*H291,2)</f>
        <v>0</v>
      </c>
      <c r="K291" s="206" t="s">
        <v>127</v>
      </c>
      <c r="L291" s="45"/>
      <c r="M291" s="211" t="s">
        <v>19</v>
      </c>
      <c r="N291" s="212" t="s">
        <v>42</v>
      </c>
      <c r="O291" s="85"/>
      <c r="P291" s="213">
        <f>O291*H291</f>
        <v>0</v>
      </c>
      <c r="Q291" s="213">
        <v>0.02733</v>
      </c>
      <c r="R291" s="213">
        <f>Q291*H291</f>
        <v>0.22820549999999998</v>
      </c>
      <c r="S291" s="213">
        <v>0</v>
      </c>
      <c r="T291" s="213">
        <f>S291*H291</f>
        <v>0</v>
      </c>
      <c r="U291" s="214" t="s">
        <v>19</v>
      </c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5" t="s">
        <v>263</v>
      </c>
      <c r="AT291" s="215" t="s">
        <v>123</v>
      </c>
      <c r="AU291" s="215" t="s">
        <v>81</v>
      </c>
      <c r="AY291" s="18" t="s">
        <v>120</v>
      </c>
      <c r="BE291" s="216">
        <f>IF(N291="základní",J291,0)</f>
        <v>0</v>
      </c>
      <c r="BF291" s="216">
        <f>IF(N291="snížená",J291,0)</f>
        <v>0</v>
      </c>
      <c r="BG291" s="216">
        <f>IF(N291="zákl. přenesená",J291,0)</f>
        <v>0</v>
      </c>
      <c r="BH291" s="216">
        <f>IF(N291="sníž. přenesená",J291,0)</f>
        <v>0</v>
      </c>
      <c r="BI291" s="216">
        <f>IF(N291="nulová",J291,0)</f>
        <v>0</v>
      </c>
      <c r="BJ291" s="18" t="s">
        <v>79</v>
      </c>
      <c r="BK291" s="216">
        <f>ROUND(I291*H291,2)</f>
        <v>0</v>
      </c>
      <c r="BL291" s="18" t="s">
        <v>263</v>
      </c>
      <c r="BM291" s="215" t="s">
        <v>494</v>
      </c>
    </row>
    <row r="292" spans="1:47" s="2" customFormat="1" ht="12">
      <c r="A292" s="39"/>
      <c r="B292" s="40"/>
      <c r="C292" s="41"/>
      <c r="D292" s="217" t="s">
        <v>130</v>
      </c>
      <c r="E292" s="41"/>
      <c r="F292" s="218" t="s">
        <v>495</v>
      </c>
      <c r="G292" s="41"/>
      <c r="H292" s="41"/>
      <c r="I292" s="219"/>
      <c r="J292" s="41"/>
      <c r="K292" s="41"/>
      <c r="L292" s="45"/>
      <c r="M292" s="220"/>
      <c r="N292" s="221"/>
      <c r="O292" s="85"/>
      <c r="P292" s="85"/>
      <c r="Q292" s="85"/>
      <c r="R292" s="85"/>
      <c r="S292" s="85"/>
      <c r="T292" s="85"/>
      <c r="U292" s="86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130</v>
      </c>
      <c r="AU292" s="18" t="s">
        <v>81</v>
      </c>
    </row>
    <row r="293" spans="1:51" s="13" customFormat="1" ht="12">
      <c r="A293" s="13"/>
      <c r="B293" s="227"/>
      <c r="C293" s="228"/>
      <c r="D293" s="229" t="s">
        <v>175</v>
      </c>
      <c r="E293" s="230" t="s">
        <v>19</v>
      </c>
      <c r="F293" s="231" t="s">
        <v>474</v>
      </c>
      <c r="G293" s="228"/>
      <c r="H293" s="232">
        <v>33.4</v>
      </c>
      <c r="I293" s="233"/>
      <c r="J293" s="228"/>
      <c r="K293" s="228"/>
      <c r="L293" s="234"/>
      <c r="M293" s="235"/>
      <c r="N293" s="236"/>
      <c r="O293" s="236"/>
      <c r="P293" s="236"/>
      <c r="Q293" s="236"/>
      <c r="R293" s="236"/>
      <c r="S293" s="236"/>
      <c r="T293" s="236"/>
      <c r="U293" s="237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8" t="s">
        <v>175</v>
      </c>
      <c r="AU293" s="238" t="s">
        <v>81</v>
      </c>
      <c r="AV293" s="13" t="s">
        <v>81</v>
      </c>
      <c r="AW293" s="13" t="s">
        <v>33</v>
      </c>
      <c r="AX293" s="13" t="s">
        <v>71</v>
      </c>
      <c r="AY293" s="238" t="s">
        <v>120</v>
      </c>
    </row>
    <row r="294" spans="1:51" s="15" customFormat="1" ht="12">
      <c r="A294" s="15"/>
      <c r="B294" s="260"/>
      <c r="C294" s="261"/>
      <c r="D294" s="229" t="s">
        <v>175</v>
      </c>
      <c r="E294" s="262" t="s">
        <v>19</v>
      </c>
      <c r="F294" s="263" t="s">
        <v>456</v>
      </c>
      <c r="G294" s="261"/>
      <c r="H294" s="264">
        <v>33.4</v>
      </c>
      <c r="I294" s="265"/>
      <c r="J294" s="261"/>
      <c r="K294" s="261"/>
      <c r="L294" s="266"/>
      <c r="M294" s="267"/>
      <c r="N294" s="268"/>
      <c r="O294" s="268"/>
      <c r="P294" s="268"/>
      <c r="Q294" s="268"/>
      <c r="R294" s="268"/>
      <c r="S294" s="268"/>
      <c r="T294" s="268"/>
      <c r="U294" s="269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70" t="s">
        <v>175</v>
      </c>
      <c r="AU294" s="270" t="s">
        <v>81</v>
      </c>
      <c r="AV294" s="15" t="s">
        <v>140</v>
      </c>
      <c r="AW294" s="15" t="s">
        <v>33</v>
      </c>
      <c r="AX294" s="15" t="s">
        <v>71</v>
      </c>
      <c r="AY294" s="270" t="s">
        <v>120</v>
      </c>
    </row>
    <row r="295" spans="1:51" s="13" customFormat="1" ht="12">
      <c r="A295" s="13"/>
      <c r="B295" s="227"/>
      <c r="C295" s="228"/>
      <c r="D295" s="229" t="s">
        <v>175</v>
      </c>
      <c r="E295" s="230" t="s">
        <v>19</v>
      </c>
      <c r="F295" s="231" t="s">
        <v>475</v>
      </c>
      <c r="G295" s="228"/>
      <c r="H295" s="232">
        <v>8.35</v>
      </c>
      <c r="I295" s="233"/>
      <c r="J295" s="228"/>
      <c r="K295" s="228"/>
      <c r="L295" s="234"/>
      <c r="M295" s="235"/>
      <c r="N295" s="236"/>
      <c r="O295" s="236"/>
      <c r="P295" s="236"/>
      <c r="Q295" s="236"/>
      <c r="R295" s="236"/>
      <c r="S295" s="236"/>
      <c r="T295" s="236"/>
      <c r="U295" s="237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8" t="s">
        <v>175</v>
      </c>
      <c r="AU295" s="238" t="s">
        <v>81</v>
      </c>
      <c r="AV295" s="13" t="s">
        <v>81</v>
      </c>
      <c r="AW295" s="13" t="s">
        <v>33</v>
      </c>
      <c r="AX295" s="13" t="s">
        <v>79</v>
      </c>
      <c r="AY295" s="238" t="s">
        <v>120</v>
      </c>
    </row>
    <row r="296" spans="1:65" s="2" customFormat="1" ht="24.15" customHeight="1">
      <c r="A296" s="39"/>
      <c r="B296" s="40"/>
      <c r="C296" s="204" t="s">
        <v>496</v>
      </c>
      <c r="D296" s="204" t="s">
        <v>123</v>
      </c>
      <c r="E296" s="205" t="s">
        <v>497</v>
      </c>
      <c r="F296" s="206" t="s">
        <v>498</v>
      </c>
      <c r="G296" s="207" t="s">
        <v>187</v>
      </c>
      <c r="H296" s="208">
        <v>10.25</v>
      </c>
      <c r="I296" s="209"/>
      <c r="J296" s="210">
        <f>ROUND(I296*H296,2)</f>
        <v>0</v>
      </c>
      <c r="K296" s="206" t="s">
        <v>127</v>
      </c>
      <c r="L296" s="45"/>
      <c r="M296" s="211" t="s">
        <v>19</v>
      </c>
      <c r="N296" s="212" t="s">
        <v>42</v>
      </c>
      <c r="O296" s="85"/>
      <c r="P296" s="213">
        <f>O296*H296</f>
        <v>0</v>
      </c>
      <c r="Q296" s="213">
        <v>0.0161</v>
      </c>
      <c r="R296" s="213">
        <f>Q296*H296</f>
        <v>0.165025</v>
      </c>
      <c r="S296" s="213">
        <v>0</v>
      </c>
      <c r="T296" s="213">
        <f>S296*H296</f>
        <v>0</v>
      </c>
      <c r="U296" s="214" t="s">
        <v>19</v>
      </c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5" t="s">
        <v>263</v>
      </c>
      <c r="AT296" s="215" t="s">
        <v>123</v>
      </c>
      <c r="AU296" s="215" t="s">
        <v>81</v>
      </c>
      <c r="AY296" s="18" t="s">
        <v>120</v>
      </c>
      <c r="BE296" s="216">
        <f>IF(N296="základní",J296,0)</f>
        <v>0</v>
      </c>
      <c r="BF296" s="216">
        <f>IF(N296="snížená",J296,0)</f>
        <v>0</v>
      </c>
      <c r="BG296" s="216">
        <f>IF(N296="zákl. přenesená",J296,0)</f>
        <v>0</v>
      </c>
      <c r="BH296" s="216">
        <f>IF(N296="sníž. přenesená",J296,0)</f>
        <v>0</v>
      </c>
      <c r="BI296" s="216">
        <f>IF(N296="nulová",J296,0)</f>
        <v>0</v>
      </c>
      <c r="BJ296" s="18" t="s">
        <v>79</v>
      </c>
      <c r="BK296" s="216">
        <f>ROUND(I296*H296,2)</f>
        <v>0</v>
      </c>
      <c r="BL296" s="18" t="s">
        <v>263</v>
      </c>
      <c r="BM296" s="215" t="s">
        <v>499</v>
      </c>
    </row>
    <row r="297" spans="1:47" s="2" customFormat="1" ht="12">
      <c r="A297" s="39"/>
      <c r="B297" s="40"/>
      <c r="C297" s="41"/>
      <c r="D297" s="217" t="s">
        <v>130</v>
      </c>
      <c r="E297" s="41"/>
      <c r="F297" s="218" t="s">
        <v>500</v>
      </c>
      <c r="G297" s="41"/>
      <c r="H297" s="41"/>
      <c r="I297" s="219"/>
      <c r="J297" s="41"/>
      <c r="K297" s="41"/>
      <c r="L297" s="45"/>
      <c r="M297" s="220"/>
      <c r="N297" s="221"/>
      <c r="O297" s="85"/>
      <c r="P297" s="85"/>
      <c r="Q297" s="85"/>
      <c r="R297" s="85"/>
      <c r="S297" s="85"/>
      <c r="T297" s="85"/>
      <c r="U297" s="86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130</v>
      </c>
      <c r="AU297" s="18" t="s">
        <v>81</v>
      </c>
    </row>
    <row r="298" spans="1:51" s="13" customFormat="1" ht="12">
      <c r="A298" s="13"/>
      <c r="B298" s="227"/>
      <c r="C298" s="228"/>
      <c r="D298" s="229" t="s">
        <v>175</v>
      </c>
      <c r="E298" s="230" t="s">
        <v>19</v>
      </c>
      <c r="F298" s="231" t="s">
        <v>501</v>
      </c>
      <c r="G298" s="228"/>
      <c r="H298" s="232">
        <v>10.25</v>
      </c>
      <c r="I298" s="233"/>
      <c r="J298" s="228"/>
      <c r="K298" s="228"/>
      <c r="L298" s="234"/>
      <c r="M298" s="235"/>
      <c r="N298" s="236"/>
      <c r="O298" s="236"/>
      <c r="P298" s="236"/>
      <c r="Q298" s="236"/>
      <c r="R298" s="236"/>
      <c r="S298" s="236"/>
      <c r="T298" s="236"/>
      <c r="U298" s="237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8" t="s">
        <v>175</v>
      </c>
      <c r="AU298" s="238" t="s">
        <v>81</v>
      </c>
      <c r="AV298" s="13" t="s">
        <v>81</v>
      </c>
      <c r="AW298" s="13" t="s">
        <v>33</v>
      </c>
      <c r="AX298" s="13" t="s">
        <v>79</v>
      </c>
      <c r="AY298" s="238" t="s">
        <v>120</v>
      </c>
    </row>
    <row r="299" spans="1:65" s="2" customFormat="1" ht="24.15" customHeight="1">
      <c r="A299" s="39"/>
      <c r="B299" s="40"/>
      <c r="C299" s="204" t="s">
        <v>502</v>
      </c>
      <c r="D299" s="204" t="s">
        <v>123</v>
      </c>
      <c r="E299" s="205" t="s">
        <v>503</v>
      </c>
      <c r="F299" s="206" t="s">
        <v>504</v>
      </c>
      <c r="G299" s="207" t="s">
        <v>187</v>
      </c>
      <c r="H299" s="208">
        <v>482.353</v>
      </c>
      <c r="I299" s="209"/>
      <c r="J299" s="210">
        <f>ROUND(I299*H299,2)</f>
        <v>0</v>
      </c>
      <c r="K299" s="206" t="s">
        <v>127</v>
      </c>
      <c r="L299" s="45"/>
      <c r="M299" s="211" t="s">
        <v>19</v>
      </c>
      <c r="N299" s="212" t="s">
        <v>42</v>
      </c>
      <c r="O299" s="85"/>
      <c r="P299" s="213">
        <f>O299*H299</f>
        <v>0</v>
      </c>
      <c r="Q299" s="213">
        <v>0</v>
      </c>
      <c r="R299" s="213">
        <f>Q299*H299</f>
        <v>0</v>
      </c>
      <c r="S299" s="213">
        <v>0</v>
      </c>
      <c r="T299" s="213">
        <f>S299*H299</f>
        <v>0</v>
      </c>
      <c r="U299" s="214" t="s">
        <v>19</v>
      </c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5" t="s">
        <v>263</v>
      </c>
      <c r="AT299" s="215" t="s">
        <v>123</v>
      </c>
      <c r="AU299" s="215" t="s">
        <v>81</v>
      </c>
      <c r="AY299" s="18" t="s">
        <v>120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8" t="s">
        <v>79</v>
      </c>
      <c r="BK299" s="216">
        <f>ROUND(I299*H299,2)</f>
        <v>0</v>
      </c>
      <c r="BL299" s="18" t="s">
        <v>263</v>
      </c>
      <c r="BM299" s="215" t="s">
        <v>505</v>
      </c>
    </row>
    <row r="300" spans="1:47" s="2" customFormat="1" ht="12">
      <c r="A300" s="39"/>
      <c r="B300" s="40"/>
      <c r="C300" s="41"/>
      <c r="D300" s="217" t="s">
        <v>130</v>
      </c>
      <c r="E300" s="41"/>
      <c r="F300" s="218" t="s">
        <v>506</v>
      </c>
      <c r="G300" s="41"/>
      <c r="H300" s="41"/>
      <c r="I300" s="219"/>
      <c r="J300" s="41"/>
      <c r="K300" s="41"/>
      <c r="L300" s="45"/>
      <c r="M300" s="220"/>
      <c r="N300" s="221"/>
      <c r="O300" s="85"/>
      <c r="P300" s="85"/>
      <c r="Q300" s="85"/>
      <c r="R300" s="85"/>
      <c r="S300" s="85"/>
      <c r="T300" s="85"/>
      <c r="U300" s="86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130</v>
      </c>
      <c r="AU300" s="18" t="s">
        <v>81</v>
      </c>
    </row>
    <row r="301" spans="1:51" s="13" customFormat="1" ht="12">
      <c r="A301" s="13"/>
      <c r="B301" s="227"/>
      <c r="C301" s="228"/>
      <c r="D301" s="229" t="s">
        <v>175</v>
      </c>
      <c r="E301" s="230" t="s">
        <v>19</v>
      </c>
      <c r="F301" s="231" t="s">
        <v>507</v>
      </c>
      <c r="G301" s="228"/>
      <c r="H301" s="232">
        <v>224.622</v>
      </c>
      <c r="I301" s="233"/>
      <c r="J301" s="228"/>
      <c r="K301" s="228"/>
      <c r="L301" s="234"/>
      <c r="M301" s="235"/>
      <c r="N301" s="236"/>
      <c r="O301" s="236"/>
      <c r="P301" s="236"/>
      <c r="Q301" s="236"/>
      <c r="R301" s="236"/>
      <c r="S301" s="236"/>
      <c r="T301" s="236"/>
      <c r="U301" s="237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8" t="s">
        <v>175</v>
      </c>
      <c r="AU301" s="238" t="s">
        <v>81</v>
      </c>
      <c r="AV301" s="13" t="s">
        <v>81</v>
      </c>
      <c r="AW301" s="13" t="s">
        <v>33</v>
      </c>
      <c r="AX301" s="13" t="s">
        <v>71</v>
      </c>
      <c r="AY301" s="238" t="s">
        <v>120</v>
      </c>
    </row>
    <row r="302" spans="1:51" s="13" customFormat="1" ht="12">
      <c r="A302" s="13"/>
      <c r="B302" s="227"/>
      <c r="C302" s="228"/>
      <c r="D302" s="229" t="s">
        <v>175</v>
      </c>
      <c r="E302" s="230" t="s">
        <v>19</v>
      </c>
      <c r="F302" s="231" t="s">
        <v>508</v>
      </c>
      <c r="G302" s="228"/>
      <c r="H302" s="232">
        <v>11.6</v>
      </c>
      <c r="I302" s="233"/>
      <c r="J302" s="228"/>
      <c r="K302" s="228"/>
      <c r="L302" s="234"/>
      <c r="M302" s="235"/>
      <c r="N302" s="236"/>
      <c r="O302" s="236"/>
      <c r="P302" s="236"/>
      <c r="Q302" s="236"/>
      <c r="R302" s="236"/>
      <c r="S302" s="236"/>
      <c r="T302" s="236"/>
      <c r="U302" s="237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8" t="s">
        <v>175</v>
      </c>
      <c r="AU302" s="238" t="s">
        <v>81</v>
      </c>
      <c r="AV302" s="13" t="s">
        <v>81</v>
      </c>
      <c r="AW302" s="13" t="s">
        <v>33</v>
      </c>
      <c r="AX302" s="13" t="s">
        <v>71</v>
      </c>
      <c r="AY302" s="238" t="s">
        <v>120</v>
      </c>
    </row>
    <row r="303" spans="1:51" s="15" customFormat="1" ht="12">
      <c r="A303" s="15"/>
      <c r="B303" s="260"/>
      <c r="C303" s="261"/>
      <c r="D303" s="229" t="s">
        <v>175</v>
      </c>
      <c r="E303" s="262" t="s">
        <v>19</v>
      </c>
      <c r="F303" s="263" t="s">
        <v>509</v>
      </c>
      <c r="G303" s="261"/>
      <c r="H303" s="264">
        <v>236.222</v>
      </c>
      <c r="I303" s="265"/>
      <c r="J303" s="261"/>
      <c r="K303" s="261"/>
      <c r="L303" s="266"/>
      <c r="M303" s="267"/>
      <c r="N303" s="268"/>
      <c r="O303" s="268"/>
      <c r="P303" s="268"/>
      <c r="Q303" s="268"/>
      <c r="R303" s="268"/>
      <c r="S303" s="268"/>
      <c r="T303" s="268"/>
      <c r="U303" s="269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70" t="s">
        <v>175</v>
      </c>
      <c r="AU303" s="270" t="s">
        <v>81</v>
      </c>
      <c r="AV303" s="15" t="s">
        <v>140</v>
      </c>
      <c r="AW303" s="15" t="s">
        <v>33</v>
      </c>
      <c r="AX303" s="15" t="s">
        <v>71</v>
      </c>
      <c r="AY303" s="270" t="s">
        <v>120</v>
      </c>
    </row>
    <row r="304" spans="1:51" s="13" customFormat="1" ht="12">
      <c r="A304" s="13"/>
      <c r="B304" s="227"/>
      <c r="C304" s="228"/>
      <c r="D304" s="229" t="s">
        <v>175</v>
      </c>
      <c r="E304" s="230" t="s">
        <v>19</v>
      </c>
      <c r="F304" s="231" t="s">
        <v>510</v>
      </c>
      <c r="G304" s="228"/>
      <c r="H304" s="232">
        <v>39.79</v>
      </c>
      <c r="I304" s="233"/>
      <c r="J304" s="228"/>
      <c r="K304" s="228"/>
      <c r="L304" s="234"/>
      <c r="M304" s="235"/>
      <c r="N304" s="236"/>
      <c r="O304" s="236"/>
      <c r="P304" s="236"/>
      <c r="Q304" s="236"/>
      <c r="R304" s="236"/>
      <c r="S304" s="236"/>
      <c r="T304" s="236"/>
      <c r="U304" s="237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8" t="s">
        <v>175</v>
      </c>
      <c r="AU304" s="238" t="s">
        <v>81</v>
      </c>
      <c r="AV304" s="13" t="s">
        <v>81</v>
      </c>
      <c r="AW304" s="13" t="s">
        <v>33</v>
      </c>
      <c r="AX304" s="13" t="s">
        <v>71</v>
      </c>
      <c r="AY304" s="238" t="s">
        <v>120</v>
      </c>
    </row>
    <row r="305" spans="1:51" s="13" customFormat="1" ht="12">
      <c r="A305" s="13"/>
      <c r="B305" s="227"/>
      <c r="C305" s="228"/>
      <c r="D305" s="229" t="s">
        <v>175</v>
      </c>
      <c r="E305" s="230" t="s">
        <v>19</v>
      </c>
      <c r="F305" s="231" t="s">
        <v>511</v>
      </c>
      <c r="G305" s="228"/>
      <c r="H305" s="232">
        <v>22.261</v>
      </c>
      <c r="I305" s="233"/>
      <c r="J305" s="228"/>
      <c r="K305" s="228"/>
      <c r="L305" s="234"/>
      <c r="M305" s="235"/>
      <c r="N305" s="236"/>
      <c r="O305" s="236"/>
      <c r="P305" s="236"/>
      <c r="Q305" s="236"/>
      <c r="R305" s="236"/>
      <c r="S305" s="236"/>
      <c r="T305" s="236"/>
      <c r="U305" s="237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8" t="s">
        <v>175</v>
      </c>
      <c r="AU305" s="238" t="s">
        <v>81</v>
      </c>
      <c r="AV305" s="13" t="s">
        <v>81</v>
      </c>
      <c r="AW305" s="13" t="s">
        <v>33</v>
      </c>
      <c r="AX305" s="13" t="s">
        <v>71</v>
      </c>
      <c r="AY305" s="238" t="s">
        <v>120</v>
      </c>
    </row>
    <row r="306" spans="1:51" s="15" customFormat="1" ht="12">
      <c r="A306" s="15"/>
      <c r="B306" s="260"/>
      <c r="C306" s="261"/>
      <c r="D306" s="229" t="s">
        <v>175</v>
      </c>
      <c r="E306" s="262" t="s">
        <v>19</v>
      </c>
      <c r="F306" s="263" t="s">
        <v>512</v>
      </c>
      <c r="G306" s="261"/>
      <c r="H306" s="264">
        <v>62.051</v>
      </c>
      <c r="I306" s="265"/>
      <c r="J306" s="261"/>
      <c r="K306" s="261"/>
      <c r="L306" s="266"/>
      <c r="M306" s="267"/>
      <c r="N306" s="268"/>
      <c r="O306" s="268"/>
      <c r="P306" s="268"/>
      <c r="Q306" s="268"/>
      <c r="R306" s="268"/>
      <c r="S306" s="268"/>
      <c r="T306" s="268"/>
      <c r="U306" s="269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0" t="s">
        <v>175</v>
      </c>
      <c r="AU306" s="270" t="s">
        <v>81</v>
      </c>
      <c r="AV306" s="15" t="s">
        <v>140</v>
      </c>
      <c r="AW306" s="15" t="s">
        <v>33</v>
      </c>
      <c r="AX306" s="15" t="s">
        <v>71</v>
      </c>
      <c r="AY306" s="270" t="s">
        <v>120</v>
      </c>
    </row>
    <row r="307" spans="1:51" s="13" customFormat="1" ht="12">
      <c r="A307" s="13"/>
      <c r="B307" s="227"/>
      <c r="C307" s="228"/>
      <c r="D307" s="229" t="s">
        <v>175</v>
      </c>
      <c r="E307" s="230" t="s">
        <v>19</v>
      </c>
      <c r="F307" s="231" t="s">
        <v>513</v>
      </c>
      <c r="G307" s="228"/>
      <c r="H307" s="232">
        <v>184.08</v>
      </c>
      <c r="I307" s="233"/>
      <c r="J307" s="228"/>
      <c r="K307" s="228"/>
      <c r="L307" s="234"/>
      <c r="M307" s="235"/>
      <c r="N307" s="236"/>
      <c r="O307" s="236"/>
      <c r="P307" s="236"/>
      <c r="Q307" s="236"/>
      <c r="R307" s="236"/>
      <c r="S307" s="236"/>
      <c r="T307" s="236"/>
      <c r="U307" s="237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8" t="s">
        <v>175</v>
      </c>
      <c r="AU307" s="238" t="s">
        <v>81</v>
      </c>
      <c r="AV307" s="13" t="s">
        <v>81</v>
      </c>
      <c r="AW307" s="13" t="s">
        <v>33</v>
      </c>
      <c r="AX307" s="13" t="s">
        <v>71</v>
      </c>
      <c r="AY307" s="238" t="s">
        <v>120</v>
      </c>
    </row>
    <row r="308" spans="1:51" s="15" customFormat="1" ht="12">
      <c r="A308" s="15"/>
      <c r="B308" s="260"/>
      <c r="C308" s="261"/>
      <c r="D308" s="229" t="s">
        <v>175</v>
      </c>
      <c r="E308" s="262" t="s">
        <v>19</v>
      </c>
      <c r="F308" s="263" t="s">
        <v>436</v>
      </c>
      <c r="G308" s="261"/>
      <c r="H308" s="264">
        <v>184.08</v>
      </c>
      <c r="I308" s="265"/>
      <c r="J308" s="261"/>
      <c r="K308" s="261"/>
      <c r="L308" s="266"/>
      <c r="M308" s="267"/>
      <c r="N308" s="268"/>
      <c r="O308" s="268"/>
      <c r="P308" s="268"/>
      <c r="Q308" s="268"/>
      <c r="R308" s="268"/>
      <c r="S308" s="268"/>
      <c r="T308" s="268"/>
      <c r="U308" s="269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70" t="s">
        <v>175</v>
      </c>
      <c r="AU308" s="270" t="s">
        <v>81</v>
      </c>
      <c r="AV308" s="15" t="s">
        <v>140</v>
      </c>
      <c r="AW308" s="15" t="s">
        <v>33</v>
      </c>
      <c r="AX308" s="15" t="s">
        <v>71</v>
      </c>
      <c r="AY308" s="270" t="s">
        <v>120</v>
      </c>
    </row>
    <row r="309" spans="1:51" s="14" customFormat="1" ht="12">
      <c r="A309" s="14"/>
      <c r="B309" s="239"/>
      <c r="C309" s="240"/>
      <c r="D309" s="229" t="s">
        <v>175</v>
      </c>
      <c r="E309" s="241" t="s">
        <v>19</v>
      </c>
      <c r="F309" s="242" t="s">
        <v>178</v>
      </c>
      <c r="G309" s="240"/>
      <c r="H309" s="243">
        <v>482.35300000000007</v>
      </c>
      <c r="I309" s="244"/>
      <c r="J309" s="240"/>
      <c r="K309" s="240"/>
      <c r="L309" s="245"/>
      <c r="M309" s="246"/>
      <c r="N309" s="247"/>
      <c r="O309" s="247"/>
      <c r="P309" s="247"/>
      <c r="Q309" s="247"/>
      <c r="R309" s="247"/>
      <c r="S309" s="247"/>
      <c r="T309" s="247"/>
      <c r="U309" s="248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9" t="s">
        <v>175</v>
      </c>
      <c r="AU309" s="249" t="s">
        <v>81</v>
      </c>
      <c r="AV309" s="14" t="s">
        <v>147</v>
      </c>
      <c r="AW309" s="14" t="s">
        <v>33</v>
      </c>
      <c r="AX309" s="14" t="s">
        <v>79</v>
      </c>
      <c r="AY309" s="249" t="s">
        <v>120</v>
      </c>
    </row>
    <row r="310" spans="1:65" s="2" customFormat="1" ht="16.5" customHeight="1">
      <c r="A310" s="39"/>
      <c r="B310" s="40"/>
      <c r="C310" s="250" t="s">
        <v>514</v>
      </c>
      <c r="D310" s="250" t="s">
        <v>322</v>
      </c>
      <c r="E310" s="251" t="s">
        <v>515</v>
      </c>
      <c r="F310" s="252" t="s">
        <v>516</v>
      </c>
      <c r="G310" s="253" t="s">
        <v>517</v>
      </c>
      <c r="H310" s="254">
        <v>15.918</v>
      </c>
      <c r="I310" s="255"/>
      <c r="J310" s="256">
        <f>ROUND(I310*H310,2)</f>
        <v>0</v>
      </c>
      <c r="K310" s="252" t="s">
        <v>127</v>
      </c>
      <c r="L310" s="257"/>
      <c r="M310" s="258" t="s">
        <v>19</v>
      </c>
      <c r="N310" s="259" t="s">
        <v>42</v>
      </c>
      <c r="O310" s="85"/>
      <c r="P310" s="213">
        <f>O310*H310</f>
        <v>0</v>
      </c>
      <c r="Q310" s="213">
        <v>0.5</v>
      </c>
      <c r="R310" s="213">
        <f>Q310*H310</f>
        <v>7.959</v>
      </c>
      <c r="S310" s="213">
        <v>0</v>
      </c>
      <c r="T310" s="213">
        <f>S310*H310</f>
        <v>0</v>
      </c>
      <c r="U310" s="214" t="s">
        <v>19</v>
      </c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5" t="s">
        <v>325</v>
      </c>
      <c r="AT310" s="215" t="s">
        <v>322</v>
      </c>
      <c r="AU310" s="215" t="s">
        <v>81</v>
      </c>
      <c r="AY310" s="18" t="s">
        <v>120</v>
      </c>
      <c r="BE310" s="216">
        <f>IF(N310="základní",J310,0)</f>
        <v>0</v>
      </c>
      <c r="BF310" s="216">
        <f>IF(N310="snížená",J310,0)</f>
        <v>0</v>
      </c>
      <c r="BG310" s="216">
        <f>IF(N310="zákl. přenesená",J310,0)</f>
        <v>0</v>
      </c>
      <c r="BH310" s="216">
        <f>IF(N310="sníž. přenesená",J310,0)</f>
        <v>0</v>
      </c>
      <c r="BI310" s="216">
        <f>IF(N310="nulová",J310,0)</f>
        <v>0</v>
      </c>
      <c r="BJ310" s="18" t="s">
        <v>79</v>
      </c>
      <c r="BK310" s="216">
        <f>ROUND(I310*H310,2)</f>
        <v>0</v>
      </c>
      <c r="BL310" s="18" t="s">
        <v>263</v>
      </c>
      <c r="BM310" s="215" t="s">
        <v>518</v>
      </c>
    </row>
    <row r="311" spans="1:51" s="13" customFormat="1" ht="12">
      <c r="A311" s="13"/>
      <c r="B311" s="227"/>
      <c r="C311" s="228"/>
      <c r="D311" s="229" t="s">
        <v>175</v>
      </c>
      <c r="E311" s="230" t="s">
        <v>19</v>
      </c>
      <c r="F311" s="231" t="s">
        <v>519</v>
      </c>
      <c r="G311" s="228"/>
      <c r="H311" s="232">
        <v>14.471</v>
      </c>
      <c r="I311" s="233"/>
      <c r="J311" s="228"/>
      <c r="K311" s="228"/>
      <c r="L311" s="234"/>
      <c r="M311" s="235"/>
      <c r="N311" s="236"/>
      <c r="O311" s="236"/>
      <c r="P311" s="236"/>
      <c r="Q311" s="236"/>
      <c r="R311" s="236"/>
      <c r="S311" s="236"/>
      <c r="T311" s="236"/>
      <c r="U311" s="237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8" t="s">
        <v>175</v>
      </c>
      <c r="AU311" s="238" t="s">
        <v>81</v>
      </c>
      <c r="AV311" s="13" t="s">
        <v>81</v>
      </c>
      <c r="AW311" s="13" t="s">
        <v>33</v>
      </c>
      <c r="AX311" s="13" t="s">
        <v>79</v>
      </c>
      <c r="AY311" s="238" t="s">
        <v>120</v>
      </c>
    </row>
    <row r="312" spans="1:51" s="13" customFormat="1" ht="12">
      <c r="A312" s="13"/>
      <c r="B312" s="227"/>
      <c r="C312" s="228"/>
      <c r="D312" s="229" t="s">
        <v>175</v>
      </c>
      <c r="E312" s="228"/>
      <c r="F312" s="231" t="s">
        <v>520</v>
      </c>
      <c r="G312" s="228"/>
      <c r="H312" s="232">
        <v>15.918</v>
      </c>
      <c r="I312" s="233"/>
      <c r="J312" s="228"/>
      <c r="K312" s="228"/>
      <c r="L312" s="234"/>
      <c r="M312" s="235"/>
      <c r="N312" s="236"/>
      <c r="O312" s="236"/>
      <c r="P312" s="236"/>
      <c r="Q312" s="236"/>
      <c r="R312" s="236"/>
      <c r="S312" s="236"/>
      <c r="T312" s="236"/>
      <c r="U312" s="237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8" t="s">
        <v>175</v>
      </c>
      <c r="AU312" s="238" t="s">
        <v>81</v>
      </c>
      <c r="AV312" s="13" t="s">
        <v>81</v>
      </c>
      <c r="AW312" s="13" t="s">
        <v>4</v>
      </c>
      <c r="AX312" s="13" t="s">
        <v>79</v>
      </c>
      <c r="AY312" s="238" t="s">
        <v>120</v>
      </c>
    </row>
    <row r="313" spans="1:65" s="2" customFormat="1" ht="21.75" customHeight="1">
      <c r="A313" s="39"/>
      <c r="B313" s="40"/>
      <c r="C313" s="204" t="s">
        <v>521</v>
      </c>
      <c r="D313" s="204" t="s">
        <v>123</v>
      </c>
      <c r="E313" s="205" t="s">
        <v>522</v>
      </c>
      <c r="F313" s="206" t="s">
        <v>523</v>
      </c>
      <c r="G313" s="207" t="s">
        <v>187</v>
      </c>
      <c r="H313" s="208">
        <v>10.5</v>
      </c>
      <c r="I313" s="209"/>
      <c r="J313" s="210">
        <f>ROUND(I313*H313,2)</f>
        <v>0</v>
      </c>
      <c r="K313" s="206" t="s">
        <v>127</v>
      </c>
      <c r="L313" s="45"/>
      <c r="M313" s="211" t="s">
        <v>19</v>
      </c>
      <c r="N313" s="212" t="s">
        <v>42</v>
      </c>
      <c r="O313" s="85"/>
      <c r="P313" s="213">
        <f>O313*H313</f>
        <v>0</v>
      </c>
      <c r="Q313" s="213">
        <v>0</v>
      </c>
      <c r="R313" s="213">
        <f>Q313*H313</f>
        <v>0</v>
      </c>
      <c r="S313" s="213">
        <v>0</v>
      </c>
      <c r="T313" s="213">
        <f>S313*H313</f>
        <v>0</v>
      </c>
      <c r="U313" s="214" t="s">
        <v>19</v>
      </c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5" t="s">
        <v>263</v>
      </c>
      <c r="AT313" s="215" t="s">
        <v>123</v>
      </c>
      <c r="AU313" s="215" t="s">
        <v>81</v>
      </c>
      <c r="AY313" s="18" t="s">
        <v>120</v>
      </c>
      <c r="BE313" s="216">
        <f>IF(N313="základní",J313,0)</f>
        <v>0</v>
      </c>
      <c r="BF313" s="216">
        <f>IF(N313="snížená",J313,0)</f>
        <v>0</v>
      </c>
      <c r="BG313" s="216">
        <f>IF(N313="zákl. přenesená",J313,0)</f>
        <v>0</v>
      </c>
      <c r="BH313" s="216">
        <f>IF(N313="sníž. přenesená",J313,0)</f>
        <v>0</v>
      </c>
      <c r="BI313" s="216">
        <f>IF(N313="nulová",J313,0)</f>
        <v>0</v>
      </c>
      <c r="BJ313" s="18" t="s">
        <v>79</v>
      </c>
      <c r="BK313" s="216">
        <f>ROUND(I313*H313,2)</f>
        <v>0</v>
      </c>
      <c r="BL313" s="18" t="s">
        <v>263</v>
      </c>
      <c r="BM313" s="215" t="s">
        <v>524</v>
      </c>
    </row>
    <row r="314" spans="1:47" s="2" customFormat="1" ht="12">
      <c r="A314" s="39"/>
      <c r="B314" s="40"/>
      <c r="C314" s="41"/>
      <c r="D314" s="217" t="s">
        <v>130</v>
      </c>
      <c r="E314" s="41"/>
      <c r="F314" s="218" t="s">
        <v>525</v>
      </c>
      <c r="G314" s="41"/>
      <c r="H314" s="41"/>
      <c r="I314" s="219"/>
      <c r="J314" s="41"/>
      <c r="K314" s="41"/>
      <c r="L314" s="45"/>
      <c r="M314" s="220"/>
      <c r="N314" s="221"/>
      <c r="O314" s="85"/>
      <c r="P314" s="85"/>
      <c r="Q314" s="85"/>
      <c r="R314" s="85"/>
      <c r="S314" s="85"/>
      <c r="T314" s="85"/>
      <c r="U314" s="86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130</v>
      </c>
      <c r="AU314" s="18" t="s">
        <v>81</v>
      </c>
    </row>
    <row r="315" spans="1:51" s="13" customFormat="1" ht="12">
      <c r="A315" s="13"/>
      <c r="B315" s="227"/>
      <c r="C315" s="228"/>
      <c r="D315" s="229" t="s">
        <v>175</v>
      </c>
      <c r="E315" s="230" t="s">
        <v>19</v>
      </c>
      <c r="F315" s="231" t="s">
        <v>526</v>
      </c>
      <c r="G315" s="228"/>
      <c r="H315" s="232">
        <v>10.5</v>
      </c>
      <c r="I315" s="233"/>
      <c r="J315" s="228"/>
      <c r="K315" s="228"/>
      <c r="L315" s="234"/>
      <c r="M315" s="235"/>
      <c r="N315" s="236"/>
      <c r="O315" s="236"/>
      <c r="P315" s="236"/>
      <c r="Q315" s="236"/>
      <c r="R315" s="236"/>
      <c r="S315" s="236"/>
      <c r="T315" s="236"/>
      <c r="U315" s="237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8" t="s">
        <v>175</v>
      </c>
      <c r="AU315" s="238" t="s">
        <v>81</v>
      </c>
      <c r="AV315" s="13" t="s">
        <v>81</v>
      </c>
      <c r="AW315" s="13" t="s">
        <v>33</v>
      </c>
      <c r="AX315" s="13" t="s">
        <v>79</v>
      </c>
      <c r="AY315" s="238" t="s">
        <v>120</v>
      </c>
    </row>
    <row r="316" spans="1:65" s="2" customFormat="1" ht="16.5" customHeight="1">
      <c r="A316" s="39"/>
      <c r="B316" s="40"/>
      <c r="C316" s="250" t="s">
        <v>527</v>
      </c>
      <c r="D316" s="250" t="s">
        <v>322</v>
      </c>
      <c r="E316" s="251" t="s">
        <v>515</v>
      </c>
      <c r="F316" s="252" t="s">
        <v>516</v>
      </c>
      <c r="G316" s="253" t="s">
        <v>517</v>
      </c>
      <c r="H316" s="254">
        <v>0.347</v>
      </c>
      <c r="I316" s="255"/>
      <c r="J316" s="256">
        <f>ROUND(I316*H316,2)</f>
        <v>0</v>
      </c>
      <c r="K316" s="252" t="s">
        <v>127</v>
      </c>
      <c r="L316" s="257"/>
      <c r="M316" s="258" t="s">
        <v>19</v>
      </c>
      <c r="N316" s="259" t="s">
        <v>42</v>
      </c>
      <c r="O316" s="85"/>
      <c r="P316" s="213">
        <f>O316*H316</f>
        <v>0</v>
      </c>
      <c r="Q316" s="213">
        <v>0.5</v>
      </c>
      <c r="R316" s="213">
        <f>Q316*H316</f>
        <v>0.1735</v>
      </c>
      <c r="S316" s="213">
        <v>0</v>
      </c>
      <c r="T316" s="213">
        <f>S316*H316</f>
        <v>0</v>
      </c>
      <c r="U316" s="214" t="s">
        <v>19</v>
      </c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15" t="s">
        <v>325</v>
      </c>
      <c r="AT316" s="215" t="s">
        <v>322</v>
      </c>
      <c r="AU316" s="215" t="s">
        <v>81</v>
      </c>
      <c r="AY316" s="18" t="s">
        <v>120</v>
      </c>
      <c r="BE316" s="216">
        <f>IF(N316="základní",J316,0)</f>
        <v>0</v>
      </c>
      <c r="BF316" s="216">
        <f>IF(N316="snížená",J316,0)</f>
        <v>0</v>
      </c>
      <c r="BG316" s="216">
        <f>IF(N316="zákl. přenesená",J316,0)</f>
        <v>0</v>
      </c>
      <c r="BH316" s="216">
        <f>IF(N316="sníž. přenesená",J316,0)</f>
        <v>0</v>
      </c>
      <c r="BI316" s="216">
        <f>IF(N316="nulová",J316,0)</f>
        <v>0</v>
      </c>
      <c r="BJ316" s="18" t="s">
        <v>79</v>
      </c>
      <c r="BK316" s="216">
        <f>ROUND(I316*H316,2)</f>
        <v>0</v>
      </c>
      <c r="BL316" s="18" t="s">
        <v>263</v>
      </c>
      <c r="BM316" s="215" t="s">
        <v>528</v>
      </c>
    </row>
    <row r="317" spans="1:51" s="13" customFormat="1" ht="12">
      <c r="A317" s="13"/>
      <c r="B317" s="227"/>
      <c r="C317" s="228"/>
      <c r="D317" s="229" t="s">
        <v>175</v>
      </c>
      <c r="E317" s="230" t="s">
        <v>19</v>
      </c>
      <c r="F317" s="231" t="s">
        <v>529</v>
      </c>
      <c r="G317" s="228"/>
      <c r="H317" s="232">
        <v>0.315</v>
      </c>
      <c r="I317" s="233"/>
      <c r="J317" s="228"/>
      <c r="K317" s="228"/>
      <c r="L317" s="234"/>
      <c r="M317" s="235"/>
      <c r="N317" s="236"/>
      <c r="O317" s="236"/>
      <c r="P317" s="236"/>
      <c r="Q317" s="236"/>
      <c r="R317" s="236"/>
      <c r="S317" s="236"/>
      <c r="T317" s="236"/>
      <c r="U317" s="237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8" t="s">
        <v>175</v>
      </c>
      <c r="AU317" s="238" t="s">
        <v>81</v>
      </c>
      <c r="AV317" s="13" t="s">
        <v>81</v>
      </c>
      <c r="AW317" s="13" t="s">
        <v>33</v>
      </c>
      <c r="AX317" s="13" t="s">
        <v>79</v>
      </c>
      <c r="AY317" s="238" t="s">
        <v>120</v>
      </c>
    </row>
    <row r="318" spans="1:51" s="13" customFormat="1" ht="12">
      <c r="A318" s="13"/>
      <c r="B318" s="227"/>
      <c r="C318" s="228"/>
      <c r="D318" s="229" t="s">
        <v>175</v>
      </c>
      <c r="E318" s="228"/>
      <c r="F318" s="231" t="s">
        <v>530</v>
      </c>
      <c r="G318" s="228"/>
      <c r="H318" s="232">
        <v>0.347</v>
      </c>
      <c r="I318" s="233"/>
      <c r="J318" s="228"/>
      <c r="K318" s="228"/>
      <c r="L318" s="234"/>
      <c r="M318" s="235"/>
      <c r="N318" s="236"/>
      <c r="O318" s="236"/>
      <c r="P318" s="236"/>
      <c r="Q318" s="236"/>
      <c r="R318" s="236"/>
      <c r="S318" s="236"/>
      <c r="T318" s="236"/>
      <c r="U318" s="237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8" t="s">
        <v>175</v>
      </c>
      <c r="AU318" s="238" t="s">
        <v>81</v>
      </c>
      <c r="AV318" s="13" t="s">
        <v>81</v>
      </c>
      <c r="AW318" s="13" t="s">
        <v>4</v>
      </c>
      <c r="AX318" s="13" t="s">
        <v>79</v>
      </c>
      <c r="AY318" s="238" t="s">
        <v>120</v>
      </c>
    </row>
    <row r="319" spans="1:65" s="2" customFormat="1" ht="24.15" customHeight="1">
      <c r="A319" s="39"/>
      <c r="B319" s="40"/>
      <c r="C319" s="204" t="s">
        <v>531</v>
      </c>
      <c r="D319" s="204" t="s">
        <v>123</v>
      </c>
      <c r="E319" s="205" t="s">
        <v>532</v>
      </c>
      <c r="F319" s="206" t="s">
        <v>533</v>
      </c>
      <c r="G319" s="207" t="s">
        <v>187</v>
      </c>
      <c r="H319" s="208">
        <v>69.889</v>
      </c>
      <c r="I319" s="209"/>
      <c r="J319" s="210">
        <f>ROUND(I319*H319,2)</f>
        <v>0</v>
      </c>
      <c r="K319" s="206" t="s">
        <v>127</v>
      </c>
      <c r="L319" s="45"/>
      <c r="M319" s="211" t="s">
        <v>19</v>
      </c>
      <c r="N319" s="212" t="s">
        <v>42</v>
      </c>
      <c r="O319" s="85"/>
      <c r="P319" s="213">
        <f>O319*H319</f>
        <v>0</v>
      </c>
      <c r="Q319" s="213">
        <v>0</v>
      </c>
      <c r="R319" s="213">
        <f>Q319*H319</f>
        <v>0</v>
      </c>
      <c r="S319" s="213">
        <v>0</v>
      </c>
      <c r="T319" s="213">
        <f>S319*H319</f>
        <v>0</v>
      </c>
      <c r="U319" s="214" t="s">
        <v>19</v>
      </c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5" t="s">
        <v>263</v>
      </c>
      <c r="AT319" s="215" t="s">
        <v>123</v>
      </c>
      <c r="AU319" s="215" t="s">
        <v>81</v>
      </c>
      <c r="AY319" s="18" t="s">
        <v>120</v>
      </c>
      <c r="BE319" s="216">
        <f>IF(N319="základní",J319,0)</f>
        <v>0</v>
      </c>
      <c r="BF319" s="216">
        <f>IF(N319="snížená",J319,0)</f>
        <v>0</v>
      </c>
      <c r="BG319" s="216">
        <f>IF(N319="zákl. přenesená",J319,0)</f>
        <v>0</v>
      </c>
      <c r="BH319" s="216">
        <f>IF(N319="sníž. přenesená",J319,0)</f>
        <v>0</v>
      </c>
      <c r="BI319" s="216">
        <f>IF(N319="nulová",J319,0)</f>
        <v>0</v>
      </c>
      <c r="BJ319" s="18" t="s">
        <v>79</v>
      </c>
      <c r="BK319" s="216">
        <f>ROUND(I319*H319,2)</f>
        <v>0</v>
      </c>
      <c r="BL319" s="18" t="s">
        <v>263</v>
      </c>
      <c r="BM319" s="215" t="s">
        <v>534</v>
      </c>
    </row>
    <row r="320" spans="1:47" s="2" customFormat="1" ht="12">
      <c r="A320" s="39"/>
      <c r="B320" s="40"/>
      <c r="C320" s="41"/>
      <c r="D320" s="217" t="s">
        <v>130</v>
      </c>
      <c r="E320" s="41"/>
      <c r="F320" s="218" t="s">
        <v>535</v>
      </c>
      <c r="G320" s="41"/>
      <c r="H320" s="41"/>
      <c r="I320" s="219"/>
      <c r="J320" s="41"/>
      <c r="K320" s="41"/>
      <c r="L320" s="45"/>
      <c r="M320" s="220"/>
      <c r="N320" s="221"/>
      <c r="O320" s="85"/>
      <c r="P320" s="85"/>
      <c r="Q320" s="85"/>
      <c r="R320" s="85"/>
      <c r="S320" s="85"/>
      <c r="T320" s="85"/>
      <c r="U320" s="86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130</v>
      </c>
      <c r="AU320" s="18" t="s">
        <v>81</v>
      </c>
    </row>
    <row r="321" spans="1:51" s="13" customFormat="1" ht="12">
      <c r="A321" s="13"/>
      <c r="B321" s="227"/>
      <c r="C321" s="228"/>
      <c r="D321" s="229" t="s">
        <v>175</v>
      </c>
      <c r="E321" s="230" t="s">
        <v>19</v>
      </c>
      <c r="F321" s="231" t="s">
        <v>536</v>
      </c>
      <c r="G321" s="228"/>
      <c r="H321" s="232">
        <v>4.951</v>
      </c>
      <c r="I321" s="233"/>
      <c r="J321" s="228"/>
      <c r="K321" s="228"/>
      <c r="L321" s="234"/>
      <c r="M321" s="235"/>
      <c r="N321" s="236"/>
      <c r="O321" s="236"/>
      <c r="P321" s="236"/>
      <c r="Q321" s="236"/>
      <c r="R321" s="236"/>
      <c r="S321" s="236"/>
      <c r="T321" s="236"/>
      <c r="U321" s="237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8" t="s">
        <v>175</v>
      </c>
      <c r="AU321" s="238" t="s">
        <v>81</v>
      </c>
      <c r="AV321" s="13" t="s">
        <v>81</v>
      </c>
      <c r="AW321" s="13" t="s">
        <v>33</v>
      </c>
      <c r="AX321" s="13" t="s">
        <v>71</v>
      </c>
      <c r="AY321" s="238" t="s">
        <v>120</v>
      </c>
    </row>
    <row r="322" spans="1:51" s="13" customFormat="1" ht="12">
      <c r="A322" s="13"/>
      <c r="B322" s="227"/>
      <c r="C322" s="228"/>
      <c r="D322" s="229" t="s">
        <v>175</v>
      </c>
      <c r="E322" s="230" t="s">
        <v>19</v>
      </c>
      <c r="F322" s="231" t="s">
        <v>537</v>
      </c>
      <c r="G322" s="228"/>
      <c r="H322" s="232">
        <v>64.938</v>
      </c>
      <c r="I322" s="233"/>
      <c r="J322" s="228"/>
      <c r="K322" s="228"/>
      <c r="L322" s="234"/>
      <c r="M322" s="235"/>
      <c r="N322" s="236"/>
      <c r="O322" s="236"/>
      <c r="P322" s="236"/>
      <c r="Q322" s="236"/>
      <c r="R322" s="236"/>
      <c r="S322" s="236"/>
      <c r="T322" s="236"/>
      <c r="U322" s="237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8" t="s">
        <v>175</v>
      </c>
      <c r="AU322" s="238" t="s">
        <v>81</v>
      </c>
      <c r="AV322" s="13" t="s">
        <v>81</v>
      </c>
      <c r="AW322" s="13" t="s">
        <v>33</v>
      </c>
      <c r="AX322" s="13" t="s">
        <v>71</v>
      </c>
      <c r="AY322" s="238" t="s">
        <v>120</v>
      </c>
    </row>
    <row r="323" spans="1:51" s="15" customFormat="1" ht="12">
      <c r="A323" s="15"/>
      <c r="B323" s="260"/>
      <c r="C323" s="261"/>
      <c r="D323" s="229" t="s">
        <v>175</v>
      </c>
      <c r="E323" s="262" t="s">
        <v>19</v>
      </c>
      <c r="F323" s="263" t="s">
        <v>538</v>
      </c>
      <c r="G323" s="261"/>
      <c r="H323" s="264">
        <v>69.889</v>
      </c>
      <c r="I323" s="265"/>
      <c r="J323" s="261"/>
      <c r="K323" s="261"/>
      <c r="L323" s="266"/>
      <c r="M323" s="267"/>
      <c r="N323" s="268"/>
      <c r="O323" s="268"/>
      <c r="P323" s="268"/>
      <c r="Q323" s="268"/>
      <c r="R323" s="268"/>
      <c r="S323" s="268"/>
      <c r="T323" s="268"/>
      <c r="U323" s="269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70" t="s">
        <v>175</v>
      </c>
      <c r="AU323" s="270" t="s">
        <v>81</v>
      </c>
      <c r="AV323" s="15" t="s">
        <v>140</v>
      </c>
      <c r="AW323" s="15" t="s">
        <v>33</v>
      </c>
      <c r="AX323" s="15" t="s">
        <v>79</v>
      </c>
      <c r="AY323" s="270" t="s">
        <v>120</v>
      </c>
    </row>
    <row r="324" spans="1:65" s="2" customFormat="1" ht="16.5" customHeight="1">
      <c r="A324" s="39"/>
      <c r="B324" s="40"/>
      <c r="C324" s="250" t="s">
        <v>539</v>
      </c>
      <c r="D324" s="250" t="s">
        <v>322</v>
      </c>
      <c r="E324" s="251" t="s">
        <v>515</v>
      </c>
      <c r="F324" s="252" t="s">
        <v>516</v>
      </c>
      <c r="G324" s="253" t="s">
        <v>517</v>
      </c>
      <c r="H324" s="254">
        <v>2.307</v>
      </c>
      <c r="I324" s="255"/>
      <c r="J324" s="256">
        <f>ROUND(I324*H324,2)</f>
        <v>0</v>
      </c>
      <c r="K324" s="252" t="s">
        <v>127</v>
      </c>
      <c r="L324" s="257"/>
      <c r="M324" s="258" t="s">
        <v>19</v>
      </c>
      <c r="N324" s="259" t="s">
        <v>42</v>
      </c>
      <c r="O324" s="85"/>
      <c r="P324" s="213">
        <f>O324*H324</f>
        <v>0</v>
      </c>
      <c r="Q324" s="213">
        <v>0.5</v>
      </c>
      <c r="R324" s="213">
        <f>Q324*H324</f>
        <v>1.1535</v>
      </c>
      <c r="S324" s="213">
        <v>0</v>
      </c>
      <c r="T324" s="213">
        <f>S324*H324</f>
        <v>0</v>
      </c>
      <c r="U324" s="214" t="s">
        <v>19</v>
      </c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15" t="s">
        <v>325</v>
      </c>
      <c r="AT324" s="215" t="s">
        <v>322</v>
      </c>
      <c r="AU324" s="215" t="s">
        <v>81</v>
      </c>
      <c r="AY324" s="18" t="s">
        <v>120</v>
      </c>
      <c r="BE324" s="216">
        <f>IF(N324="základní",J324,0)</f>
        <v>0</v>
      </c>
      <c r="BF324" s="216">
        <f>IF(N324="snížená",J324,0)</f>
        <v>0</v>
      </c>
      <c r="BG324" s="216">
        <f>IF(N324="zákl. přenesená",J324,0)</f>
        <v>0</v>
      </c>
      <c r="BH324" s="216">
        <f>IF(N324="sníž. přenesená",J324,0)</f>
        <v>0</v>
      </c>
      <c r="BI324" s="216">
        <f>IF(N324="nulová",J324,0)</f>
        <v>0</v>
      </c>
      <c r="BJ324" s="18" t="s">
        <v>79</v>
      </c>
      <c r="BK324" s="216">
        <f>ROUND(I324*H324,2)</f>
        <v>0</v>
      </c>
      <c r="BL324" s="18" t="s">
        <v>263</v>
      </c>
      <c r="BM324" s="215" t="s">
        <v>540</v>
      </c>
    </row>
    <row r="325" spans="1:51" s="13" customFormat="1" ht="12">
      <c r="A325" s="13"/>
      <c r="B325" s="227"/>
      <c r="C325" s="228"/>
      <c r="D325" s="229" t="s">
        <v>175</v>
      </c>
      <c r="E325" s="230" t="s">
        <v>19</v>
      </c>
      <c r="F325" s="231" t="s">
        <v>541</v>
      </c>
      <c r="G325" s="228"/>
      <c r="H325" s="232">
        <v>2.097</v>
      </c>
      <c r="I325" s="233"/>
      <c r="J325" s="228"/>
      <c r="K325" s="228"/>
      <c r="L325" s="234"/>
      <c r="M325" s="235"/>
      <c r="N325" s="236"/>
      <c r="O325" s="236"/>
      <c r="P325" s="236"/>
      <c r="Q325" s="236"/>
      <c r="R325" s="236"/>
      <c r="S325" s="236"/>
      <c r="T325" s="236"/>
      <c r="U325" s="237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8" t="s">
        <v>175</v>
      </c>
      <c r="AU325" s="238" t="s">
        <v>81</v>
      </c>
      <c r="AV325" s="13" t="s">
        <v>81</v>
      </c>
      <c r="AW325" s="13" t="s">
        <v>33</v>
      </c>
      <c r="AX325" s="13" t="s">
        <v>79</v>
      </c>
      <c r="AY325" s="238" t="s">
        <v>120</v>
      </c>
    </row>
    <row r="326" spans="1:51" s="13" customFormat="1" ht="12">
      <c r="A326" s="13"/>
      <c r="B326" s="227"/>
      <c r="C326" s="228"/>
      <c r="D326" s="229" t="s">
        <v>175</v>
      </c>
      <c r="E326" s="228"/>
      <c r="F326" s="231" t="s">
        <v>542</v>
      </c>
      <c r="G326" s="228"/>
      <c r="H326" s="232">
        <v>2.307</v>
      </c>
      <c r="I326" s="233"/>
      <c r="J326" s="228"/>
      <c r="K326" s="228"/>
      <c r="L326" s="234"/>
      <c r="M326" s="235"/>
      <c r="N326" s="236"/>
      <c r="O326" s="236"/>
      <c r="P326" s="236"/>
      <c r="Q326" s="236"/>
      <c r="R326" s="236"/>
      <c r="S326" s="236"/>
      <c r="T326" s="236"/>
      <c r="U326" s="237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8" t="s">
        <v>175</v>
      </c>
      <c r="AU326" s="238" t="s">
        <v>81</v>
      </c>
      <c r="AV326" s="13" t="s">
        <v>81</v>
      </c>
      <c r="AW326" s="13" t="s">
        <v>4</v>
      </c>
      <c r="AX326" s="13" t="s">
        <v>79</v>
      </c>
      <c r="AY326" s="238" t="s">
        <v>120</v>
      </c>
    </row>
    <row r="327" spans="1:65" s="2" customFormat="1" ht="24.15" customHeight="1">
      <c r="A327" s="39"/>
      <c r="B327" s="40"/>
      <c r="C327" s="204" t="s">
        <v>543</v>
      </c>
      <c r="D327" s="204" t="s">
        <v>123</v>
      </c>
      <c r="E327" s="205" t="s">
        <v>544</v>
      </c>
      <c r="F327" s="206" t="s">
        <v>545</v>
      </c>
      <c r="G327" s="207" t="s">
        <v>187</v>
      </c>
      <c r="H327" s="208">
        <v>184.493</v>
      </c>
      <c r="I327" s="209"/>
      <c r="J327" s="210">
        <f>ROUND(I327*H327,2)</f>
        <v>0</v>
      </c>
      <c r="K327" s="206" t="s">
        <v>127</v>
      </c>
      <c r="L327" s="45"/>
      <c r="M327" s="211" t="s">
        <v>19</v>
      </c>
      <c r="N327" s="212" t="s">
        <v>42</v>
      </c>
      <c r="O327" s="85"/>
      <c r="P327" s="213">
        <f>O327*H327</f>
        <v>0</v>
      </c>
      <c r="Q327" s="213">
        <v>0</v>
      </c>
      <c r="R327" s="213">
        <f>Q327*H327</f>
        <v>0</v>
      </c>
      <c r="S327" s="213">
        <v>0.015</v>
      </c>
      <c r="T327" s="213">
        <f>S327*H327</f>
        <v>2.7673949999999996</v>
      </c>
      <c r="U327" s="214" t="s">
        <v>19</v>
      </c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5" t="s">
        <v>263</v>
      </c>
      <c r="AT327" s="215" t="s">
        <v>123</v>
      </c>
      <c r="AU327" s="215" t="s">
        <v>81</v>
      </c>
      <c r="AY327" s="18" t="s">
        <v>120</v>
      </c>
      <c r="BE327" s="216">
        <f>IF(N327="základní",J327,0)</f>
        <v>0</v>
      </c>
      <c r="BF327" s="216">
        <f>IF(N327="snížená",J327,0)</f>
        <v>0</v>
      </c>
      <c r="BG327" s="216">
        <f>IF(N327="zákl. přenesená",J327,0)</f>
        <v>0</v>
      </c>
      <c r="BH327" s="216">
        <f>IF(N327="sníž. přenesená",J327,0)</f>
        <v>0</v>
      </c>
      <c r="BI327" s="216">
        <f>IF(N327="nulová",J327,0)</f>
        <v>0</v>
      </c>
      <c r="BJ327" s="18" t="s">
        <v>79</v>
      </c>
      <c r="BK327" s="216">
        <f>ROUND(I327*H327,2)</f>
        <v>0</v>
      </c>
      <c r="BL327" s="18" t="s">
        <v>263</v>
      </c>
      <c r="BM327" s="215" t="s">
        <v>546</v>
      </c>
    </row>
    <row r="328" spans="1:47" s="2" customFormat="1" ht="12">
      <c r="A328" s="39"/>
      <c r="B328" s="40"/>
      <c r="C328" s="41"/>
      <c r="D328" s="217" t="s">
        <v>130</v>
      </c>
      <c r="E328" s="41"/>
      <c r="F328" s="218" t="s">
        <v>547</v>
      </c>
      <c r="G328" s="41"/>
      <c r="H328" s="41"/>
      <c r="I328" s="219"/>
      <c r="J328" s="41"/>
      <c r="K328" s="41"/>
      <c r="L328" s="45"/>
      <c r="M328" s="220"/>
      <c r="N328" s="221"/>
      <c r="O328" s="85"/>
      <c r="P328" s="85"/>
      <c r="Q328" s="85"/>
      <c r="R328" s="85"/>
      <c r="S328" s="85"/>
      <c r="T328" s="85"/>
      <c r="U328" s="86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130</v>
      </c>
      <c r="AU328" s="18" t="s">
        <v>81</v>
      </c>
    </row>
    <row r="329" spans="1:51" s="13" customFormat="1" ht="12">
      <c r="A329" s="13"/>
      <c r="B329" s="227"/>
      <c r="C329" s="228"/>
      <c r="D329" s="229" t="s">
        <v>175</v>
      </c>
      <c r="E329" s="230" t="s">
        <v>19</v>
      </c>
      <c r="F329" s="231" t="s">
        <v>309</v>
      </c>
      <c r="G329" s="228"/>
      <c r="H329" s="232">
        <v>44.942</v>
      </c>
      <c r="I329" s="233"/>
      <c r="J329" s="228"/>
      <c r="K329" s="228"/>
      <c r="L329" s="234"/>
      <c r="M329" s="235"/>
      <c r="N329" s="236"/>
      <c r="O329" s="236"/>
      <c r="P329" s="236"/>
      <c r="Q329" s="236"/>
      <c r="R329" s="236"/>
      <c r="S329" s="236"/>
      <c r="T329" s="236"/>
      <c r="U329" s="237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8" t="s">
        <v>175</v>
      </c>
      <c r="AU329" s="238" t="s">
        <v>81</v>
      </c>
      <c r="AV329" s="13" t="s">
        <v>81</v>
      </c>
      <c r="AW329" s="13" t="s">
        <v>33</v>
      </c>
      <c r="AX329" s="13" t="s">
        <v>71</v>
      </c>
      <c r="AY329" s="238" t="s">
        <v>120</v>
      </c>
    </row>
    <row r="330" spans="1:51" s="13" customFormat="1" ht="12">
      <c r="A330" s="13"/>
      <c r="B330" s="227"/>
      <c r="C330" s="228"/>
      <c r="D330" s="229" t="s">
        <v>175</v>
      </c>
      <c r="E330" s="230" t="s">
        <v>19</v>
      </c>
      <c r="F330" s="231" t="s">
        <v>360</v>
      </c>
      <c r="G330" s="228"/>
      <c r="H330" s="232">
        <v>22.364</v>
      </c>
      <c r="I330" s="233"/>
      <c r="J330" s="228"/>
      <c r="K330" s="228"/>
      <c r="L330" s="234"/>
      <c r="M330" s="235"/>
      <c r="N330" s="236"/>
      <c r="O330" s="236"/>
      <c r="P330" s="236"/>
      <c r="Q330" s="236"/>
      <c r="R330" s="236"/>
      <c r="S330" s="236"/>
      <c r="T330" s="236"/>
      <c r="U330" s="237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8" t="s">
        <v>175</v>
      </c>
      <c r="AU330" s="238" t="s">
        <v>81</v>
      </c>
      <c r="AV330" s="13" t="s">
        <v>81</v>
      </c>
      <c r="AW330" s="13" t="s">
        <v>33</v>
      </c>
      <c r="AX330" s="13" t="s">
        <v>71</v>
      </c>
      <c r="AY330" s="238" t="s">
        <v>120</v>
      </c>
    </row>
    <row r="331" spans="1:51" s="13" customFormat="1" ht="12">
      <c r="A331" s="13"/>
      <c r="B331" s="227"/>
      <c r="C331" s="228"/>
      <c r="D331" s="229" t="s">
        <v>175</v>
      </c>
      <c r="E331" s="230" t="s">
        <v>19</v>
      </c>
      <c r="F331" s="231" t="s">
        <v>548</v>
      </c>
      <c r="G331" s="228"/>
      <c r="H331" s="232">
        <v>64.938</v>
      </c>
      <c r="I331" s="233"/>
      <c r="J331" s="228"/>
      <c r="K331" s="228"/>
      <c r="L331" s="234"/>
      <c r="M331" s="235"/>
      <c r="N331" s="236"/>
      <c r="O331" s="236"/>
      <c r="P331" s="236"/>
      <c r="Q331" s="236"/>
      <c r="R331" s="236"/>
      <c r="S331" s="236"/>
      <c r="T331" s="236"/>
      <c r="U331" s="237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8" t="s">
        <v>175</v>
      </c>
      <c r="AU331" s="238" t="s">
        <v>81</v>
      </c>
      <c r="AV331" s="13" t="s">
        <v>81</v>
      </c>
      <c r="AW331" s="13" t="s">
        <v>33</v>
      </c>
      <c r="AX331" s="13" t="s">
        <v>71</v>
      </c>
      <c r="AY331" s="238" t="s">
        <v>120</v>
      </c>
    </row>
    <row r="332" spans="1:51" s="13" customFormat="1" ht="12">
      <c r="A332" s="13"/>
      <c r="B332" s="227"/>
      <c r="C332" s="228"/>
      <c r="D332" s="229" t="s">
        <v>175</v>
      </c>
      <c r="E332" s="230" t="s">
        <v>19</v>
      </c>
      <c r="F332" s="231" t="s">
        <v>549</v>
      </c>
      <c r="G332" s="228"/>
      <c r="H332" s="232">
        <v>236.741</v>
      </c>
      <c r="I332" s="233"/>
      <c r="J332" s="228"/>
      <c r="K332" s="228"/>
      <c r="L332" s="234"/>
      <c r="M332" s="235"/>
      <c r="N332" s="236"/>
      <c r="O332" s="236"/>
      <c r="P332" s="236"/>
      <c r="Q332" s="236"/>
      <c r="R332" s="236"/>
      <c r="S332" s="236"/>
      <c r="T332" s="236"/>
      <c r="U332" s="237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8" t="s">
        <v>175</v>
      </c>
      <c r="AU332" s="238" t="s">
        <v>81</v>
      </c>
      <c r="AV332" s="13" t="s">
        <v>81</v>
      </c>
      <c r="AW332" s="13" t="s">
        <v>33</v>
      </c>
      <c r="AX332" s="13" t="s">
        <v>71</v>
      </c>
      <c r="AY332" s="238" t="s">
        <v>120</v>
      </c>
    </row>
    <row r="333" spans="1:51" s="14" customFormat="1" ht="12">
      <c r="A333" s="14"/>
      <c r="B333" s="239"/>
      <c r="C333" s="240"/>
      <c r="D333" s="229" t="s">
        <v>175</v>
      </c>
      <c r="E333" s="241" t="s">
        <v>19</v>
      </c>
      <c r="F333" s="242" t="s">
        <v>550</v>
      </c>
      <c r="G333" s="240"/>
      <c r="H333" s="243">
        <v>368.985</v>
      </c>
      <c r="I333" s="244"/>
      <c r="J333" s="240"/>
      <c r="K333" s="240"/>
      <c r="L333" s="245"/>
      <c r="M333" s="246"/>
      <c r="N333" s="247"/>
      <c r="O333" s="247"/>
      <c r="P333" s="247"/>
      <c r="Q333" s="247"/>
      <c r="R333" s="247"/>
      <c r="S333" s="247"/>
      <c r="T333" s="247"/>
      <c r="U333" s="248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9" t="s">
        <v>175</v>
      </c>
      <c r="AU333" s="249" t="s">
        <v>81</v>
      </c>
      <c r="AV333" s="14" t="s">
        <v>147</v>
      </c>
      <c r="AW333" s="14" t="s">
        <v>33</v>
      </c>
      <c r="AX333" s="14" t="s">
        <v>79</v>
      </c>
      <c r="AY333" s="249" t="s">
        <v>120</v>
      </c>
    </row>
    <row r="334" spans="1:51" s="13" customFormat="1" ht="12">
      <c r="A334" s="13"/>
      <c r="B334" s="227"/>
      <c r="C334" s="228"/>
      <c r="D334" s="229" t="s">
        <v>175</v>
      </c>
      <c r="E334" s="228"/>
      <c r="F334" s="231" t="s">
        <v>551</v>
      </c>
      <c r="G334" s="228"/>
      <c r="H334" s="232">
        <v>184.493</v>
      </c>
      <c r="I334" s="233"/>
      <c r="J334" s="228"/>
      <c r="K334" s="228"/>
      <c r="L334" s="234"/>
      <c r="M334" s="235"/>
      <c r="N334" s="236"/>
      <c r="O334" s="236"/>
      <c r="P334" s="236"/>
      <c r="Q334" s="236"/>
      <c r="R334" s="236"/>
      <c r="S334" s="236"/>
      <c r="T334" s="236"/>
      <c r="U334" s="237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8" t="s">
        <v>175</v>
      </c>
      <c r="AU334" s="238" t="s">
        <v>81</v>
      </c>
      <c r="AV334" s="13" t="s">
        <v>81</v>
      </c>
      <c r="AW334" s="13" t="s">
        <v>4</v>
      </c>
      <c r="AX334" s="13" t="s">
        <v>79</v>
      </c>
      <c r="AY334" s="238" t="s">
        <v>120</v>
      </c>
    </row>
    <row r="335" spans="1:65" s="2" customFormat="1" ht="16.5" customHeight="1">
      <c r="A335" s="39"/>
      <c r="B335" s="40"/>
      <c r="C335" s="204" t="s">
        <v>552</v>
      </c>
      <c r="D335" s="204" t="s">
        <v>123</v>
      </c>
      <c r="E335" s="205" t="s">
        <v>553</v>
      </c>
      <c r="F335" s="206" t="s">
        <v>554</v>
      </c>
      <c r="G335" s="207" t="s">
        <v>172</v>
      </c>
      <c r="H335" s="208">
        <v>412.562</v>
      </c>
      <c r="I335" s="209"/>
      <c r="J335" s="210">
        <f>ROUND(I335*H335,2)</f>
        <v>0</v>
      </c>
      <c r="K335" s="206" t="s">
        <v>127</v>
      </c>
      <c r="L335" s="45"/>
      <c r="M335" s="211" t="s">
        <v>19</v>
      </c>
      <c r="N335" s="212" t="s">
        <v>42</v>
      </c>
      <c r="O335" s="85"/>
      <c r="P335" s="213">
        <f>O335*H335</f>
        <v>0</v>
      </c>
      <c r="Q335" s="213">
        <v>0</v>
      </c>
      <c r="R335" s="213">
        <f>Q335*H335</f>
        <v>0</v>
      </c>
      <c r="S335" s="213">
        <v>0</v>
      </c>
      <c r="T335" s="213">
        <f>S335*H335</f>
        <v>0</v>
      </c>
      <c r="U335" s="214" t="s">
        <v>19</v>
      </c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5" t="s">
        <v>263</v>
      </c>
      <c r="AT335" s="215" t="s">
        <v>123</v>
      </c>
      <c r="AU335" s="215" t="s">
        <v>81</v>
      </c>
      <c r="AY335" s="18" t="s">
        <v>120</v>
      </c>
      <c r="BE335" s="216">
        <f>IF(N335="základní",J335,0)</f>
        <v>0</v>
      </c>
      <c r="BF335" s="216">
        <f>IF(N335="snížená",J335,0)</f>
        <v>0</v>
      </c>
      <c r="BG335" s="216">
        <f>IF(N335="zákl. přenesená",J335,0)</f>
        <v>0</v>
      </c>
      <c r="BH335" s="216">
        <f>IF(N335="sníž. přenesená",J335,0)</f>
        <v>0</v>
      </c>
      <c r="BI335" s="216">
        <f>IF(N335="nulová",J335,0)</f>
        <v>0</v>
      </c>
      <c r="BJ335" s="18" t="s">
        <v>79</v>
      </c>
      <c r="BK335" s="216">
        <f>ROUND(I335*H335,2)</f>
        <v>0</v>
      </c>
      <c r="BL335" s="18" t="s">
        <v>263</v>
      </c>
      <c r="BM335" s="215" t="s">
        <v>555</v>
      </c>
    </row>
    <row r="336" spans="1:47" s="2" customFormat="1" ht="12">
      <c r="A336" s="39"/>
      <c r="B336" s="40"/>
      <c r="C336" s="41"/>
      <c r="D336" s="217" t="s">
        <v>130</v>
      </c>
      <c r="E336" s="41"/>
      <c r="F336" s="218" t="s">
        <v>556</v>
      </c>
      <c r="G336" s="41"/>
      <c r="H336" s="41"/>
      <c r="I336" s="219"/>
      <c r="J336" s="41"/>
      <c r="K336" s="41"/>
      <c r="L336" s="45"/>
      <c r="M336" s="220"/>
      <c r="N336" s="221"/>
      <c r="O336" s="85"/>
      <c r="P336" s="85"/>
      <c r="Q336" s="85"/>
      <c r="R336" s="85"/>
      <c r="S336" s="85"/>
      <c r="T336" s="85"/>
      <c r="U336" s="86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130</v>
      </c>
      <c r="AU336" s="18" t="s">
        <v>81</v>
      </c>
    </row>
    <row r="337" spans="1:51" s="13" customFormat="1" ht="12">
      <c r="A337" s="13"/>
      <c r="B337" s="227"/>
      <c r="C337" s="228"/>
      <c r="D337" s="229" t="s">
        <v>175</v>
      </c>
      <c r="E337" s="230" t="s">
        <v>19</v>
      </c>
      <c r="F337" s="231" t="s">
        <v>557</v>
      </c>
      <c r="G337" s="228"/>
      <c r="H337" s="232">
        <v>412.562</v>
      </c>
      <c r="I337" s="233"/>
      <c r="J337" s="228"/>
      <c r="K337" s="228"/>
      <c r="L337" s="234"/>
      <c r="M337" s="235"/>
      <c r="N337" s="236"/>
      <c r="O337" s="236"/>
      <c r="P337" s="236"/>
      <c r="Q337" s="236"/>
      <c r="R337" s="236"/>
      <c r="S337" s="236"/>
      <c r="T337" s="236"/>
      <c r="U337" s="237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8" t="s">
        <v>175</v>
      </c>
      <c r="AU337" s="238" t="s">
        <v>81</v>
      </c>
      <c r="AV337" s="13" t="s">
        <v>81</v>
      </c>
      <c r="AW337" s="13" t="s">
        <v>33</v>
      </c>
      <c r="AX337" s="13" t="s">
        <v>79</v>
      </c>
      <c r="AY337" s="238" t="s">
        <v>120</v>
      </c>
    </row>
    <row r="338" spans="1:65" s="2" customFormat="1" ht="16.5" customHeight="1">
      <c r="A338" s="39"/>
      <c r="B338" s="40"/>
      <c r="C338" s="250" t="s">
        <v>558</v>
      </c>
      <c r="D338" s="250" t="s">
        <v>322</v>
      </c>
      <c r="E338" s="251" t="s">
        <v>559</v>
      </c>
      <c r="F338" s="252" t="s">
        <v>560</v>
      </c>
      <c r="G338" s="253" t="s">
        <v>517</v>
      </c>
      <c r="H338" s="254">
        <v>2.723</v>
      </c>
      <c r="I338" s="255"/>
      <c r="J338" s="256">
        <f>ROUND(I338*H338,2)</f>
        <v>0</v>
      </c>
      <c r="K338" s="252" t="s">
        <v>127</v>
      </c>
      <c r="L338" s="257"/>
      <c r="M338" s="258" t="s">
        <v>19</v>
      </c>
      <c r="N338" s="259" t="s">
        <v>42</v>
      </c>
      <c r="O338" s="85"/>
      <c r="P338" s="213">
        <f>O338*H338</f>
        <v>0</v>
      </c>
      <c r="Q338" s="213">
        <v>0.5</v>
      </c>
      <c r="R338" s="213">
        <f>Q338*H338</f>
        <v>1.3615</v>
      </c>
      <c r="S338" s="213">
        <v>0</v>
      </c>
      <c r="T338" s="213">
        <f>S338*H338</f>
        <v>0</v>
      </c>
      <c r="U338" s="214" t="s">
        <v>19</v>
      </c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15" t="s">
        <v>325</v>
      </c>
      <c r="AT338" s="215" t="s">
        <v>322</v>
      </c>
      <c r="AU338" s="215" t="s">
        <v>81</v>
      </c>
      <c r="AY338" s="18" t="s">
        <v>120</v>
      </c>
      <c r="BE338" s="216">
        <f>IF(N338="základní",J338,0)</f>
        <v>0</v>
      </c>
      <c r="BF338" s="216">
        <f>IF(N338="snížená",J338,0)</f>
        <v>0</v>
      </c>
      <c r="BG338" s="216">
        <f>IF(N338="zákl. přenesená",J338,0)</f>
        <v>0</v>
      </c>
      <c r="BH338" s="216">
        <f>IF(N338="sníž. přenesená",J338,0)</f>
        <v>0</v>
      </c>
      <c r="BI338" s="216">
        <f>IF(N338="nulová",J338,0)</f>
        <v>0</v>
      </c>
      <c r="BJ338" s="18" t="s">
        <v>79</v>
      </c>
      <c r="BK338" s="216">
        <f>ROUND(I338*H338,2)</f>
        <v>0</v>
      </c>
      <c r="BL338" s="18" t="s">
        <v>263</v>
      </c>
      <c r="BM338" s="215" t="s">
        <v>561</v>
      </c>
    </row>
    <row r="339" spans="1:51" s="13" customFormat="1" ht="12">
      <c r="A339" s="13"/>
      <c r="B339" s="227"/>
      <c r="C339" s="228"/>
      <c r="D339" s="229" t="s">
        <v>175</v>
      </c>
      <c r="E339" s="230" t="s">
        <v>19</v>
      </c>
      <c r="F339" s="231" t="s">
        <v>562</v>
      </c>
      <c r="G339" s="228"/>
      <c r="H339" s="232">
        <v>2.475</v>
      </c>
      <c r="I339" s="233"/>
      <c r="J339" s="228"/>
      <c r="K339" s="228"/>
      <c r="L339" s="234"/>
      <c r="M339" s="235"/>
      <c r="N339" s="236"/>
      <c r="O339" s="236"/>
      <c r="P339" s="236"/>
      <c r="Q339" s="236"/>
      <c r="R339" s="236"/>
      <c r="S339" s="236"/>
      <c r="T339" s="236"/>
      <c r="U339" s="237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8" t="s">
        <v>175</v>
      </c>
      <c r="AU339" s="238" t="s">
        <v>81</v>
      </c>
      <c r="AV339" s="13" t="s">
        <v>81</v>
      </c>
      <c r="AW339" s="13" t="s">
        <v>33</v>
      </c>
      <c r="AX339" s="13" t="s">
        <v>79</v>
      </c>
      <c r="AY339" s="238" t="s">
        <v>120</v>
      </c>
    </row>
    <row r="340" spans="1:51" s="13" customFormat="1" ht="12">
      <c r="A340" s="13"/>
      <c r="B340" s="227"/>
      <c r="C340" s="228"/>
      <c r="D340" s="229" t="s">
        <v>175</v>
      </c>
      <c r="E340" s="228"/>
      <c r="F340" s="231" t="s">
        <v>563</v>
      </c>
      <c r="G340" s="228"/>
      <c r="H340" s="232">
        <v>2.723</v>
      </c>
      <c r="I340" s="233"/>
      <c r="J340" s="228"/>
      <c r="K340" s="228"/>
      <c r="L340" s="234"/>
      <c r="M340" s="235"/>
      <c r="N340" s="236"/>
      <c r="O340" s="236"/>
      <c r="P340" s="236"/>
      <c r="Q340" s="236"/>
      <c r="R340" s="236"/>
      <c r="S340" s="236"/>
      <c r="T340" s="236"/>
      <c r="U340" s="237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8" t="s">
        <v>175</v>
      </c>
      <c r="AU340" s="238" t="s">
        <v>81</v>
      </c>
      <c r="AV340" s="13" t="s">
        <v>81</v>
      </c>
      <c r="AW340" s="13" t="s">
        <v>4</v>
      </c>
      <c r="AX340" s="13" t="s">
        <v>79</v>
      </c>
      <c r="AY340" s="238" t="s">
        <v>120</v>
      </c>
    </row>
    <row r="341" spans="1:65" s="2" customFormat="1" ht="24.15" customHeight="1">
      <c r="A341" s="39"/>
      <c r="B341" s="40"/>
      <c r="C341" s="250" t="s">
        <v>564</v>
      </c>
      <c r="D341" s="250" t="s">
        <v>322</v>
      </c>
      <c r="E341" s="251" t="s">
        <v>565</v>
      </c>
      <c r="F341" s="252" t="s">
        <v>566</v>
      </c>
      <c r="G341" s="253" t="s">
        <v>392</v>
      </c>
      <c r="H341" s="254">
        <v>68</v>
      </c>
      <c r="I341" s="255"/>
      <c r="J341" s="256">
        <f>ROUND(I341*H341,2)</f>
        <v>0</v>
      </c>
      <c r="K341" s="252" t="s">
        <v>19</v>
      </c>
      <c r="L341" s="257"/>
      <c r="M341" s="258" t="s">
        <v>19</v>
      </c>
      <c r="N341" s="259" t="s">
        <v>42</v>
      </c>
      <c r="O341" s="85"/>
      <c r="P341" s="213">
        <f>O341*H341</f>
        <v>0</v>
      </c>
      <c r="Q341" s="213">
        <v>0.001</v>
      </c>
      <c r="R341" s="213">
        <f>Q341*H341</f>
        <v>0.068</v>
      </c>
      <c r="S341" s="213">
        <v>0</v>
      </c>
      <c r="T341" s="213">
        <f>S341*H341</f>
        <v>0</v>
      </c>
      <c r="U341" s="214" t="s">
        <v>19</v>
      </c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15" t="s">
        <v>325</v>
      </c>
      <c r="AT341" s="215" t="s">
        <v>322</v>
      </c>
      <c r="AU341" s="215" t="s">
        <v>81</v>
      </c>
      <c r="AY341" s="18" t="s">
        <v>120</v>
      </c>
      <c r="BE341" s="216">
        <f>IF(N341="základní",J341,0)</f>
        <v>0</v>
      </c>
      <c r="BF341" s="216">
        <f>IF(N341="snížená",J341,0)</f>
        <v>0</v>
      </c>
      <c r="BG341" s="216">
        <f>IF(N341="zákl. přenesená",J341,0)</f>
        <v>0</v>
      </c>
      <c r="BH341" s="216">
        <f>IF(N341="sníž. přenesená",J341,0)</f>
        <v>0</v>
      </c>
      <c r="BI341" s="216">
        <f>IF(N341="nulová",J341,0)</f>
        <v>0</v>
      </c>
      <c r="BJ341" s="18" t="s">
        <v>79</v>
      </c>
      <c r="BK341" s="216">
        <f>ROUND(I341*H341,2)</f>
        <v>0</v>
      </c>
      <c r="BL341" s="18" t="s">
        <v>263</v>
      </c>
      <c r="BM341" s="215" t="s">
        <v>567</v>
      </c>
    </row>
    <row r="342" spans="1:65" s="2" customFormat="1" ht="24.15" customHeight="1">
      <c r="A342" s="39"/>
      <c r="B342" s="40"/>
      <c r="C342" s="204" t="s">
        <v>568</v>
      </c>
      <c r="D342" s="204" t="s">
        <v>123</v>
      </c>
      <c r="E342" s="205" t="s">
        <v>569</v>
      </c>
      <c r="F342" s="206" t="s">
        <v>570</v>
      </c>
      <c r="G342" s="207" t="s">
        <v>187</v>
      </c>
      <c r="H342" s="208">
        <v>11.315</v>
      </c>
      <c r="I342" s="209"/>
      <c r="J342" s="210">
        <f>ROUND(I342*H342,2)</f>
        <v>0</v>
      </c>
      <c r="K342" s="206" t="s">
        <v>127</v>
      </c>
      <c r="L342" s="45"/>
      <c r="M342" s="211" t="s">
        <v>19</v>
      </c>
      <c r="N342" s="212" t="s">
        <v>42</v>
      </c>
      <c r="O342" s="85"/>
      <c r="P342" s="213">
        <f>O342*H342</f>
        <v>0</v>
      </c>
      <c r="Q342" s="213">
        <v>0.01579</v>
      </c>
      <c r="R342" s="213">
        <f>Q342*H342</f>
        <v>0.17866384999999999</v>
      </c>
      <c r="S342" s="213">
        <v>0</v>
      </c>
      <c r="T342" s="213">
        <f>S342*H342</f>
        <v>0</v>
      </c>
      <c r="U342" s="214" t="s">
        <v>19</v>
      </c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15" t="s">
        <v>263</v>
      </c>
      <c r="AT342" s="215" t="s">
        <v>123</v>
      </c>
      <c r="AU342" s="215" t="s">
        <v>81</v>
      </c>
      <c r="AY342" s="18" t="s">
        <v>120</v>
      </c>
      <c r="BE342" s="216">
        <f>IF(N342="základní",J342,0)</f>
        <v>0</v>
      </c>
      <c r="BF342" s="216">
        <f>IF(N342="snížená",J342,0)</f>
        <v>0</v>
      </c>
      <c r="BG342" s="216">
        <f>IF(N342="zákl. přenesená",J342,0)</f>
        <v>0</v>
      </c>
      <c r="BH342" s="216">
        <f>IF(N342="sníž. přenesená",J342,0)</f>
        <v>0</v>
      </c>
      <c r="BI342" s="216">
        <f>IF(N342="nulová",J342,0)</f>
        <v>0</v>
      </c>
      <c r="BJ342" s="18" t="s">
        <v>79</v>
      </c>
      <c r="BK342" s="216">
        <f>ROUND(I342*H342,2)</f>
        <v>0</v>
      </c>
      <c r="BL342" s="18" t="s">
        <v>263</v>
      </c>
      <c r="BM342" s="215" t="s">
        <v>571</v>
      </c>
    </row>
    <row r="343" spans="1:47" s="2" customFormat="1" ht="12">
      <c r="A343" s="39"/>
      <c r="B343" s="40"/>
      <c r="C343" s="41"/>
      <c r="D343" s="217" t="s">
        <v>130</v>
      </c>
      <c r="E343" s="41"/>
      <c r="F343" s="218" t="s">
        <v>572</v>
      </c>
      <c r="G343" s="41"/>
      <c r="H343" s="41"/>
      <c r="I343" s="219"/>
      <c r="J343" s="41"/>
      <c r="K343" s="41"/>
      <c r="L343" s="45"/>
      <c r="M343" s="220"/>
      <c r="N343" s="221"/>
      <c r="O343" s="85"/>
      <c r="P343" s="85"/>
      <c r="Q343" s="85"/>
      <c r="R343" s="85"/>
      <c r="S343" s="85"/>
      <c r="T343" s="85"/>
      <c r="U343" s="86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130</v>
      </c>
      <c r="AU343" s="18" t="s">
        <v>81</v>
      </c>
    </row>
    <row r="344" spans="1:51" s="13" customFormat="1" ht="12">
      <c r="A344" s="13"/>
      <c r="B344" s="227"/>
      <c r="C344" s="228"/>
      <c r="D344" s="229" t="s">
        <v>175</v>
      </c>
      <c r="E344" s="230" t="s">
        <v>19</v>
      </c>
      <c r="F344" s="231" t="s">
        <v>573</v>
      </c>
      <c r="G344" s="228"/>
      <c r="H344" s="232">
        <v>11.315</v>
      </c>
      <c r="I344" s="233"/>
      <c r="J344" s="228"/>
      <c r="K344" s="228"/>
      <c r="L344" s="234"/>
      <c r="M344" s="235"/>
      <c r="N344" s="236"/>
      <c r="O344" s="236"/>
      <c r="P344" s="236"/>
      <c r="Q344" s="236"/>
      <c r="R344" s="236"/>
      <c r="S344" s="236"/>
      <c r="T344" s="236"/>
      <c r="U344" s="237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8" t="s">
        <v>175</v>
      </c>
      <c r="AU344" s="238" t="s">
        <v>81</v>
      </c>
      <c r="AV344" s="13" t="s">
        <v>81</v>
      </c>
      <c r="AW344" s="13" t="s">
        <v>33</v>
      </c>
      <c r="AX344" s="13" t="s">
        <v>79</v>
      </c>
      <c r="AY344" s="238" t="s">
        <v>120</v>
      </c>
    </row>
    <row r="345" spans="1:65" s="2" customFormat="1" ht="21.75" customHeight="1">
      <c r="A345" s="39"/>
      <c r="B345" s="40"/>
      <c r="C345" s="204" t="s">
        <v>574</v>
      </c>
      <c r="D345" s="204" t="s">
        <v>123</v>
      </c>
      <c r="E345" s="205" t="s">
        <v>575</v>
      </c>
      <c r="F345" s="206" t="s">
        <v>576</v>
      </c>
      <c r="G345" s="207" t="s">
        <v>517</v>
      </c>
      <c r="H345" s="208">
        <v>22.324</v>
      </c>
      <c r="I345" s="209"/>
      <c r="J345" s="210">
        <f>ROUND(I345*H345,2)</f>
        <v>0</v>
      </c>
      <c r="K345" s="206" t="s">
        <v>127</v>
      </c>
      <c r="L345" s="45"/>
      <c r="M345" s="211" t="s">
        <v>19</v>
      </c>
      <c r="N345" s="212" t="s">
        <v>42</v>
      </c>
      <c r="O345" s="85"/>
      <c r="P345" s="213">
        <f>O345*H345</f>
        <v>0</v>
      </c>
      <c r="Q345" s="213">
        <v>0.02337</v>
      </c>
      <c r="R345" s="213">
        <f>Q345*H345</f>
        <v>0.52171188</v>
      </c>
      <c r="S345" s="213">
        <v>0</v>
      </c>
      <c r="T345" s="213">
        <f>S345*H345</f>
        <v>0</v>
      </c>
      <c r="U345" s="214" t="s">
        <v>19</v>
      </c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15" t="s">
        <v>263</v>
      </c>
      <c r="AT345" s="215" t="s">
        <v>123</v>
      </c>
      <c r="AU345" s="215" t="s">
        <v>81</v>
      </c>
      <c r="AY345" s="18" t="s">
        <v>120</v>
      </c>
      <c r="BE345" s="216">
        <f>IF(N345="základní",J345,0)</f>
        <v>0</v>
      </c>
      <c r="BF345" s="216">
        <f>IF(N345="snížená",J345,0)</f>
        <v>0</v>
      </c>
      <c r="BG345" s="216">
        <f>IF(N345="zákl. přenesená",J345,0)</f>
        <v>0</v>
      </c>
      <c r="BH345" s="216">
        <f>IF(N345="sníž. přenesená",J345,0)</f>
        <v>0</v>
      </c>
      <c r="BI345" s="216">
        <f>IF(N345="nulová",J345,0)</f>
        <v>0</v>
      </c>
      <c r="BJ345" s="18" t="s">
        <v>79</v>
      </c>
      <c r="BK345" s="216">
        <f>ROUND(I345*H345,2)</f>
        <v>0</v>
      </c>
      <c r="BL345" s="18" t="s">
        <v>263</v>
      </c>
      <c r="BM345" s="215" t="s">
        <v>577</v>
      </c>
    </row>
    <row r="346" spans="1:47" s="2" customFormat="1" ht="12">
      <c r="A346" s="39"/>
      <c r="B346" s="40"/>
      <c r="C346" s="41"/>
      <c r="D346" s="217" t="s">
        <v>130</v>
      </c>
      <c r="E346" s="41"/>
      <c r="F346" s="218" t="s">
        <v>578</v>
      </c>
      <c r="G346" s="41"/>
      <c r="H346" s="41"/>
      <c r="I346" s="219"/>
      <c r="J346" s="41"/>
      <c r="K346" s="41"/>
      <c r="L346" s="45"/>
      <c r="M346" s="220"/>
      <c r="N346" s="221"/>
      <c r="O346" s="85"/>
      <c r="P346" s="85"/>
      <c r="Q346" s="85"/>
      <c r="R346" s="85"/>
      <c r="S346" s="85"/>
      <c r="T346" s="85"/>
      <c r="U346" s="86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130</v>
      </c>
      <c r="AU346" s="18" t="s">
        <v>81</v>
      </c>
    </row>
    <row r="347" spans="1:51" s="13" customFormat="1" ht="12">
      <c r="A347" s="13"/>
      <c r="B347" s="227"/>
      <c r="C347" s="228"/>
      <c r="D347" s="229" t="s">
        <v>175</v>
      </c>
      <c r="E347" s="230" t="s">
        <v>19</v>
      </c>
      <c r="F347" s="231" t="s">
        <v>579</v>
      </c>
      <c r="G347" s="228"/>
      <c r="H347" s="232">
        <v>22.324</v>
      </c>
      <c r="I347" s="233"/>
      <c r="J347" s="228"/>
      <c r="K347" s="228"/>
      <c r="L347" s="234"/>
      <c r="M347" s="235"/>
      <c r="N347" s="236"/>
      <c r="O347" s="236"/>
      <c r="P347" s="236"/>
      <c r="Q347" s="236"/>
      <c r="R347" s="236"/>
      <c r="S347" s="236"/>
      <c r="T347" s="236"/>
      <c r="U347" s="237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8" t="s">
        <v>175</v>
      </c>
      <c r="AU347" s="238" t="s">
        <v>81</v>
      </c>
      <c r="AV347" s="13" t="s">
        <v>81</v>
      </c>
      <c r="AW347" s="13" t="s">
        <v>33</v>
      </c>
      <c r="AX347" s="13" t="s">
        <v>79</v>
      </c>
      <c r="AY347" s="238" t="s">
        <v>120</v>
      </c>
    </row>
    <row r="348" spans="1:65" s="2" customFormat="1" ht="24.15" customHeight="1">
      <c r="A348" s="39"/>
      <c r="B348" s="40"/>
      <c r="C348" s="204" t="s">
        <v>580</v>
      </c>
      <c r="D348" s="204" t="s">
        <v>123</v>
      </c>
      <c r="E348" s="205" t="s">
        <v>581</v>
      </c>
      <c r="F348" s="206" t="s">
        <v>582</v>
      </c>
      <c r="G348" s="207" t="s">
        <v>266</v>
      </c>
      <c r="H348" s="208">
        <v>14.554</v>
      </c>
      <c r="I348" s="209"/>
      <c r="J348" s="210">
        <f>ROUND(I348*H348,2)</f>
        <v>0</v>
      </c>
      <c r="K348" s="206" t="s">
        <v>127</v>
      </c>
      <c r="L348" s="45"/>
      <c r="M348" s="211" t="s">
        <v>19</v>
      </c>
      <c r="N348" s="212" t="s">
        <v>42</v>
      </c>
      <c r="O348" s="85"/>
      <c r="P348" s="213">
        <f>O348*H348</f>
        <v>0</v>
      </c>
      <c r="Q348" s="213">
        <v>0</v>
      </c>
      <c r="R348" s="213">
        <f>Q348*H348</f>
        <v>0</v>
      </c>
      <c r="S348" s="213">
        <v>0</v>
      </c>
      <c r="T348" s="213">
        <f>S348*H348</f>
        <v>0</v>
      </c>
      <c r="U348" s="214" t="s">
        <v>19</v>
      </c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15" t="s">
        <v>263</v>
      </c>
      <c r="AT348" s="215" t="s">
        <v>123</v>
      </c>
      <c r="AU348" s="215" t="s">
        <v>81</v>
      </c>
      <c r="AY348" s="18" t="s">
        <v>120</v>
      </c>
      <c r="BE348" s="216">
        <f>IF(N348="základní",J348,0)</f>
        <v>0</v>
      </c>
      <c r="BF348" s="216">
        <f>IF(N348="snížená",J348,0)</f>
        <v>0</v>
      </c>
      <c r="BG348" s="216">
        <f>IF(N348="zákl. přenesená",J348,0)</f>
        <v>0</v>
      </c>
      <c r="BH348" s="216">
        <f>IF(N348="sníž. přenesená",J348,0)</f>
        <v>0</v>
      </c>
      <c r="BI348" s="216">
        <f>IF(N348="nulová",J348,0)</f>
        <v>0</v>
      </c>
      <c r="BJ348" s="18" t="s">
        <v>79</v>
      </c>
      <c r="BK348" s="216">
        <f>ROUND(I348*H348,2)</f>
        <v>0</v>
      </c>
      <c r="BL348" s="18" t="s">
        <v>263</v>
      </c>
      <c r="BM348" s="215" t="s">
        <v>583</v>
      </c>
    </row>
    <row r="349" spans="1:47" s="2" customFormat="1" ht="12">
      <c r="A349" s="39"/>
      <c r="B349" s="40"/>
      <c r="C349" s="41"/>
      <c r="D349" s="217" t="s">
        <v>130</v>
      </c>
      <c r="E349" s="41"/>
      <c r="F349" s="218" t="s">
        <v>584</v>
      </c>
      <c r="G349" s="41"/>
      <c r="H349" s="41"/>
      <c r="I349" s="219"/>
      <c r="J349" s="41"/>
      <c r="K349" s="41"/>
      <c r="L349" s="45"/>
      <c r="M349" s="220"/>
      <c r="N349" s="221"/>
      <c r="O349" s="85"/>
      <c r="P349" s="85"/>
      <c r="Q349" s="85"/>
      <c r="R349" s="85"/>
      <c r="S349" s="85"/>
      <c r="T349" s="85"/>
      <c r="U349" s="86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130</v>
      </c>
      <c r="AU349" s="18" t="s">
        <v>81</v>
      </c>
    </row>
    <row r="350" spans="1:65" s="2" customFormat="1" ht="24.15" customHeight="1">
      <c r="A350" s="39"/>
      <c r="B350" s="40"/>
      <c r="C350" s="204" t="s">
        <v>585</v>
      </c>
      <c r="D350" s="204" t="s">
        <v>123</v>
      </c>
      <c r="E350" s="205" t="s">
        <v>586</v>
      </c>
      <c r="F350" s="206" t="s">
        <v>587</v>
      </c>
      <c r="G350" s="207" t="s">
        <v>266</v>
      </c>
      <c r="H350" s="208">
        <v>14.554</v>
      </c>
      <c r="I350" s="209"/>
      <c r="J350" s="210">
        <f>ROUND(I350*H350,2)</f>
        <v>0</v>
      </c>
      <c r="K350" s="206" t="s">
        <v>127</v>
      </c>
      <c r="L350" s="45"/>
      <c r="M350" s="211" t="s">
        <v>19</v>
      </c>
      <c r="N350" s="212" t="s">
        <v>42</v>
      </c>
      <c r="O350" s="85"/>
      <c r="P350" s="213">
        <f>O350*H350</f>
        <v>0</v>
      </c>
      <c r="Q350" s="213">
        <v>0</v>
      </c>
      <c r="R350" s="213">
        <f>Q350*H350</f>
        <v>0</v>
      </c>
      <c r="S350" s="213">
        <v>0</v>
      </c>
      <c r="T350" s="213">
        <f>S350*H350</f>
        <v>0</v>
      </c>
      <c r="U350" s="214" t="s">
        <v>19</v>
      </c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5" t="s">
        <v>263</v>
      </c>
      <c r="AT350" s="215" t="s">
        <v>123</v>
      </c>
      <c r="AU350" s="215" t="s">
        <v>81</v>
      </c>
      <c r="AY350" s="18" t="s">
        <v>120</v>
      </c>
      <c r="BE350" s="216">
        <f>IF(N350="základní",J350,0)</f>
        <v>0</v>
      </c>
      <c r="BF350" s="216">
        <f>IF(N350="snížená",J350,0)</f>
        <v>0</v>
      </c>
      <c r="BG350" s="216">
        <f>IF(N350="zákl. přenesená",J350,0)</f>
        <v>0</v>
      </c>
      <c r="BH350" s="216">
        <f>IF(N350="sníž. přenesená",J350,0)</f>
        <v>0</v>
      </c>
      <c r="BI350" s="216">
        <f>IF(N350="nulová",J350,0)</f>
        <v>0</v>
      </c>
      <c r="BJ350" s="18" t="s">
        <v>79</v>
      </c>
      <c r="BK350" s="216">
        <f>ROUND(I350*H350,2)</f>
        <v>0</v>
      </c>
      <c r="BL350" s="18" t="s">
        <v>263</v>
      </c>
      <c r="BM350" s="215" t="s">
        <v>588</v>
      </c>
    </row>
    <row r="351" spans="1:47" s="2" customFormat="1" ht="12">
      <c r="A351" s="39"/>
      <c r="B351" s="40"/>
      <c r="C351" s="41"/>
      <c r="D351" s="217" t="s">
        <v>130</v>
      </c>
      <c r="E351" s="41"/>
      <c r="F351" s="218" t="s">
        <v>589</v>
      </c>
      <c r="G351" s="41"/>
      <c r="H351" s="41"/>
      <c r="I351" s="219"/>
      <c r="J351" s="41"/>
      <c r="K351" s="41"/>
      <c r="L351" s="45"/>
      <c r="M351" s="220"/>
      <c r="N351" s="221"/>
      <c r="O351" s="85"/>
      <c r="P351" s="85"/>
      <c r="Q351" s="85"/>
      <c r="R351" s="85"/>
      <c r="S351" s="85"/>
      <c r="T351" s="85"/>
      <c r="U351" s="86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130</v>
      </c>
      <c r="AU351" s="18" t="s">
        <v>81</v>
      </c>
    </row>
    <row r="352" spans="1:63" s="12" customFormat="1" ht="22.8" customHeight="1">
      <c r="A352" s="12"/>
      <c r="B352" s="188"/>
      <c r="C352" s="189"/>
      <c r="D352" s="190" t="s">
        <v>70</v>
      </c>
      <c r="E352" s="202" t="s">
        <v>590</v>
      </c>
      <c r="F352" s="202" t="s">
        <v>591</v>
      </c>
      <c r="G352" s="189"/>
      <c r="H352" s="189"/>
      <c r="I352" s="192"/>
      <c r="J352" s="203">
        <f>BK352</f>
        <v>0</v>
      </c>
      <c r="K352" s="189"/>
      <c r="L352" s="194"/>
      <c r="M352" s="195"/>
      <c r="N352" s="196"/>
      <c r="O352" s="196"/>
      <c r="P352" s="197">
        <f>SUM(P353:P557)</f>
        <v>0</v>
      </c>
      <c r="Q352" s="196"/>
      <c r="R352" s="197">
        <f>SUM(R353:R557)</f>
        <v>2.41782787</v>
      </c>
      <c r="S352" s="196"/>
      <c r="T352" s="197">
        <f>SUM(T353:T557)</f>
        <v>3.10940816</v>
      </c>
      <c r="U352" s="198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199" t="s">
        <v>81</v>
      </c>
      <c r="AT352" s="200" t="s">
        <v>70</v>
      </c>
      <c r="AU352" s="200" t="s">
        <v>79</v>
      </c>
      <c r="AY352" s="199" t="s">
        <v>120</v>
      </c>
      <c r="BK352" s="201">
        <f>SUM(BK353:BK557)</f>
        <v>0</v>
      </c>
    </row>
    <row r="353" spans="1:65" s="2" customFormat="1" ht="16.5" customHeight="1">
      <c r="A353" s="39"/>
      <c r="B353" s="40"/>
      <c r="C353" s="204" t="s">
        <v>592</v>
      </c>
      <c r="D353" s="204" t="s">
        <v>123</v>
      </c>
      <c r="E353" s="205" t="s">
        <v>593</v>
      </c>
      <c r="F353" s="206" t="s">
        <v>594</v>
      </c>
      <c r="G353" s="207" t="s">
        <v>172</v>
      </c>
      <c r="H353" s="208">
        <v>173.8</v>
      </c>
      <c r="I353" s="209"/>
      <c r="J353" s="210">
        <f>ROUND(I353*H353,2)</f>
        <v>0</v>
      </c>
      <c r="K353" s="206" t="s">
        <v>127</v>
      </c>
      <c r="L353" s="45"/>
      <c r="M353" s="211" t="s">
        <v>19</v>
      </c>
      <c r="N353" s="212" t="s">
        <v>42</v>
      </c>
      <c r="O353" s="85"/>
      <c r="P353" s="213">
        <f>O353*H353</f>
        <v>0</v>
      </c>
      <c r="Q353" s="213">
        <v>0</v>
      </c>
      <c r="R353" s="213">
        <f>Q353*H353</f>
        <v>0</v>
      </c>
      <c r="S353" s="213">
        <v>0.00176</v>
      </c>
      <c r="T353" s="213">
        <f>S353*H353</f>
        <v>0.30588800000000005</v>
      </c>
      <c r="U353" s="214" t="s">
        <v>19</v>
      </c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5" t="s">
        <v>263</v>
      </c>
      <c r="AT353" s="215" t="s">
        <v>123</v>
      </c>
      <c r="AU353" s="215" t="s">
        <v>81</v>
      </c>
      <c r="AY353" s="18" t="s">
        <v>120</v>
      </c>
      <c r="BE353" s="216">
        <f>IF(N353="základní",J353,0)</f>
        <v>0</v>
      </c>
      <c r="BF353" s="216">
        <f>IF(N353="snížená",J353,0)</f>
        <v>0</v>
      </c>
      <c r="BG353" s="216">
        <f>IF(N353="zákl. přenesená",J353,0)</f>
        <v>0</v>
      </c>
      <c r="BH353" s="216">
        <f>IF(N353="sníž. přenesená",J353,0)</f>
        <v>0</v>
      </c>
      <c r="BI353" s="216">
        <f>IF(N353="nulová",J353,0)</f>
        <v>0</v>
      </c>
      <c r="BJ353" s="18" t="s">
        <v>79</v>
      </c>
      <c r="BK353" s="216">
        <f>ROUND(I353*H353,2)</f>
        <v>0</v>
      </c>
      <c r="BL353" s="18" t="s">
        <v>263</v>
      </c>
      <c r="BM353" s="215" t="s">
        <v>595</v>
      </c>
    </row>
    <row r="354" spans="1:47" s="2" customFormat="1" ht="12">
      <c r="A354" s="39"/>
      <c r="B354" s="40"/>
      <c r="C354" s="41"/>
      <c r="D354" s="217" t="s">
        <v>130</v>
      </c>
      <c r="E354" s="41"/>
      <c r="F354" s="218" t="s">
        <v>596</v>
      </c>
      <c r="G354" s="41"/>
      <c r="H354" s="41"/>
      <c r="I354" s="219"/>
      <c r="J354" s="41"/>
      <c r="K354" s="41"/>
      <c r="L354" s="45"/>
      <c r="M354" s="220"/>
      <c r="N354" s="221"/>
      <c r="O354" s="85"/>
      <c r="P354" s="85"/>
      <c r="Q354" s="85"/>
      <c r="R354" s="85"/>
      <c r="S354" s="85"/>
      <c r="T354" s="85"/>
      <c r="U354" s="86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130</v>
      </c>
      <c r="AU354" s="18" t="s">
        <v>81</v>
      </c>
    </row>
    <row r="355" spans="1:51" s="13" customFormat="1" ht="12">
      <c r="A355" s="13"/>
      <c r="B355" s="227"/>
      <c r="C355" s="228"/>
      <c r="D355" s="229" t="s">
        <v>175</v>
      </c>
      <c r="E355" s="230" t="s">
        <v>19</v>
      </c>
      <c r="F355" s="231" t="s">
        <v>597</v>
      </c>
      <c r="G355" s="228"/>
      <c r="H355" s="232">
        <v>118.2</v>
      </c>
      <c r="I355" s="233"/>
      <c r="J355" s="228"/>
      <c r="K355" s="228"/>
      <c r="L355" s="234"/>
      <c r="M355" s="235"/>
      <c r="N355" s="236"/>
      <c r="O355" s="236"/>
      <c r="P355" s="236"/>
      <c r="Q355" s="236"/>
      <c r="R355" s="236"/>
      <c r="S355" s="236"/>
      <c r="T355" s="236"/>
      <c r="U355" s="237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8" t="s">
        <v>175</v>
      </c>
      <c r="AU355" s="238" t="s">
        <v>81</v>
      </c>
      <c r="AV355" s="13" t="s">
        <v>81</v>
      </c>
      <c r="AW355" s="13" t="s">
        <v>33</v>
      </c>
      <c r="AX355" s="13" t="s">
        <v>71</v>
      </c>
      <c r="AY355" s="238" t="s">
        <v>120</v>
      </c>
    </row>
    <row r="356" spans="1:51" s="13" customFormat="1" ht="12">
      <c r="A356" s="13"/>
      <c r="B356" s="227"/>
      <c r="C356" s="228"/>
      <c r="D356" s="229" t="s">
        <v>175</v>
      </c>
      <c r="E356" s="230" t="s">
        <v>19</v>
      </c>
      <c r="F356" s="231" t="s">
        <v>598</v>
      </c>
      <c r="G356" s="228"/>
      <c r="H356" s="232">
        <v>27.9</v>
      </c>
      <c r="I356" s="233"/>
      <c r="J356" s="228"/>
      <c r="K356" s="228"/>
      <c r="L356" s="234"/>
      <c r="M356" s="235"/>
      <c r="N356" s="236"/>
      <c r="O356" s="236"/>
      <c r="P356" s="236"/>
      <c r="Q356" s="236"/>
      <c r="R356" s="236"/>
      <c r="S356" s="236"/>
      <c r="T356" s="236"/>
      <c r="U356" s="237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8" t="s">
        <v>175</v>
      </c>
      <c r="AU356" s="238" t="s">
        <v>81</v>
      </c>
      <c r="AV356" s="13" t="s">
        <v>81</v>
      </c>
      <c r="AW356" s="13" t="s">
        <v>33</v>
      </c>
      <c r="AX356" s="13" t="s">
        <v>71</v>
      </c>
      <c r="AY356" s="238" t="s">
        <v>120</v>
      </c>
    </row>
    <row r="357" spans="1:51" s="13" customFormat="1" ht="12">
      <c r="A357" s="13"/>
      <c r="B357" s="227"/>
      <c r="C357" s="228"/>
      <c r="D357" s="229" t="s">
        <v>175</v>
      </c>
      <c r="E357" s="230" t="s">
        <v>19</v>
      </c>
      <c r="F357" s="231" t="s">
        <v>599</v>
      </c>
      <c r="G357" s="228"/>
      <c r="H357" s="232">
        <v>27.7</v>
      </c>
      <c r="I357" s="233"/>
      <c r="J357" s="228"/>
      <c r="K357" s="228"/>
      <c r="L357" s="234"/>
      <c r="M357" s="235"/>
      <c r="N357" s="236"/>
      <c r="O357" s="236"/>
      <c r="P357" s="236"/>
      <c r="Q357" s="236"/>
      <c r="R357" s="236"/>
      <c r="S357" s="236"/>
      <c r="T357" s="236"/>
      <c r="U357" s="237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8" t="s">
        <v>175</v>
      </c>
      <c r="AU357" s="238" t="s">
        <v>81</v>
      </c>
      <c r="AV357" s="13" t="s">
        <v>81</v>
      </c>
      <c r="AW357" s="13" t="s">
        <v>33</v>
      </c>
      <c r="AX357" s="13" t="s">
        <v>71</v>
      </c>
      <c r="AY357" s="238" t="s">
        <v>120</v>
      </c>
    </row>
    <row r="358" spans="1:51" s="14" customFormat="1" ht="12">
      <c r="A358" s="14"/>
      <c r="B358" s="239"/>
      <c r="C358" s="240"/>
      <c r="D358" s="229" t="s">
        <v>175</v>
      </c>
      <c r="E358" s="241" t="s">
        <v>19</v>
      </c>
      <c r="F358" s="242" t="s">
        <v>178</v>
      </c>
      <c r="G358" s="240"/>
      <c r="H358" s="243">
        <v>173.8</v>
      </c>
      <c r="I358" s="244"/>
      <c r="J358" s="240"/>
      <c r="K358" s="240"/>
      <c r="L358" s="245"/>
      <c r="M358" s="246"/>
      <c r="N358" s="247"/>
      <c r="O358" s="247"/>
      <c r="P358" s="247"/>
      <c r="Q358" s="247"/>
      <c r="R358" s="247"/>
      <c r="S358" s="247"/>
      <c r="T358" s="247"/>
      <c r="U358" s="248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9" t="s">
        <v>175</v>
      </c>
      <c r="AU358" s="249" t="s">
        <v>81</v>
      </c>
      <c r="AV358" s="14" t="s">
        <v>147</v>
      </c>
      <c r="AW358" s="14" t="s">
        <v>33</v>
      </c>
      <c r="AX358" s="14" t="s">
        <v>79</v>
      </c>
      <c r="AY358" s="249" t="s">
        <v>120</v>
      </c>
    </row>
    <row r="359" spans="1:65" s="2" customFormat="1" ht="16.5" customHeight="1">
      <c r="A359" s="39"/>
      <c r="B359" s="40"/>
      <c r="C359" s="204" t="s">
        <v>600</v>
      </c>
      <c r="D359" s="204" t="s">
        <v>123</v>
      </c>
      <c r="E359" s="205" t="s">
        <v>601</v>
      </c>
      <c r="F359" s="206" t="s">
        <v>602</v>
      </c>
      <c r="G359" s="207" t="s">
        <v>187</v>
      </c>
      <c r="H359" s="208">
        <v>64.938</v>
      </c>
      <c r="I359" s="209"/>
      <c r="J359" s="210">
        <f>ROUND(I359*H359,2)</f>
        <v>0</v>
      </c>
      <c r="K359" s="206" t="s">
        <v>127</v>
      </c>
      <c r="L359" s="45"/>
      <c r="M359" s="211" t="s">
        <v>19</v>
      </c>
      <c r="N359" s="212" t="s">
        <v>42</v>
      </c>
      <c r="O359" s="85"/>
      <c r="P359" s="213">
        <f>O359*H359</f>
        <v>0</v>
      </c>
      <c r="Q359" s="213">
        <v>0</v>
      </c>
      <c r="R359" s="213">
        <f>Q359*H359</f>
        <v>0</v>
      </c>
      <c r="S359" s="213">
        <v>0.00594</v>
      </c>
      <c r="T359" s="213">
        <f>S359*H359</f>
        <v>0.38573172</v>
      </c>
      <c r="U359" s="214" t="s">
        <v>19</v>
      </c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15" t="s">
        <v>263</v>
      </c>
      <c r="AT359" s="215" t="s">
        <v>123</v>
      </c>
      <c r="AU359" s="215" t="s">
        <v>81</v>
      </c>
      <c r="AY359" s="18" t="s">
        <v>120</v>
      </c>
      <c r="BE359" s="216">
        <f>IF(N359="základní",J359,0)</f>
        <v>0</v>
      </c>
      <c r="BF359" s="216">
        <f>IF(N359="snížená",J359,0)</f>
        <v>0</v>
      </c>
      <c r="BG359" s="216">
        <f>IF(N359="zákl. přenesená",J359,0)</f>
        <v>0</v>
      </c>
      <c r="BH359" s="216">
        <f>IF(N359="sníž. přenesená",J359,0)</f>
        <v>0</v>
      </c>
      <c r="BI359" s="216">
        <f>IF(N359="nulová",J359,0)</f>
        <v>0</v>
      </c>
      <c r="BJ359" s="18" t="s">
        <v>79</v>
      </c>
      <c r="BK359" s="216">
        <f>ROUND(I359*H359,2)</f>
        <v>0</v>
      </c>
      <c r="BL359" s="18" t="s">
        <v>263</v>
      </c>
      <c r="BM359" s="215" t="s">
        <v>603</v>
      </c>
    </row>
    <row r="360" spans="1:47" s="2" customFormat="1" ht="12">
      <c r="A360" s="39"/>
      <c r="B360" s="40"/>
      <c r="C360" s="41"/>
      <c r="D360" s="217" t="s">
        <v>130</v>
      </c>
      <c r="E360" s="41"/>
      <c r="F360" s="218" t="s">
        <v>604</v>
      </c>
      <c r="G360" s="41"/>
      <c r="H360" s="41"/>
      <c r="I360" s="219"/>
      <c r="J360" s="41"/>
      <c r="K360" s="41"/>
      <c r="L360" s="45"/>
      <c r="M360" s="220"/>
      <c r="N360" s="221"/>
      <c r="O360" s="85"/>
      <c r="P360" s="85"/>
      <c r="Q360" s="85"/>
      <c r="R360" s="85"/>
      <c r="S360" s="85"/>
      <c r="T360" s="85"/>
      <c r="U360" s="86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130</v>
      </c>
      <c r="AU360" s="18" t="s">
        <v>81</v>
      </c>
    </row>
    <row r="361" spans="1:51" s="13" customFormat="1" ht="12">
      <c r="A361" s="13"/>
      <c r="B361" s="227"/>
      <c r="C361" s="228"/>
      <c r="D361" s="229" t="s">
        <v>175</v>
      </c>
      <c r="E361" s="230" t="s">
        <v>19</v>
      </c>
      <c r="F361" s="231" t="s">
        <v>548</v>
      </c>
      <c r="G361" s="228"/>
      <c r="H361" s="232">
        <v>64.938</v>
      </c>
      <c r="I361" s="233"/>
      <c r="J361" s="228"/>
      <c r="K361" s="228"/>
      <c r="L361" s="234"/>
      <c r="M361" s="235"/>
      <c r="N361" s="236"/>
      <c r="O361" s="236"/>
      <c r="P361" s="236"/>
      <c r="Q361" s="236"/>
      <c r="R361" s="236"/>
      <c r="S361" s="236"/>
      <c r="T361" s="236"/>
      <c r="U361" s="237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8" t="s">
        <v>175</v>
      </c>
      <c r="AU361" s="238" t="s">
        <v>81</v>
      </c>
      <c r="AV361" s="13" t="s">
        <v>81</v>
      </c>
      <c r="AW361" s="13" t="s">
        <v>33</v>
      </c>
      <c r="AX361" s="13" t="s">
        <v>79</v>
      </c>
      <c r="AY361" s="238" t="s">
        <v>120</v>
      </c>
    </row>
    <row r="362" spans="1:65" s="2" customFormat="1" ht="16.5" customHeight="1">
      <c r="A362" s="39"/>
      <c r="B362" s="40"/>
      <c r="C362" s="204" t="s">
        <v>605</v>
      </c>
      <c r="D362" s="204" t="s">
        <v>123</v>
      </c>
      <c r="E362" s="205" t="s">
        <v>606</v>
      </c>
      <c r="F362" s="206" t="s">
        <v>607</v>
      </c>
      <c r="G362" s="207" t="s">
        <v>187</v>
      </c>
      <c r="H362" s="208">
        <v>236.741</v>
      </c>
      <c r="I362" s="209"/>
      <c r="J362" s="210">
        <f>ROUND(I362*H362,2)</f>
        <v>0</v>
      </c>
      <c r="K362" s="206" t="s">
        <v>127</v>
      </c>
      <c r="L362" s="45"/>
      <c r="M362" s="211" t="s">
        <v>19</v>
      </c>
      <c r="N362" s="212" t="s">
        <v>42</v>
      </c>
      <c r="O362" s="85"/>
      <c r="P362" s="213">
        <f>O362*H362</f>
        <v>0</v>
      </c>
      <c r="Q362" s="213">
        <v>0</v>
      </c>
      <c r="R362" s="213">
        <f>Q362*H362</f>
        <v>0</v>
      </c>
      <c r="S362" s="213">
        <v>0.00571</v>
      </c>
      <c r="T362" s="213">
        <f>S362*H362</f>
        <v>1.35179111</v>
      </c>
      <c r="U362" s="214" t="s">
        <v>19</v>
      </c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15" t="s">
        <v>263</v>
      </c>
      <c r="AT362" s="215" t="s">
        <v>123</v>
      </c>
      <c r="AU362" s="215" t="s">
        <v>81</v>
      </c>
      <c r="AY362" s="18" t="s">
        <v>120</v>
      </c>
      <c r="BE362" s="216">
        <f>IF(N362="základní",J362,0)</f>
        <v>0</v>
      </c>
      <c r="BF362" s="216">
        <f>IF(N362="snížená",J362,0)</f>
        <v>0</v>
      </c>
      <c r="BG362" s="216">
        <f>IF(N362="zákl. přenesená",J362,0)</f>
        <v>0</v>
      </c>
      <c r="BH362" s="216">
        <f>IF(N362="sníž. přenesená",J362,0)</f>
        <v>0</v>
      </c>
      <c r="BI362" s="216">
        <f>IF(N362="nulová",J362,0)</f>
        <v>0</v>
      </c>
      <c r="BJ362" s="18" t="s">
        <v>79</v>
      </c>
      <c r="BK362" s="216">
        <f>ROUND(I362*H362,2)</f>
        <v>0</v>
      </c>
      <c r="BL362" s="18" t="s">
        <v>263</v>
      </c>
      <c r="BM362" s="215" t="s">
        <v>608</v>
      </c>
    </row>
    <row r="363" spans="1:47" s="2" customFormat="1" ht="12">
      <c r="A363" s="39"/>
      <c r="B363" s="40"/>
      <c r="C363" s="41"/>
      <c r="D363" s="217" t="s">
        <v>130</v>
      </c>
      <c r="E363" s="41"/>
      <c r="F363" s="218" t="s">
        <v>609</v>
      </c>
      <c r="G363" s="41"/>
      <c r="H363" s="41"/>
      <c r="I363" s="219"/>
      <c r="J363" s="41"/>
      <c r="K363" s="41"/>
      <c r="L363" s="45"/>
      <c r="M363" s="220"/>
      <c r="N363" s="221"/>
      <c r="O363" s="85"/>
      <c r="P363" s="85"/>
      <c r="Q363" s="85"/>
      <c r="R363" s="85"/>
      <c r="S363" s="85"/>
      <c r="T363" s="85"/>
      <c r="U363" s="86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130</v>
      </c>
      <c r="AU363" s="18" t="s">
        <v>81</v>
      </c>
    </row>
    <row r="364" spans="1:51" s="13" customFormat="1" ht="12">
      <c r="A364" s="13"/>
      <c r="B364" s="227"/>
      <c r="C364" s="228"/>
      <c r="D364" s="229" t="s">
        <v>175</v>
      </c>
      <c r="E364" s="230" t="s">
        <v>19</v>
      </c>
      <c r="F364" s="231" t="s">
        <v>549</v>
      </c>
      <c r="G364" s="228"/>
      <c r="H364" s="232">
        <v>236.741</v>
      </c>
      <c r="I364" s="233"/>
      <c r="J364" s="228"/>
      <c r="K364" s="228"/>
      <c r="L364" s="234"/>
      <c r="M364" s="235"/>
      <c r="N364" s="236"/>
      <c r="O364" s="236"/>
      <c r="P364" s="236"/>
      <c r="Q364" s="236"/>
      <c r="R364" s="236"/>
      <c r="S364" s="236"/>
      <c r="T364" s="236"/>
      <c r="U364" s="237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8" t="s">
        <v>175</v>
      </c>
      <c r="AU364" s="238" t="s">
        <v>81</v>
      </c>
      <c r="AV364" s="13" t="s">
        <v>81</v>
      </c>
      <c r="AW364" s="13" t="s">
        <v>33</v>
      </c>
      <c r="AX364" s="13" t="s">
        <v>79</v>
      </c>
      <c r="AY364" s="238" t="s">
        <v>120</v>
      </c>
    </row>
    <row r="365" spans="1:65" s="2" customFormat="1" ht="16.5" customHeight="1">
      <c r="A365" s="39"/>
      <c r="B365" s="40"/>
      <c r="C365" s="204" t="s">
        <v>610</v>
      </c>
      <c r="D365" s="204" t="s">
        <v>123</v>
      </c>
      <c r="E365" s="205" t="s">
        <v>611</v>
      </c>
      <c r="F365" s="206" t="s">
        <v>612</v>
      </c>
      <c r="G365" s="207" t="s">
        <v>172</v>
      </c>
      <c r="H365" s="208">
        <v>0.6</v>
      </c>
      <c r="I365" s="209"/>
      <c r="J365" s="210">
        <f>ROUND(I365*H365,2)</f>
        <v>0</v>
      </c>
      <c r="K365" s="206" t="s">
        <v>127</v>
      </c>
      <c r="L365" s="45"/>
      <c r="M365" s="211" t="s">
        <v>19</v>
      </c>
      <c r="N365" s="212" t="s">
        <v>42</v>
      </c>
      <c r="O365" s="85"/>
      <c r="P365" s="213">
        <f>O365*H365</f>
        <v>0</v>
      </c>
      <c r="Q365" s="213">
        <v>0</v>
      </c>
      <c r="R365" s="213">
        <f>Q365*H365</f>
        <v>0</v>
      </c>
      <c r="S365" s="213">
        <v>0.00187</v>
      </c>
      <c r="T365" s="213">
        <f>S365*H365</f>
        <v>0.001122</v>
      </c>
      <c r="U365" s="214" t="s">
        <v>19</v>
      </c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15" t="s">
        <v>263</v>
      </c>
      <c r="AT365" s="215" t="s">
        <v>123</v>
      </c>
      <c r="AU365" s="215" t="s">
        <v>81</v>
      </c>
      <c r="AY365" s="18" t="s">
        <v>120</v>
      </c>
      <c r="BE365" s="216">
        <f>IF(N365="základní",J365,0)</f>
        <v>0</v>
      </c>
      <c r="BF365" s="216">
        <f>IF(N365="snížená",J365,0)</f>
        <v>0</v>
      </c>
      <c r="BG365" s="216">
        <f>IF(N365="zákl. přenesená",J365,0)</f>
        <v>0</v>
      </c>
      <c r="BH365" s="216">
        <f>IF(N365="sníž. přenesená",J365,0)</f>
        <v>0</v>
      </c>
      <c r="BI365" s="216">
        <f>IF(N365="nulová",J365,0)</f>
        <v>0</v>
      </c>
      <c r="BJ365" s="18" t="s">
        <v>79</v>
      </c>
      <c r="BK365" s="216">
        <f>ROUND(I365*H365,2)</f>
        <v>0</v>
      </c>
      <c r="BL365" s="18" t="s">
        <v>263</v>
      </c>
      <c r="BM365" s="215" t="s">
        <v>613</v>
      </c>
    </row>
    <row r="366" spans="1:47" s="2" customFormat="1" ht="12">
      <c r="A366" s="39"/>
      <c r="B366" s="40"/>
      <c r="C366" s="41"/>
      <c r="D366" s="217" t="s">
        <v>130</v>
      </c>
      <c r="E366" s="41"/>
      <c r="F366" s="218" t="s">
        <v>614</v>
      </c>
      <c r="G366" s="41"/>
      <c r="H366" s="41"/>
      <c r="I366" s="219"/>
      <c r="J366" s="41"/>
      <c r="K366" s="41"/>
      <c r="L366" s="45"/>
      <c r="M366" s="220"/>
      <c r="N366" s="221"/>
      <c r="O366" s="85"/>
      <c r="P366" s="85"/>
      <c r="Q366" s="85"/>
      <c r="R366" s="85"/>
      <c r="S366" s="85"/>
      <c r="T366" s="85"/>
      <c r="U366" s="86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130</v>
      </c>
      <c r="AU366" s="18" t="s">
        <v>81</v>
      </c>
    </row>
    <row r="367" spans="1:51" s="13" customFormat="1" ht="12">
      <c r="A367" s="13"/>
      <c r="B367" s="227"/>
      <c r="C367" s="228"/>
      <c r="D367" s="229" t="s">
        <v>175</v>
      </c>
      <c r="E367" s="230" t="s">
        <v>19</v>
      </c>
      <c r="F367" s="231" t="s">
        <v>615</v>
      </c>
      <c r="G367" s="228"/>
      <c r="H367" s="232">
        <v>0.6</v>
      </c>
      <c r="I367" s="233"/>
      <c r="J367" s="228"/>
      <c r="K367" s="228"/>
      <c r="L367" s="234"/>
      <c r="M367" s="235"/>
      <c r="N367" s="236"/>
      <c r="O367" s="236"/>
      <c r="P367" s="236"/>
      <c r="Q367" s="236"/>
      <c r="R367" s="236"/>
      <c r="S367" s="236"/>
      <c r="T367" s="236"/>
      <c r="U367" s="237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8" t="s">
        <v>175</v>
      </c>
      <c r="AU367" s="238" t="s">
        <v>81</v>
      </c>
      <c r="AV367" s="13" t="s">
        <v>81</v>
      </c>
      <c r="AW367" s="13" t="s">
        <v>33</v>
      </c>
      <c r="AX367" s="13" t="s">
        <v>79</v>
      </c>
      <c r="AY367" s="238" t="s">
        <v>120</v>
      </c>
    </row>
    <row r="368" spans="1:65" s="2" customFormat="1" ht="16.5" customHeight="1">
      <c r="A368" s="39"/>
      <c r="B368" s="40"/>
      <c r="C368" s="204" t="s">
        <v>616</v>
      </c>
      <c r="D368" s="204" t="s">
        <v>123</v>
      </c>
      <c r="E368" s="205" t="s">
        <v>617</v>
      </c>
      <c r="F368" s="206" t="s">
        <v>618</v>
      </c>
      <c r="G368" s="207" t="s">
        <v>172</v>
      </c>
      <c r="H368" s="208">
        <v>42.459</v>
      </c>
      <c r="I368" s="209"/>
      <c r="J368" s="210">
        <f>ROUND(I368*H368,2)</f>
        <v>0</v>
      </c>
      <c r="K368" s="206" t="s">
        <v>127</v>
      </c>
      <c r="L368" s="45"/>
      <c r="M368" s="211" t="s">
        <v>19</v>
      </c>
      <c r="N368" s="212" t="s">
        <v>42</v>
      </c>
      <c r="O368" s="85"/>
      <c r="P368" s="213">
        <f>O368*H368</f>
        <v>0</v>
      </c>
      <c r="Q368" s="213">
        <v>0</v>
      </c>
      <c r="R368" s="213">
        <f>Q368*H368</f>
        <v>0</v>
      </c>
      <c r="S368" s="213">
        <v>0.00187</v>
      </c>
      <c r="T368" s="213">
        <f>S368*H368</f>
        <v>0.07939833</v>
      </c>
      <c r="U368" s="214" t="s">
        <v>19</v>
      </c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15" t="s">
        <v>263</v>
      </c>
      <c r="AT368" s="215" t="s">
        <v>123</v>
      </c>
      <c r="AU368" s="215" t="s">
        <v>81</v>
      </c>
      <c r="AY368" s="18" t="s">
        <v>120</v>
      </c>
      <c r="BE368" s="216">
        <f>IF(N368="základní",J368,0)</f>
        <v>0</v>
      </c>
      <c r="BF368" s="216">
        <f>IF(N368="snížená",J368,0)</f>
        <v>0</v>
      </c>
      <c r="BG368" s="216">
        <f>IF(N368="zákl. přenesená",J368,0)</f>
        <v>0</v>
      </c>
      <c r="BH368" s="216">
        <f>IF(N368="sníž. přenesená",J368,0)</f>
        <v>0</v>
      </c>
      <c r="BI368" s="216">
        <f>IF(N368="nulová",J368,0)</f>
        <v>0</v>
      </c>
      <c r="BJ368" s="18" t="s">
        <v>79</v>
      </c>
      <c r="BK368" s="216">
        <f>ROUND(I368*H368,2)</f>
        <v>0</v>
      </c>
      <c r="BL368" s="18" t="s">
        <v>263</v>
      </c>
      <c r="BM368" s="215" t="s">
        <v>619</v>
      </c>
    </row>
    <row r="369" spans="1:47" s="2" customFormat="1" ht="12">
      <c r="A369" s="39"/>
      <c r="B369" s="40"/>
      <c r="C369" s="41"/>
      <c r="D369" s="217" t="s">
        <v>130</v>
      </c>
      <c r="E369" s="41"/>
      <c r="F369" s="218" t="s">
        <v>620</v>
      </c>
      <c r="G369" s="41"/>
      <c r="H369" s="41"/>
      <c r="I369" s="219"/>
      <c r="J369" s="41"/>
      <c r="K369" s="41"/>
      <c r="L369" s="45"/>
      <c r="M369" s="220"/>
      <c r="N369" s="221"/>
      <c r="O369" s="85"/>
      <c r="P369" s="85"/>
      <c r="Q369" s="85"/>
      <c r="R369" s="85"/>
      <c r="S369" s="85"/>
      <c r="T369" s="85"/>
      <c r="U369" s="86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130</v>
      </c>
      <c r="AU369" s="18" t="s">
        <v>81</v>
      </c>
    </row>
    <row r="370" spans="1:51" s="13" customFormat="1" ht="12">
      <c r="A370" s="13"/>
      <c r="B370" s="227"/>
      <c r="C370" s="228"/>
      <c r="D370" s="229" t="s">
        <v>175</v>
      </c>
      <c r="E370" s="230" t="s">
        <v>19</v>
      </c>
      <c r="F370" s="231" t="s">
        <v>621</v>
      </c>
      <c r="G370" s="228"/>
      <c r="H370" s="232">
        <v>42.459</v>
      </c>
      <c r="I370" s="233"/>
      <c r="J370" s="228"/>
      <c r="K370" s="228"/>
      <c r="L370" s="234"/>
      <c r="M370" s="235"/>
      <c r="N370" s="236"/>
      <c r="O370" s="236"/>
      <c r="P370" s="236"/>
      <c r="Q370" s="236"/>
      <c r="R370" s="236"/>
      <c r="S370" s="236"/>
      <c r="T370" s="236"/>
      <c r="U370" s="237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8" t="s">
        <v>175</v>
      </c>
      <c r="AU370" s="238" t="s">
        <v>81</v>
      </c>
      <c r="AV370" s="13" t="s">
        <v>81</v>
      </c>
      <c r="AW370" s="13" t="s">
        <v>33</v>
      </c>
      <c r="AX370" s="13" t="s">
        <v>79</v>
      </c>
      <c r="AY370" s="238" t="s">
        <v>120</v>
      </c>
    </row>
    <row r="371" spans="1:65" s="2" customFormat="1" ht="16.5" customHeight="1">
      <c r="A371" s="39"/>
      <c r="B371" s="40"/>
      <c r="C371" s="204" t="s">
        <v>622</v>
      </c>
      <c r="D371" s="204" t="s">
        <v>123</v>
      </c>
      <c r="E371" s="205" t="s">
        <v>623</v>
      </c>
      <c r="F371" s="206" t="s">
        <v>624</v>
      </c>
      <c r="G371" s="207" t="s">
        <v>172</v>
      </c>
      <c r="H371" s="208">
        <v>24.55</v>
      </c>
      <c r="I371" s="209"/>
      <c r="J371" s="210">
        <f>ROUND(I371*H371,2)</f>
        <v>0</v>
      </c>
      <c r="K371" s="206" t="s">
        <v>127</v>
      </c>
      <c r="L371" s="45"/>
      <c r="M371" s="211" t="s">
        <v>19</v>
      </c>
      <c r="N371" s="212" t="s">
        <v>42</v>
      </c>
      <c r="O371" s="85"/>
      <c r="P371" s="213">
        <f>O371*H371</f>
        <v>0</v>
      </c>
      <c r="Q371" s="213">
        <v>0</v>
      </c>
      <c r="R371" s="213">
        <f>Q371*H371</f>
        <v>0</v>
      </c>
      <c r="S371" s="213">
        <v>0.00348</v>
      </c>
      <c r="T371" s="213">
        <f>S371*H371</f>
        <v>0.085434</v>
      </c>
      <c r="U371" s="214" t="s">
        <v>19</v>
      </c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15" t="s">
        <v>263</v>
      </c>
      <c r="AT371" s="215" t="s">
        <v>123</v>
      </c>
      <c r="AU371" s="215" t="s">
        <v>81</v>
      </c>
      <c r="AY371" s="18" t="s">
        <v>120</v>
      </c>
      <c r="BE371" s="216">
        <f>IF(N371="základní",J371,0)</f>
        <v>0</v>
      </c>
      <c r="BF371" s="216">
        <f>IF(N371="snížená",J371,0)</f>
        <v>0</v>
      </c>
      <c r="BG371" s="216">
        <f>IF(N371="zákl. přenesená",J371,0)</f>
        <v>0</v>
      </c>
      <c r="BH371" s="216">
        <f>IF(N371="sníž. přenesená",J371,0)</f>
        <v>0</v>
      </c>
      <c r="BI371" s="216">
        <f>IF(N371="nulová",J371,0)</f>
        <v>0</v>
      </c>
      <c r="BJ371" s="18" t="s">
        <v>79</v>
      </c>
      <c r="BK371" s="216">
        <f>ROUND(I371*H371,2)</f>
        <v>0</v>
      </c>
      <c r="BL371" s="18" t="s">
        <v>263</v>
      </c>
      <c r="BM371" s="215" t="s">
        <v>625</v>
      </c>
    </row>
    <row r="372" spans="1:47" s="2" customFormat="1" ht="12">
      <c r="A372" s="39"/>
      <c r="B372" s="40"/>
      <c r="C372" s="41"/>
      <c r="D372" s="217" t="s">
        <v>130</v>
      </c>
      <c r="E372" s="41"/>
      <c r="F372" s="218" t="s">
        <v>626</v>
      </c>
      <c r="G372" s="41"/>
      <c r="H372" s="41"/>
      <c r="I372" s="219"/>
      <c r="J372" s="41"/>
      <c r="K372" s="41"/>
      <c r="L372" s="45"/>
      <c r="M372" s="220"/>
      <c r="N372" s="221"/>
      <c r="O372" s="85"/>
      <c r="P372" s="85"/>
      <c r="Q372" s="85"/>
      <c r="R372" s="85"/>
      <c r="S372" s="85"/>
      <c r="T372" s="85"/>
      <c r="U372" s="86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130</v>
      </c>
      <c r="AU372" s="18" t="s">
        <v>81</v>
      </c>
    </row>
    <row r="373" spans="1:51" s="13" customFormat="1" ht="12">
      <c r="A373" s="13"/>
      <c r="B373" s="227"/>
      <c r="C373" s="228"/>
      <c r="D373" s="229" t="s">
        <v>175</v>
      </c>
      <c r="E373" s="230" t="s">
        <v>19</v>
      </c>
      <c r="F373" s="231" t="s">
        <v>627</v>
      </c>
      <c r="G373" s="228"/>
      <c r="H373" s="232">
        <v>5.974</v>
      </c>
      <c r="I373" s="233"/>
      <c r="J373" s="228"/>
      <c r="K373" s="228"/>
      <c r="L373" s="234"/>
      <c r="M373" s="235"/>
      <c r="N373" s="236"/>
      <c r="O373" s="236"/>
      <c r="P373" s="236"/>
      <c r="Q373" s="236"/>
      <c r="R373" s="236"/>
      <c r="S373" s="236"/>
      <c r="T373" s="236"/>
      <c r="U373" s="237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8" t="s">
        <v>175</v>
      </c>
      <c r="AU373" s="238" t="s">
        <v>81</v>
      </c>
      <c r="AV373" s="13" t="s">
        <v>81</v>
      </c>
      <c r="AW373" s="13" t="s">
        <v>33</v>
      </c>
      <c r="AX373" s="13" t="s">
        <v>71</v>
      </c>
      <c r="AY373" s="238" t="s">
        <v>120</v>
      </c>
    </row>
    <row r="374" spans="1:51" s="13" customFormat="1" ht="12">
      <c r="A374" s="13"/>
      <c r="B374" s="227"/>
      <c r="C374" s="228"/>
      <c r="D374" s="229" t="s">
        <v>175</v>
      </c>
      <c r="E374" s="230" t="s">
        <v>19</v>
      </c>
      <c r="F374" s="231" t="s">
        <v>628</v>
      </c>
      <c r="G374" s="228"/>
      <c r="H374" s="232">
        <v>18.576</v>
      </c>
      <c r="I374" s="233"/>
      <c r="J374" s="228"/>
      <c r="K374" s="228"/>
      <c r="L374" s="234"/>
      <c r="M374" s="235"/>
      <c r="N374" s="236"/>
      <c r="O374" s="236"/>
      <c r="P374" s="236"/>
      <c r="Q374" s="236"/>
      <c r="R374" s="236"/>
      <c r="S374" s="236"/>
      <c r="T374" s="236"/>
      <c r="U374" s="237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8" t="s">
        <v>175</v>
      </c>
      <c r="AU374" s="238" t="s">
        <v>81</v>
      </c>
      <c r="AV374" s="13" t="s">
        <v>81</v>
      </c>
      <c r="AW374" s="13" t="s">
        <v>33</v>
      </c>
      <c r="AX374" s="13" t="s">
        <v>71</v>
      </c>
      <c r="AY374" s="238" t="s">
        <v>120</v>
      </c>
    </row>
    <row r="375" spans="1:51" s="14" customFormat="1" ht="12">
      <c r="A375" s="14"/>
      <c r="B375" s="239"/>
      <c r="C375" s="240"/>
      <c r="D375" s="229" t="s">
        <v>175</v>
      </c>
      <c r="E375" s="241" t="s">
        <v>19</v>
      </c>
      <c r="F375" s="242" t="s">
        <v>178</v>
      </c>
      <c r="G375" s="240"/>
      <c r="H375" s="243">
        <v>24.55</v>
      </c>
      <c r="I375" s="244"/>
      <c r="J375" s="240"/>
      <c r="K375" s="240"/>
      <c r="L375" s="245"/>
      <c r="M375" s="246"/>
      <c r="N375" s="247"/>
      <c r="O375" s="247"/>
      <c r="P375" s="247"/>
      <c r="Q375" s="247"/>
      <c r="R375" s="247"/>
      <c r="S375" s="247"/>
      <c r="T375" s="247"/>
      <c r="U375" s="248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9" t="s">
        <v>175</v>
      </c>
      <c r="AU375" s="249" t="s">
        <v>81</v>
      </c>
      <c r="AV375" s="14" t="s">
        <v>147</v>
      </c>
      <c r="AW375" s="14" t="s">
        <v>33</v>
      </c>
      <c r="AX375" s="14" t="s">
        <v>79</v>
      </c>
      <c r="AY375" s="249" t="s">
        <v>120</v>
      </c>
    </row>
    <row r="376" spans="1:65" s="2" customFormat="1" ht="16.5" customHeight="1">
      <c r="A376" s="39"/>
      <c r="B376" s="40"/>
      <c r="C376" s="204" t="s">
        <v>629</v>
      </c>
      <c r="D376" s="204" t="s">
        <v>123</v>
      </c>
      <c r="E376" s="205" t="s">
        <v>630</v>
      </c>
      <c r="F376" s="206" t="s">
        <v>631</v>
      </c>
      <c r="G376" s="207" t="s">
        <v>172</v>
      </c>
      <c r="H376" s="208">
        <v>118.2</v>
      </c>
      <c r="I376" s="209"/>
      <c r="J376" s="210">
        <f>ROUND(I376*H376,2)</f>
        <v>0</v>
      </c>
      <c r="K376" s="206" t="s">
        <v>127</v>
      </c>
      <c r="L376" s="45"/>
      <c r="M376" s="211" t="s">
        <v>19</v>
      </c>
      <c r="N376" s="212" t="s">
        <v>42</v>
      </c>
      <c r="O376" s="85"/>
      <c r="P376" s="213">
        <f>O376*H376</f>
        <v>0</v>
      </c>
      <c r="Q376" s="213">
        <v>0</v>
      </c>
      <c r="R376" s="213">
        <f>Q376*H376</f>
        <v>0</v>
      </c>
      <c r="S376" s="213">
        <v>0.00177</v>
      </c>
      <c r="T376" s="213">
        <f>S376*H376</f>
        <v>0.209214</v>
      </c>
      <c r="U376" s="214" t="s">
        <v>19</v>
      </c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15" t="s">
        <v>263</v>
      </c>
      <c r="AT376" s="215" t="s">
        <v>123</v>
      </c>
      <c r="AU376" s="215" t="s">
        <v>81</v>
      </c>
      <c r="AY376" s="18" t="s">
        <v>120</v>
      </c>
      <c r="BE376" s="216">
        <f>IF(N376="základní",J376,0)</f>
        <v>0</v>
      </c>
      <c r="BF376" s="216">
        <f>IF(N376="snížená",J376,0)</f>
        <v>0</v>
      </c>
      <c r="BG376" s="216">
        <f>IF(N376="zákl. přenesená",J376,0)</f>
        <v>0</v>
      </c>
      <c r="BH376" s="216">
        <f>IF(N376="sníž. přenesená",J376,0)</f>
        <v>0</v>
      </c>
      <c r="BI376" s="216">
        <f>IF(N376="nulová",J376,0)</f>
        <v>0</v>
      </c>
      <c r="BJ376" s="18" t="s">
        <v>79</v>
      </c>
      <c r="BK376" s="216">
        <f>ROUND(I376*H376,2)</f>
        <v>0</v>
      </c>
      <c r="BL376" s="18" t="s">
        <v>263</v>
      </c>
      <c r="BM376" s="215" t="s">
        <v>632</v>
      </c>
    </row>
    <row r="377" spans="1:47" s="2" customFormat="1" ht="12">
      <c r="A377" s="39"/>
      <c r="B377" s="40"/>
      <c r="C377" s="41"/>
      <c r="D377" s="217" t="s">
        <v>130</v>
      </c>
      <c r="E377" s="41"/>
      <c r="F377" s="218" t="s">
        <v>633</v>
      </c>
      <c r="G377" s="41"/>
      <c r="H377" s="41"/>
      <c r="I377" s="219"/>
      <c r="J377" s="41"/>
      <c r="K377" s="41"/>
      <c r="L377" s="45"/>
      <c r="M377" s="220"/>
      <c r="N377" s="221"/>
      <c r="O377" s="85"/>
      <c r="P377" s="85"/>
      <c r="Q377" s="85"/>
      <c r="R377" s="85"/>
      <c r="S377" s="85"/>
      <c r="T377" s="85"/>
      <c r="U377" s="86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130</v>
      </c>
      <c r="AU377" s="18" t="s">
        <v>81</v>
      </c>
    </row>
    <row r="378" spans="1:51" s="13" customFormat="1" ht="12">
      <c r="A378" s="13"/>
      <c r="B378" s="227"/>
      <c r="C378" s="228"/>
      <c r="D378" s="229" t="s">
        <v>175</v>
      </c>
      <c r="E378" s="230" t="s">
        <v>19</v>
      </c>
      <c r="F378" s="231" t="s">
        <v>634</v>
      </c>
      <c r="G378" s="228"/>
      <c r="H378" s="232">
        <v>118.2</v>
      </c>
      <c r="I378" s="233"/>
      <c r="J378" s="228"/>
      <c r="K378" s="228"/>
      <c r="L378" s="234"/>
      <c r="M378" s="235"/>
      <c r="N378" s="236"/>
      <c r="O378" s="236"/>
      <c r="P378" s="236"/>
      <c r="Q378" s="236"/>
      <c r="R378" s="236"/>
      <c r="S378" s="236"/>
      <c r="T378" s="236"/>
      <c r="U378" s="237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8" t="s">
        <v>175</v>
      </c>
      <c r="AU378" s="238" t="s">
        <v>81</v>
      </c>
      <c r="AV378" s="13" t="s">
        <v>81</v>
      </c>
      <c r="AW378" s="13" t="s">
        <v>33</v>
      </c>
      <c r="AX378" s="13" t="s">
        <v>79</v>
      </c>
      <c r="AY378" s="238" t="s">
        <v>120</v>
      </c>
    </row>
    <row r="379" spans="1:65" s="2" customFormat="1" ht="16.5" customHeight="1">
      <c r="A379" s="39"/>
      <c r="B379" s="40"/>
      <c r="C379" s="204" t="s">
        <v>635</v>
      </c>
      <c r="D379" s="204" t="s">
        <v>123</v>
      </c>
      <c r="E379" s="205" t="s">
        <v>636</v>
      </c>
      <c r="F379" s="206" t="s">
        <v>637</v>
      </c>
      <c r="G379" s="207" t="s">
        <v>392</v>
      </c>
      <c r="H379" s="208">
        <v>7</v>
      </c>
      <c r="I379" s="209"/>
      <c r="J379" s="210">
        <f>ROUND(I379*H379,2)</f>
        <v>0</v>
      </c>
      <c r="K379" s="206" t="s">
        <v>127</v>
      </c>
      <c r="L379" s="45"/>
      <c r="M379" s="211" t="s">
        <v>19</v>
      </c>
      <c r="N379" s="212" t="s">
        <v>42</v>
      </c>
      <c r="O379" s="85"/>
      <c r="P379" s="213">
        <f>O379*H379</f>
        <v>0</v>
      </c>
      <c r="Q379" s="213">
        <v>0</v>
      </c>
      <c r="R379" s="213">
        <f>Q379*H379</f>
        <v>0</v>
      </c>
      <c r="S379" s="213">
        <v>0.00906</v>
      </c>
      <c r="T379" s="213">
        <f>S379*H379</f>
        <v>0.06342</v>
      </c>
      <c r="U379" s="214" t="s">
        <v>19</v>
      </c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15" t="s">
        <v>263</v>
      </c>
      <c r="AT379" s="215" t="s">
        <v>123</v>
      </c>
      <c r="AU379" s="215" t="s">
        <v>81</v>
      </c>
      <c r="AY379" s="18" t="s">
        <v>120</v>
      </c>
      <c r="BE379" s="216">
        <f>IF(N379="základní",J379,0)</f>
        <v>0</v>
      </c>
      <c r="BF379" s="216">
        <f>IF(N379="snížená",J379,0)</f>
        <v>0</v>
      </c>
      <c r="BG379" s="216">
        <f>IF(N379="zákl. přenesená",J379,0)</f>
        <v>0</v>
      </c>
      <c r="BH379" s="216">
        <f>IF(N379="sníž. přenesená",J379,0)</f>
        <v>0</v>
      </c>
      <c r="BI379" s="216">
        <f>IF(N379="nulová",J379,0)</f>
        <v>0</v>
      </c>
      <c r="BJ379" s="18" t="s">
        <v>79</v>
      </c>
      <c r="BK379" s="216">
        <f>ROUND(I379*H379,2)</f>
        <v>0</v>
      </c>
      <c r="BL379" s="18" t="s">
        <v>263</v>
      </c>
      <c r="BM379" s="215" t="s">
        <v>638</v>
      </c>
    </row>
    <row r="380" spans="1:47" s="2" customFormat="1" ht="12">
      <c r="A380" s="39"/>
      <c r="B380" s="40"/>
      <c r="C380" s="41"/>
      <c r="D380" s="217" t="s">
        <v>130</v>
      </c>
      <c r="E380" s="41"/>
      <c r="F380" s="218" t="s">
        <v>639</v>
      </c>
      <c r="G380" s="41"/>
      <c r="H380" s="41"/>
      <c r="I380" s="219"/>
      <c r="J380" s="41"/>
      <c r="K380" s="41"/>
      <c r="L380" s="45"/>
      <c r="M380" s="220"/>
      <c r="N380" s="221"/>
      <c r="O380" s="85"/>
      <c r="P380" s="85"/>
      <c r="Q380" s="85"/>
      <c r="R380" s="85"/>
      <c r="S380" s="85"/>
      <c r="T380" s="85"/>
      <c r="U380" s="86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130</v>
      </c>
      <c r="AU380" s="18" t="s">
        <v>81</v>
      </c>
    </row>
    <row r="381" spans="1:51" s="13" customFormat="1" ht="12">
      <c r="A381" s="13"/>
      <c r="B381" s="227"/>
      <c r="C381" s="228"/>
      <c r="D381" s="229" t="s">
        <v>175</v>
      </c>
      <c r="E381" s="230" t="s">
        <v>19</v>
      </c>
      <c r="F381" s="231" t="s">
        <v>206</v>
      </c>
      <c r="G381" s="228"/>
      <c r="H381" s="232">
        <v>7</v>
      </c>
      <c r="I381" s="233"/>
      <c r="J381" s="228"/>
      <c r="K381" s="228"/>
      <c r="L381" s="234"/>
      <c r="M381" s="235"/>
      <c r="N381" s="236"/>
      <c r="O381" s="236"/>
      <c r="P381" s="236"/>
      <c r="Q381" s="236"/>
      <c r="R381" s="236"/>
      <c r="S381" s="236"/>
      <c r="T381" s="236"/>
      <c r="U381" s="237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8" t="s">
        <v>175</v>
      </c>
      <c r="AU381" s="238" t="s">
        <v>81</v>
      </c>
      <c r="AV381" s="13" t="s">
        <v>81</v>
      </c>
      <c r="AW381" s="13" t="s">
        <v>33</v>
      </c>
      <c r="AX381" s="13" t="s">
        <v>79</v>
      </c>
      <c r="AY381" s="238" t="s">
        <v>120</v>
      </c>
    </row>
    <row r="382" spans="1:65" s="2" customFormat="1" ht="16.5" customHeight="1">
      <c r="A382" s="39"/>
      <c r="B382" s="40"/>
      <c r="C382" s="204" t="s">
        <v>640</v>
      </c>
      <c r="D382" s="204" t="s">
        <v>123</v>
      </c>
      <c r="E382" s="205" t="s">
        <v>641</v>
      </c>
      <c r="F382" s="206" t="s">
        <v>642</v>
      </c>
      <c r="G382" s="207" t="s">
        <v>172</v>
      </c>
      <c r="H382" s="208">
        <v>53</v>
      </c>
      <c r="I382" s="209"/>
      <c r="J382" s="210">
        <f>ROUND(I382*H382,2)</f>
        <v>0</v>
      </c>
      <c r="K382" s="206" t="s">
        <v>127</v>
      </c>
      <c r="L382" s="45"/>
      <c r="M382" s="211" t="s">
        <v>19</v>
      </c>
      <c r="N382" s="212" t="s">
        <v>42</v>
      </c>
      <c r="O382" s="85"/>
      <c r="P382" s="213">
        <f>O382*H382</f>
        <v>0</v>
      </c>
      <c r="Q382" s="213">
        <v>0</v>
      </c>
      <c r="R382" s="213">
        <f>Q382*H382</f>
        <v>0</v>
      </c>
      <c r="S382" s="213">
        <v>0.002</v>
      </c>
      <c r="T382" s="213">
        <f>S382*H382</f>
        <v>0.106</v>
      </c>
      <c r="U382" s="214" t="s">
        <v>19</v>
      </c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15" t="s">
        <v>263</v>
      </c>
      <c r="AT382" s="215" t="s">
        <v>123</v>
      </c>
      <c r="AU382" s="215" t="s">
        <v>81</v>
      </c>
      <c r="AY382" s="18" t="s">
        <v>120</v>
      </c>
      <c r="BE382" s="216">
        <f>IF(N382="základní",J382,0)</f>
        <v>0</v>
      </c>
      <c r="BF382" s="216">
        <f>IF(N382="snížená",J382,0)</f>
        <v>0</v>
      </c>
      <c r="BG382" s="216">
        <f>IF(N382="zákl. přenesená",J382,0)</f>
        <v>0</v>
      </c>
      <c r="BH382" s="216">
        <f>IF(N382="sníž. přenesená",J382,0)</f>
        <v>0</v>
      </c>
      <c r="BI382" s="216">
        <f>IF(N382="nulová",J382,0)</f>
        <v>0</v>
      </c>
      <c r="BJ382" s="18" t="s">
        <v>79</v>
      </c>
      <c r="BK382" s="216">
        <f>ROUND(I382*H382,2)</f>
        <v>0</v>
      </c>
      <c r="BL382" s="18" t="s">
        <v>263</v>
      </c>
      <c r="BM382" s="215" t="s">
        <v>643</v>
      </c>
    </row>
    <row r="383" spans="1:47" s="2" customFormat="1" ht="12">
      <c r="A383" s="39"/>
      <c r="B383" s="40"/>
      <c r="C383" s="41"/>
      <c r="D383" s="217" t="s">
        <v>130</v>
      </c>
      <c r="E383" s="41"/>
      <c r="F383" s="218" t="s">
        <v>644</v>
      </c>
      <c r="G383" s="41"/>
      <c r="H383" s="41"/>
      <c r="I383" s="219"/>
      <c r="J383" s="41"/>
      <c r="K383" s="41"/>
      <c r="L383" s="45"/>
      <c r="M383" s="220"/>
      <c r="N383" s="221"/>
      <c r="O383" s="85"/>
      <c r="P383" s="85"/>
      <c r="Q383" s="85"/>
      <c r="R383" s="85"/>
      <c r="S383" s="85"/>
      <c r="T383" s="85"/>
      <c r="U383" s="86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130</v>
      </c>
      <c r="AU383" s="18" t="s">
        <v>81</v>
      </c>
    </row>
    <row r="384" spans="1:51" s="13" customFormat="1" ht="12">
      <c r="A384" s="13"/>
      <c r="B384" s="227"/>
      <c r="C384" s="228"/>
      <c r="D384" s="229" t="s">
        <v>175</v>
      </c>
      <c r="E384" s="230" t="s">
        <v>19</v>
      </c>
      <c r="F384" s="231" t="s">
        <v>645</v>
      </c>
      <c r="G384" s="228"/>
      <c r="H384" s="232">
        <v>53</v>
      </c>
      <c r="I384" s="233"/>
      <c r="J384" s="228"/>
      <c r="K384" s="228"/>
      <c r="L384" s="234"/>
      <c r="M384" s="235"/>
      <c r="N384" s="236"/>
      <c r="O384" s="236"/>
      <c r="P384" s="236"/>
      <c r="Q384" s="236"/>
      <c r="R384" s="236"/>
      <c r="S384" s="236"/>
      <c r="T384" s="236"/>
      <c r="U384" s="237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8" t="s">
        <v>175</v>
      </c>
      <c r="AU384" s="238" t="s">
        <v>81</v>
      </c>
      <c r="AV384" s="13" t="s">
        <v>81</v>
      </c>
      <c r="AW384" s="13" t="s">
        <v>33</v>
      </c>
      <c r="AX384" s="13" t="s">
        <v>79</v>
      </c>
      <c r="AY384" s="238" t="s">
        <v>120</v>
      </c>
    </row>
    <row r="385" spans="1:65" s="2" customFormat="1" ht="16.5" customHeight="1">
      <c r="A385" s="39"/>
      <c r="B385" s="40"/>
      <c r="C385" s="204" t="s">
        <v>646</v>
      </c>
      <c r="D385" s="204" t="s">
        <v>123</v>
      </c>
      <c r="E385" s="205" t="s">
        <v>647</v>
      </c>
      <c r="F385" s="206" t="s">
        <v>648</v>
      </c>
      <c r="G385" s="207" t="s">
        <v>172</v>
      </c>
      <c r="H385" s="208">
        <v>13.95</v>
      </c>
      <c r="I385" s="209"/>
      <c r="J385" s="210">
        <f>ROUND(I385*H385,2)</f>
        <v>0</v>
      </c>
      <c r="K385" s="206" t="s">
        <v>127</v>
      </c>
      <c r="L385" s="45"/>
      <c r="M385" s="211" t="s">
        <v>19</v>
      </c>
      <c r="N385" s="212" t="s">
        <v>42</v>
      </c>
      <c r="O385" s="85"/>
      <c r="P385" s="213">
        <f>O385*H385</f>
        <v>0</v>
      </c>
      <c r="Q385" s="213">
        <v>0</v>
      </c>
      <c r="R385" s="213">
        <f>Q385*H385</f>
        <v>0</v>
      </c>
      <c r="S385" s="213">
        <v>0.00191</v>
      </c>
      <c r="T385" s="213">
        <f>S385*H385</f>
        <v>0.026644499999999998</v>
      </c>
      <c r="U385" s="214" t="s">
        <v>19</v>
      </c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15" t="s">
        <v>263</v>
      </c>
      <c r="AT385" s="215" t="s">
        <v>123</v>
      </c>
      <c r="AU385" s="215" t="s">
        <v>81</v>
      </c>
      <c r="AY385" s="18" t="s">
        <v>120</v>
      </c>
      <c r="BE385" s="216">
        <f>IF(N385="základní",J385,0)</f>
        <v>0</v>
      </c>
      <c r="BF385" s="216">
        <f>IF(N385="snížená",J385,0)</f>
        <v>0</v>
      </c>
      <c r="BG385" s="216">
        <f>IF(N385="zákl. přenesená",J385,0)</f>
        <v>0</v>
      </c>
      <c r="BH385" s="216">
        <f>IF(N385="sníž. přenesená",J385,0)</f>
        <v>0</v>
      </c>
      <c r="BI385" s="216">
        <f>IF(N385="nulová",J385,0)</f>
        <v>0</v>
      </c>
      <c r="BJ385" s="18" t="s">
        <v>79</v>
      </c>
      <c r="BK385" s="216">
        <f>ROUND(I385*H385,2)</f>
        <v>0</v>
      </c>
      <c r="BL385" s="18" t="s">
        <v>263</v>
      </c>
      <c r="BM385" s="215" t="s">
        <v>649</v>
      </c>
    </row>
    <row r="386" spans="1:47" s="2" customFormat="1" ht="12">
      <c r="A386" s="39"/>
      <c r="B386" s="40"/>
      <c r="C386" s="41"/>
      <c r="D386" s="217" t="s">
        <v>130</v>
      </c>
      <c r="E386" s="41"/>
      <c r="F386" s="218" t="s">
        <v>650</v>
      </c>
      <c r="G386" s="41"/>
      <c r="H386" s="41"/>
      <c r="I386" s="219"/>
      <c r="J386" s="41"/>
      <c r="K386" s="41"/>
      <c r="L386" s="45"/>
      <c r="M386" s="220"/>
      <c r="N386" s="221"/>
      <c r="O386" s="85"/>
      <c r="P386" s="85"/>
      <c r="Q386" s="85"/>
      <c r="R386" s="85"/>
      <c r="S386" s="85"/>
      <c r="T386" s="85"/>
      <c r="U386" s="86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130</v>
      </c>
      <c r="AU386" s="18" t="s">
        <v>81</v>
      </c>
    </row>
    <row r="387" spans="1:51" s="13" customFormat="1" ht="12">
      <c r="A387" s="13"/>
      <c r="B387" s="227"/>
      <c r="C387" s="228"/>
      <c r="D387" s="229" t="s">
        <v>175</v>
      </c>
      <c r="E387" s="230" t="s">
        <v>19</v>
      </c>
      <c r="F387" s="231" t="s">
        <v>651</v>
      </c>
      <c r="G387" s="228"/>
      <c r="H387" s="232">
        <v>13.95</v>
      </c>
      <c r="I387" s="233"/>
      <c r="J387" s="228"/>
      <c r="K387" s="228"/>
      <c r="L387" s="234"/>
      <c r="M387" s="235"/>
      <c r="N387" s="236"/>
      <c r="O387" s="236"/>
      <c r="P387" s="236"/>
      <c r="Q387" s="236"/>
      <c r="R387" s="236"/>
      <c r="S387" s="236"/>
      <c r="T387" s="236"/>
      <c r="U387" s="237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8" t="s">
        <v>175</v>
      </c>
      <c r="AU387" s="238" t="s">
        <v>81</v>
      </c>
      <c r="AV387" s="13" t="s">
        <v>81</v>
      </c>
      <c r="AW387" s="13" t="s">
        <v>33</v>
      </c>
      <c r="AX387" s="13" t="s">
        <v>79</v>
      </c>
      <c r="AY387" s="238" t="s">
        <v>120</v>
      </c>
    </row>
    <row r="388" spans="1:65" s="2" customFormat="1" ht="16.5" customHeight="1">
      <c r="A388" s="39"/>
      <c r="B388" s="40"/>
      <c r="C388" s="204" t="s">
        <v>652</v>
      </c>
      <c r="D388" s="204" t="s">
        <v>123</v>
      </c>
      <c r="E388" s="205" t="s">
        <v>653</v>
      </c>
      <c r="F388" s="206" t="s">
        <v>654</v>
      </c>
      <c r="G388" s="207" t="s">
        <v>172</v>
      </c>
      <c r="H388" s="208">
        <v>27.7</v>
      </c>
      <c r="I388" s="209"/>
      <c r="J388" s="210">
        <f>ROUND(I388*H388,2)</f>
        <v>0</v>
      </c>
      <c r="K388" s="206" t="s">
        <v>127</v>
      </c>
      <c r="L388" s="45"/>
      <c r="M388" s="211" t="s">
        <v>19</v>
      </c>
      <c r="N388" s="212" t="s">
        <v>42</v>
      </c>
      <c r="O388" s="85"/>
      <c r="P388" s="213">
        <f>O388*H388</f>
        <v>0</v>
      </c>
      <c r="Q388" s="213">
        <v>0</v>
      </c>
      <c r="R388" s="213">
        <f>Q388*H388</f>
        <v>0</v>
      </c>
      <c r="S388" s="213">
        <v>0.00223</v>
      </c>
      <c r="T388" s="213">
        <f>S388*H388</f>
        <v>0.061771000000000006</v>
      </c>
      <c r="U388" s="214" t="s">
        <v>19</v>
      </c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15" t="s">
        <v>263</v>
      </c>
      <c r="AT388" s="215" t="s">
        <v>123</v>
      </c>
      <c r="AU388" s="215" t="s">
        <v>81</v>
      </c>
      <c r="AY388" s="18" t="s">
        <v>120</v>
      </c>
      <c r="BE388" s="216">
        <f>IF(N388="základní",J388,0)</f>
        <v>0</v>
      </c>
      <c r="BF388" s="216">
        <f>IF(N388="snížená",J388,0)</f>
        <v>0</v>
      </c>
      <c r="BG388" s="216">
        <f>IF(N388="zákl. přenesená",J388,0)</f>
        <v>0</v>
      </c>
      <c r="BH388" s="216">
        <f>IF(N388="sníž. přenesená",J388,0)</f>
        <v>0</v>
      </c>
      <c r="BI388" s="216">
        <f>IF(N388="nulová",J388,0)</f>
        <v>0</v>
      </c>
      <c r="BJ388" s="18" t="s">
        <v>79</v>
      </c>
      <c r="BK388" s="216">
        <f>ROUND(I388*H388,2)</f>
        <v>0</v>
      </c>
      <c r="BL388" s="18" t="s">
        <v>263</v>
      </c>
      <c r="BM388" s="215" t="s">
        <v>655</v>
      </c>
    </row>
    <row r="389" spans="1:47" s="2" customFormat="1" ht="12">
      <c r="A389" s="39"/>
      <c r="B389" s="40"/>
      <c r="C389" s="41"/>
      <c r="D389" s="217" t="s">
        <v>130</v>
      </c>
      <c r="E389" s="41"/>
      <c r="F389" s="218" t="s">
        <v>656</v>
      </c>
      <c r="G389" s="41"/>
      <c r="H389" s="41"/>
      <c r="I389" s="219"/>
      <c r="J389" s="41"/>
      <c r="K389" s="41"/>
      <c r="L389" s="45"/>
      <c r="M389" s="220"/>
      <c r="N389" s="221"/>
      <c r="O389" s="85"/>
      <c r="P389" s="85"/>
      <c r="Q389" s="85"/>
      <c r="R389" s="85"/>
      <c r="S389" s="85"/>
      <c r="T389" s="85"/>
      <c r="U389" s="86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130</v>
      </c>
      <c r="AU389" s="18" t="s">
        <v>81</v>
      </c>
    </row>
    <row r="390" spans="1:51" s="13" customFormat="1" ht="12">
      <c r="A390" s="13"/>
      <c r="B390" s="227"/>
      <c r="C390" s="228"/>
      <c r="D390" s="229" t="s">
        <v>175</v>
      </c>
      <c r="E390" s="230" t="s">
        <v>19</v>
      </c>
      <c r="F390" s="231" t="s">
        <v>657</v>
      </c>
      <c r="G390" s="228"/>
      <c r="H390" s="232">
        <v>27.7</v>
      </c>
      <c r="I390" s="233"/>
      <c r="J390" s="228"/>
      <c r="K390" s="228"/>
      <c r="L390" s="234"/>
      <c r="M390" s="235"/>
      <c r="N390" s="236"/>
      <c r="O390" s="236"/>
      <c r="P390" s="236"/>
      <c r="Q390" s="236"/>
      <c r="R390" s="236"/>
      <c r="S390" s="236"/>
      <c r="T390" s="236"/>
      <c r="U390" s="237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8" t="s">
        <v>175</v>
      </c>
      <c r="AU390" s="238" t="s">
        <v>81</v>
      </c>
      <c r="AV390" s="13" t="s">
        <v>81</v>
      </c>
      <c r="AW390" s="13" t="s">
        <v>33</v>
      </c>
      <c r="AX390" s="13" t="s">
        <v>79</v>
      </c>
      <c r="AY390" s="238" t="s">
        <v>120</v>
      </c>
    </row>
    <row r="391" spans="1:65" s="2" customFormat="1" ht="16.5" customHeight="1">
      <c r="A391" s="39"/>
      <c r="B391" s="40"/>
      <c r="C391" s="204" t="s">
        <v>658</v>
      </c>
      <c r="D391" s="204" t="s">
        <v>123</v>
      </c>
      <c r="E391" s="205" t="s">
        <v>659</v>
      </c>
      <c r="F391" s="206" t="s">
        <v>660</v>
      </c>
      <c r="G391" s="207" t="s">
        <v>172</v>
      </c>
      <c r="H391" s="208">
        <v>46.786</v>
      </c>
      <c r="I391" s="209"/>
      <c r="J391" s="210">
        <f>ROUND(I391*H391,2)</f>
        <v>0</v>
      </c>
      <c r="K391" s="206" t="s">
        <v>127</v>
      </c>
      <c r="L391" s="45"/>
      <c r="M391" s="211" t="s">
        <v>19</v>
      </c>
      <c r="N391" s="212" t="s">
        <v>42</v>
      </c>
      <c r="O391" s="85"/>
      <c r="P391" s="213">
        <f>O391*H391</f>
        <v>0</v>
      </c>
      <c r="Q391" s="213">
        <v>0</v>
      </c>
      <c r="R391" s="213">
        <f>Q391*H391</f>
        <v>0</v>
      </c>
      <c r="S391" s="213">
        <v>0.00175</v>
      </c>
      <c r="T391" s="213">
        <f>S391*H391</f>
        <v>0.0818755</v>
      </c>
      <c r="U391" s="214" t="s">
        <v>19</v>
      </c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15" t="s">
        <v>263</v>
      </c>
      <c r="AT391" s="215" t="s">
        <v>123</v>
      </c>
      <c r="AU391" s="215" t="s">
        <v>81</v>
      </c>
      <c r="AY391" s="18" t="s">
        <v>120</v>
      </c>
      <c r="BE391" s="216">
        <f>IF(N391="základní",J391,0)</f>
        <v>0</v>
      </c>
      <c r="BF391" s="216">
        <f>IF(N391="snížená",J391,0)</f>
        <v>0</v>
      </c>
      <c r="BG391" s="216">
        <f>IF(N391="zákl. přenesená",J391,0)</f>
        <v>0</v>
      </c>
      <c r="BH391" s="216">
        <f>IF(N391="sníž. přenesená",J391,0)</f>
        <v>0</v>
      </c>
      <c r="BI391" s="216">
        <f>IF(N391="nulová",J391,0)</f>
        <v>0</v>
      </c>
      <c r="BJ391" s="18" t="s">
        <v>79</v>
      </c>
      <c r="BK391" s="216">
        <f>ROUND(I391*H391,2)</f>
        <v>0</v>
      </c>
      <c r="BL391" s="18" t="s">
        <v>263</v>
      </c>
      <c r="BM391" s="215" t="s">
        <v>661</v>
      </c>
    </row>
    <row r="392" spans="1:47" s="2" customFormat="1" ht="12">
      <c r="A392" s="39"/>
      <c r="B392" s="40"/>
      <c r="C392" s="41"/>
      <c r="D392" s="217" t="s">
        <v>130</v>
      </c>
      <c r="E392" s="41"/>
      <c r="F392" s="218" t="s">
        <v>662</v>
      </c>
      <c r="G392" s="41"/>
      <c r="H392" s="41"/>
      <c r="I392" s="219"/>
      <c r="J392" s="41"/>
      <c r="K392" s="41"/>
      <c r="L392" s="45"/>
      <c r="M392" s="220"/>
      <c r="N392" s="221"/>
      <c r="O392" s="85"/>
      <c r="P392" s="85"/>
      <c r="Q392" s="85"/>
      <c r="R392" s="85"/>
      <c r="S392" s="85"/>
      <c r="T392" s="85"/>
      <c r="U392" s="86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130</v>
      </c>
      <c r="AU392" s="18" t="s">
        <v>81</v>
      </c>
    </row>
    <row r="393" spans="1:51" s="13" customFormat="1" ht="12">
      <c r="A393" s="13"/>
      <c r="B393" s="227"/>
      <c r="C393" s="228"/>
      <c r="D393" s="229" t="s">
        <v>175</v>
      </c>
      <c r="E393" s="230" t="s">
        <v>19</v>
      </c>
      <c r="F393" s="231" t="s">
        <v>663</v>
      </c>
      <c r="G393" s="228"/>
      <c r="H393" s="232">
        <v>33.4</v>
      </c>
      <c r="I393" s="233"/>
      <c r="J393" s="228"/>
      <c r="K393" s="228"/>
      <c r="L393" s="234"/>
      <c r="M393" s="235"/>
      <c r="N393" s="236"/>
      <c r="O393" s="236"/>
      <c r="P393" s="236"/>
      <c r="Q393" s="236"/>
      <c r="R393" s="236"/>
      <c r="S393" s="236"/>
      <c r="T393" s="236"/>
      <c r="U393" s="237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8" t="s">
        <v>175</v>
      </c>
      <c r="AU393" s="238" t="s">
        <v>81</v>
      </c>
      <c r="AV393" s="13" t="s">
        <v>81</v>
      </c>
      <c r="AW393" s="13" t="s">
        <v>33</v>
      </c>
      <c r="AX393" s="13" t="s">
        <v>71</v>
      </c>
      <c r="AY393" s="238" t="s">
        <v>120</v>
      </c>
    </row>
    <row r="394" spans="1:51" s="13" customFormat="1" ht="12">
      <c r="A394" s="13"/>
      <c r="B394" s="227"/>
      <c r="C394" s="228"/>
      <c r="D394" s="229" t="s">
        <v>175</v>
      </c>
      <c r="E394" s="230" t="s">
        <v>19</v>
      </c>
      <c r="F394" s="231" t="s">
        <v>664</v>
      </c>
      <c r="G394" s="228"/>
      <c r="H394" s="232">
        <v>6.39</v>
      </c>
      <c r="I394" s="233"/>
      <c r="J394" s="228"/>
      <c r="K394" s="228"/>
      <c r="L394" s="234"/>
      <c r="M394" s="235"/>
      <c r="N394" s="236"/>
      <c r="O394" s="236"/>
      <c r="P394" s="236"/>
      <c r="Q394" s="236"/>
      <c r="R394" s="236"/>
      <c r="S394" s="236"/>
      <c r="T394" s="236"/>
      <c r="U394" s="237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8" t="s">
        <v>175</v>
      </c>
      <c r="AU394" s="238" t="s">
        <v>81</v>
      </c>
      <c r="AV394" s="13" t="s">
        <v>81</v>
      </c>
      <c r="AW394" s="13" t="s">
        <v>33</v>
      </c>
      <c r="AX394" s="13" t="s">
        <v>71</v>
      </c>
      <c r="AY394" s="238" t="s">
        <v>120</v>
      </c>
    </row>
    <row r="395" spans="1:51" s="13" customFormat="1" ht="12">
      <c r="A395" s="13"/>
      <c r="B395" s="227"/>
      <c r="C395" s="228"/>
      <c r="D395" s="229" t="s">
        <v>175</v>
      </c>
      <c r="E395" s="230" t="s">
        <v>19</v>
      </c>
      <c r="F395" s="231" t="s">
        <v>665</v>
      </c>
      <c r="G395" s="228"/>
      <c r="H395" s="232">
        <v>6.996</v>
      </c>
      <c r="I395" s="233"/>
      <c r="J395" s="228"/>
      <c r="K395" s="228"/>
      <c r="L395" s="234"/>
      <c r="M395" s="235"/>
      <c r="N395" s="236"/>
      <c r="O395" s="236"/>
      <c r="P395" s="236"/>
      <c r="Q395" s="236"/>
      <c r="R395" s="236"/>
      <c r="S395" s="236"/>
      <c r="T395" s="236"/>
      <c r="U395" s="237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8" t="s">
        <v>175</v>
      </c>
      <c r="AU395" s="238" t="s">
        <v>81</v>
      </c>
      <c r="AV395" s="13" t="s">
        <v>81</v>
      </c>
      <c r="AW395" s="13" t="s">
        <v>33</v>
      </c>
      <c r="AX395" s="13" t="s">
        <v>71</v>
      </c>
      <c r="AY395" s="238" t="s">
        <v>120</v>
      </c>
    </row>
    <row r="396" spans="1:51" s="14" customFormat="1" ht="12">
      <c r="A396" s="14"/>
      <c r="B396" s="239"/>
      <c r="C396" s="240"/>
      <c r="D396" s="229" t="s">
        <v>175</v>
      </c>
      <c r="E396" s="241" t="s">
        <v>19</v>
      </c>
      <c r="F396" s="242" t="s">
        <v>178</v>
      </c>
      <c r="G396" s="240"/>
      <c r="H396" s="243">
        <v>46.786</v>
      </c>
      <c r="I396" s="244"/>
      <c r="J396" s="240"/>
      <c r="K396" s="240"/>
      <c r="L396" s="245"/>
      <c r="M396" s="246"/>
      <c r="N396" s="247"/>
      <c r="O396" s="247"/>
      <c r="P396" s="247"/>
      <c r="Q396" s="247"/>
      <c r="R396" s="247"/>
      <c r="S396" s="247"/>
      <c r="T396" s="247"/>
      <c r="U396" s="248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9" t="s">
        <v>175</v>
      </c>
      <c r="AU396" s="249" t="s">
        <v>81</v>
      </c>
      <c r="AV396" s="14" t="s">
        <v>147</v>
      </c>
      <c r="AW396" s="14" t="s">
        <v>33</v>
      </c>
      <c r="AX396" s="14" t="s">
        <v>79</v>
      </c>
      <c r="AY396" s="249" t="s">
        <v>120</v>
      </c>
    </row>
    <row r="397" spans="1:65" s="2" customFormat="1" ht="24.15" customHeight="1">
      <c r="A397" s="39"/>
      <c r="B397" s="40"/>
      <c r="C397" s="204" t="s">
        <v>666</v>
      </c>
      <c r="D397" s="204" t="s">
        <v>123</v>
      </c>
      <c r="E397" s="205" t="s">
        <v>667</v>
      </c>
      <c r="F397" s="206" t="s">
        <v>668</v>
      </c>
      <c r="G397" s="207" t="s">
        <v>392</v>
      </c>
      <c r="H397" s="208">
        <v>2</v>
      </c>
      <c r="I397" s="209"/>
      <c r="J397" s="210">
        <f>ROUND(I397*H397,2)</f>
        <v>0</v>
      </c>
      <c r="K397" s="206" t="s">
        <v>127</v>
      </c>
      <c r="L397" s="45"/>
      <c r="M397" s="211" t="s">
        <v>19</v>
      </c>
      <c r="N397" s="212" t="s">
        <v>42</v>
      </c>
      <c r="O397" s="85"/>
      <c r="P397" s="213">
        <f>O397*H397</f>
        <v>0</v>
      </c>
      <c r="Q397" s="213">
        <v>0</v>
      </c>
      <c r="R397" s="213">
        <f>Q397*H397</f>
        <v>0</v>
      </c>
      <c r="S397" s="213">
        <v>0.00188</v>
      </c>
      <c r="T397" s="213">
        <f>S397*H397</f>
        <v>0.00376</v>
      </c>
      <c r="U397" s="214" t="s">
        <v>19</v>
      </c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15" t="s">
        <v>263</v>
      </c>
      <c r="AT397" s="215" t="s">
        <v>123</v>
      </c>
      <c r="AU397" s="215" t="s">
        <v>81</v>
      </c>
      <c r="AY397" s="18" t="s">
        <v>120</v>
      </c>
      <c r="BE397" s="216">
        <f>IF(N397="základní",J397,0)</f>
        <v>0</v>
      </c>
      <c r="BF397" s="216">
        <f>IF(N397="snížená",J397,0)</f>
        <v>0</v>
      </c>
      <c r="BG397" s="216">
        <f>IF(N397="zákl. přenesená",J397,0)</f>
        <v>0</v>
      </c>
      <c r="BH397" s="216">
        <f>IF(N397="sníž. přenesená",J397,0)</f>
        <v>0</v>
      </c>
      <c r="BI397" s="216">
        <f>IF(N397="nulová",J397,0)</f>
        <v>0</v>
      </c>
      <c r="BJ397" s="18" t="s">
        <v>79</v>
      </c>
      <c r="BK397" s="216">
        <f>ROUND(I397*H397,2)</f>
        <v>0</v>
      </c>
      <c r="BL397" s="18" t="s">
        <v>263</v>
      </c>
      <c r="BM397" s="215" t="s">
        <v>669</v>
      </c>
    </row>
    <row r="398" spans="1:47" s="2" customFormat="1" ht="12">
      <c r="A398" s="39"/>
      <c r="B398" s="40"/>
      <c r="C398" s="41"/>
      <c r="D398" s="217" t="s">
        <v>130</v>
      </c>
      <c r="E398" s="41"/>
      <c r="F398" s="218" t="s">
        <v>670</v>
      </c>
      <c r="G398" s="41"/>
      <c r="H398" s="41"/>
      <c r="I398" s="219"/>
      <c r="J398" s="41"/>
      <c r="K398" s="41"/>
      <c r="L398" s="45"/>
      <c r="M398" s="220"/>
      <c r="N398" s="221"/>
      <c r="O398" s="85"/>
      <c r="P398" s="85"/>
      <c r="Q398" s="85"/>
      <c r="R398" s="85"/>
      <c r="S398" s="85"/>
      <c r="T398" s="85"/>
      <c r="U398" s="86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130</v>
      </c>
      <c r="AU398" s="18" t="s">
        <v>81</v>
      </c>
    </row>
    <row r="399" spans="1:51" s="13" customFormat="1" ht="12">
      <c r="A399" s="13"/>
      <c r="B399" s="227"/>
      <c r="C399" s="228"/>
      <c r="D399" s="229" t="s">
        <v>175</v>
      </c>
      <c r="E399" s="230" t="s">
        <v>19</v>
      </c>
      <c r="F399" s="231" t="s">
        <v>81</v>
      </c>
      <c r="G399" s="228"/>
      <c r="H399" s="232">
        <v>2</v>
      </c>
      <c r="I399" s="233"/>
      <c r="J399" s="228"/>
      <c r="K399" s="228"/>
      <c r="L399" s="234"/>
      <c r="M399" s="235"/>
      <c r="N399" s="236"/>
      <c r="O399" s="236"/>
      <c r="P399" s="236"/>
      <c r="Q399" s="236"/>
      <c r="R399" s="236"/>
      <c r="S399" s="236"/>
      <c r="T399" s="236"/>
      <c r="U399" s="237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8" t="s">
        <v>175</v>
      </c>
      <c r="AU399" s="238" t="s">
        <v>81</v>
      </c>
      <c r="AV399" s="13" t="s">
        <v>81</v>
      </c>
      <c r="AW399" s="13" t="s">
        <v>33</v>
      </c>
      <c r="AX399" s="13" t="s">
        <v>79</v>
      </c>
      <c r="AY399" s="238" t="s">
        <v>120</v>
      </c>
    </row>
    <row r="400" spans="1:65" s="2" customFormat="1" ht="16.5" customHeight="1">
      <c r="A400" s="39"/>
      <c r="B400" s="40"/>
      <c r="C400" s="204" t="s">
        <v>671</v>
      </c>
      <c r="D400" s="204" t="s">
        <v>123</v>
      </c>
      <c r="E400" s="205" t="s">
        <v>672</v>
      </c>
      <c r="F400" s="206" t="s">
        <v>673</v>
      </c>
      <c r="G400" s="207" t="s">
        <v>172</v>
      </c>
      <c r="H400" s="208">
        <v>79.6</v>
      </c>
      <c r="I400" s="209"/>
      <c r="J400" s="210">
        <f>ROUND(I400*H400,2)</f>
        <v>0</v>
      </c>
      <c r="K400" s="206" t="s">
        <v>127</v>
      </c>
      <c r="L400" s="45"/>
      <c r="M400" s="211" t="s">
        <v>19</v>
      </c>
      <c r="N400" s="212" t="s">
        <v>42</v>
      </c>
      <c r="O400" s="85"/>
      <c r="P400" s="213">
        <f>O400*H400</f>
        <v>0</v>
      </c>
      <c r="Q400" s="213">
        <v>0</v>
      </c>
      <c r="R400" s="213">
        <f>Q400*H400</f>
        <v>0</v>
      </c>
      <c r="S400" s="213">
        <v>0.0026</v>
      </c>
      <c r="T400" s="213">
        <f>S400*H400</f>
        <v>0.20695999999999998</v>
      </c>
      <c r="U400" s="214" t="s">
        <v>19</v>
      </c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15" t="s">
        <v>263</v>
      </c>
      <c r="AT400" s="215" t="s">
        <v>123</v>
      </c>
      <c r="AU400" s="215" t="s">
        <v>81</v>
      </c>
      <c r="AY400" s="18" t="s">
        <v>120</v>
      </c>
      <c r="BE400" s="216">
        <f>IF(N400="základní",J400,0)</f>
        <v>0</v>
      </c>
      <c r="BF400" s="216">
        <f>IF(N400="snížená",J400,0)</f>
        <v>0</v>
      </c>
      <c r="BG400" s="216">
        <f>IF(N400="zákl. přenesená",J400,0)</f>
        <v>0</v>
      </c>
      <c r="BH400" s="216">
        <f>IF(N400="sníž. přenesená",J400,0)</f>
        <v>0</v>
      </c>
      <c r="BI400" s="216">
        <f>IF(N400="nulová",J400,0)</f>
        <v>0</v>
      </c>
      <c r="BJ400" s="18" t="s">
        <v>79</v>
      </c>
      <c r="BK400" s="216">
        <f>ROUND(I400*H400,2)</f>
        <v>0</v>
      </c>
      <c r="BL400" s="18" t="s">
        <v>263</v>
      </c>
      <c r="BM400" s="215" t="s">
        <v>674</v>
      </c>
    </row>
    <row r="401" spans="1:47" s="2" customFormat="1" ht="12">
      <c r="A401" s="39"/>
      <c r="B401" s="40"/>
      <c r="C401" s="41"/>
      <c r="D401" s="217" t="s">
        <v>130</v>
      </c>
      <c r="E401" s="41"/>
      <c r="F401" s="218" t="s">
        <v>675</v>
      </c>
      <c r="G401" s="41"/>
      <c r="H401" s="41"/>
      <c r="I401" s="219"/>
      <c r="J401" s="41"/>
      <c r="K401" s="41"/>
      <c r="L401" s="45"/>
      <c r="M401" s="220"/>
      <c r="N401" s="221"/>
      <c r="O401" s="85"/>
      <c r="P401" s="85"/>
      <c r="Q401" s="85"/>
      <c r="R401" s="85"/>
      <c r="S401" s="85"/>
      <c r="T401" s="85"/>
      <c r="U401" s="86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130</v>
      </c>
      <c r="AU401" s="18" t="s">
        <v>81</v>
      </c>
    </row>
    <row r="402" spans="1:51" s="13" customFormat="1" ht="12">
      <c r="A402" s="13"/>
      <c r="B402" s="227"/>
      <c r="C402" s="228"/>
      <c r="D402" s="229" t="s">
        <v>175</v>
      </c>
      <c r="E402" s="230" t="s">
        <v>19</v>
      </c>
      <c r="F402" s="231" t="s">
        <v>676</v>
      </c>
      <c r="G402" s="228"/>
      <c r="H402" s="232">
        <v>79.6</v>
      </c>
      <c r="I402" s="233"/>
      <c r="J402" s="228"/>
      <c r="K402" s="228"/>
      <c r="L402" s="234"/>
      <c r="M402" s="235"/>
      <c r="N402" s="236"/>
      <c r="O402" s="236"/>
      <c r="P402" s="236"/>
      <c r="Q402" s="236"/>
      <c r="R402" s="236"/>
      <c r="S402" s="236"/>
      <c r="T402" s="236"/>
      <c r="U402" s="237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8" t="s">
        <v>175</v>
      </c>
      <c r="AU402" s="238" t="s">
        <v>81</v>
      </c>
      <c r="AV402" s="13" t="s">
        <v>81</v>
      </c>
      <c r="AW402" s="13" t="s">
        <v>33</v>
      </c>
      <c r="AX402" s="13" t="s">
        <v>79</v>
      </c>
      <c r="AY402" s="238" t="s">
        <v>120</v>
      </c>
    </row>
    <row r="403" spans="1:65" s="2" customFormat="1" ht="16.5" customHeight="1">
      <c r="A403" s="39"/>
      <c r="B403" s="40"/>
      <c r="C403" s="204" t="s">
        <v>677</v>
      </c>
      <c r="D403" s="204" t="s">
        <v>123</v>
      </c>
      <c r="E403" s="205" t="s">
        <v>678</v>
      </c>
      <c r="F403" s="206" t="s">
        <v>679</v>
      </c>
      <c r="G403" s="207" t="s">
        <v>172</v>
      </c>
      <c r="H403" s="208">
        <v>10.6</v>
      </c>
      <c r="I403" s="209"/>
      <c r="J403" s="210">
        <f>ROUND(I403*H403,2)</f>
        <v>0</v>
      </c>
      <c r="K403" s="206" t="s">
        <v>127</v>
      </c>
      <c r="L403" s="45"/>
      <c r="M403" s="211" t="s">
        <v>19</v>
      </c>
      <c r="N403" s="212" t="s">
        <v>42</v>
      </c>
      <c r="O403" s="85"/>
      <c r="P403" s="213">
        <f>O403*H403</f>
        <v>0</v>
      </c>
      <c r="Q403" s="213">
        <v>0</v>
      </c>
      <c r="R403" s="213">
        <f>Q403*H403</f>
        <v>0</v>
      </c>
      <c r="S403" s="213">
        <v>0.01213</v>
      </c>
      <c r="T403" s="213">
        <f>S403*H403</f>
        <v>0.128578</v>
      </c>
      <c r="U403" s="214" t="s">
        <v>19</v>
      </c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15" t="s">
        <v>263</v>
      </c>
      <c r="AT403" s="215" t="s">
        <v>123</v>
      </c>
      <c r="AU403" s="215" t="s">
        <v>81</v>
      </c>
      <c r="AY403" s="18" t="s">
        <v>120</v>
      </c>
      <c r="BE403" s="216">
        <f>IF(N403="základní",J403,0)</f>
        <v>0</v>
      </c>
      <c r="BF403" s="216">
        <f>IF(N403="snížená",J403,0)</f>
        <v>0</v>
      </c>
      <c r="BG403" s="216">
        <f>IF(N403="zákl. přenesená",J403,0)</f>
        <v>0</v>
      </c>
      <c r="BH403" s="216">
        <f>IF(N403="sníž. přenesená",J403,0)</f>
        <v>0</v>
      </c>
      <c r="BI403" s="216">
        <f>IF(N403="nulová",J403,0)</f>
        <v>0</v>
      </c>
      <c r="BJ403" s="18" t="s">
        <v>79</v>
      </c>
      <c r="BK403" s="216">
        <f>ROUND(I403*H403,2)</f>
        <v>0</v>
      </c>
      <c r="BL403" s="18" t="s">
        <v>263</v>
      </c>
      <c r="BM403" s="215" t="s">
        <v>680</v>
      </c>
    </row>
    <row r="404" spans="1:47" s="2" customFormat="1" ht="12">
      <c r="A404" s="39"/>
      <c r="B404" s="40"/>
      <c r="C404" s="41"/>
      <c r="D404" s="217" t="s">
        <v>130</v>
      </c>
      <c r="E404" s="41"/>
      <c r="F404" s="218" t="s">
        <v>681</v>
      </c>
      <c r="G404" s="41"/>
      <c r="H404" s="41"/>
      <c r="I404" s="219"/>
      <c r="J404" s="41"/>
      <c r="K404" s="41"/>
      <c r="L404" s="45"/>
      <c r="M404" s="220"/>
      <c r="N404" s="221"/>
      <c r="O404" s="85"/>
      <c r="P404" s="85"/>
      <c r="Q404" s="85"/>
      <c r="R404" s="85"/>
      <c r="S404" s="85"/>
      <c r="T404" s="85"/>
      <c r="U404" s="86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130</v>
      </c>
      <c r="AU404" s="18" t="s">
        <v>81</v>
      </c>
    </row>
    <row r="405" spans="1:51" s="13" customFormat="1" ht="12">
      <c r="A405" s="13"/>
      <c r="B405" s="227"/>
      <c r="C405" s="228"/>
      <c r="D405" s="229" t="s">
        <v>175</v>
      </c>
      <c r="E405" s="230" t="s">
        <v>19</v>
      </c>
      <c r="F405" s="231" t="s">
        <v>682</v>
      </c>
      <c r="G405" s="228"/>
      <c r="H405" s="232">
        <v>10.6</v>
      </c>
      <c r="I405" s="233"/>
      <c r="J405" s="228"/>
      <c r="K405" s="228"/>
      <c r="L405" s="234"/>
      <c r="M405" s="235"/>
      <c r="N405" s="236"/>
      <c r="O405" s="236"/>
      <c r="P405" s="236"/>
      <c r="Q405" s="236"/>
      <c r="R405" s="236"/>
      <c r="S405" s="236"/>
      <c r="T405" s="236"/>
      <c r="U405" s="237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8" t="s">
        <v>175</v>
      </c>
      <c r="AU405" s="238" t="s">
        <v>81</v>
      </c>
      <c r="AV405" s="13" t="s">
        <v>81</v>
      </c>
      <c r="AW405" s="13" t="s">
        <v>33</v>
      </c>
      <c r="AX405" s="13" t="s">
        <v>79</v>
      </c>
      <c r="AY405" s="238" t="s">
        <v>120</v>
      </c>
    </row>
    <row r="406" spans="1:65" s="2" customFormat="1" ht="16.5" customHeight="1">
      <c r="A406" s="39"/>
      <c r="B406" s="40"/>
      <c r="C406" s="204" t="s">
        <v>683</v>
      </c>
      <c r="D406" s="204" t="s">
        <v>123</v>
      </c>
      <c r="E406" s="205" t="s">
        <v>684</v>
      </c>
      <c r="F406" s="206" t="s">
        <v>685</v>
      </c>
      <c r="G406" s="207" t="s">
        <v>172</v>
      </c>
      <c r="H406" s="208">
        <v>3</v>
      </c>
      <c r="I406" s="209"/>
      <c r="J406" s="210">
        <f>ROUND(I406*H406,2)</f>
        <v>0</v>
      </c>
      <c r="K406" s="206" t="s">
        <v>127</v>
      </c>
      <c r="L406" s="45"/>
      <c r="M406" s="211" t="s">
        <v>19</v>
      </c>
      <c r="N406" s="212" t="s">
        <v>42</v>
      </c>
      <c r="O406" s="85"/>
      <c r="P406" s="213">
        <f>O406*H406</f>
        <v>0</v>
      </c>
      <c r="Q406" s="213">
        <v>0</v>
      </c>
      <c r="R406" s="213">
        <f>Q406*H406</f>
        <v>0</v>
      </c>
      <c r="S406" s="213">
        <v>0.00394</v>
      </c>
      <c r="T406" s="213">
        <f>S406*H406</f>
        <v>0.01182</v>
      </c>
      <c r="U406" s="214" t="s">
        <v>19</v>
      </c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15" t="s">
        <v>263</v>
      </c>
      <c r="AT406" s="215" t="s">
        <v>123</v>
      </c>
      <c r="AU406" s="215" t="s">
        <v>81</v>
      </c>
      <c r="AY406" s="18" t="s">
        <v>120</v>
      </c>
      <c r="BE406" s="216">
        <f>IF(N406="základní",J406,0)</f>
        <v>0</v>
      </c>
      <c r="BF406" s="216">
        <f>IF(N406="snížená",J406,0)</f>
        <v>0</v>
      </c>
      <c r="BG406" s="216">
        <f>IF(N406="zákl. přenesená",J406,0)</f>
        <v>0</v>
      </c>
      <c r="BH406" s="216">
        <f>IF(N406="sníž. přenesená",J406,0)</f>
        <v>0</v>
      </c>
      <c r="BI406" s="216">
        <f>IF(N406="nulová",J406,0)</f>
        <v>0</v>
      </c>
      <c r="BJ406" s="18" t="s">
        <v>79</v>
      </c>
      <c r="BK406" s="216">
        <f>ROUND(I406*H406,2)</f>
        <v>0</v>
      </c>
      <c r="BL406" s="18" t="s">
        <v>263</v>
      </c>
      <c r="BM406" s="215" t="s">
        <v>686</v>
      </c>
    </row>
    <row r="407" spans="1:47" s="2" customFormat="1" ht="12">
      <c r="A407" s="39"/>
      <c r="B407" s="40"/>
      <c r="C407" s="41"/>
      <c r="D407" s="217" t="s">
        <v>130</v>
      </c>
      <c r="E407" s="41"/>
      <c r="F407" s="218" t="s">
        <v>687</v>
      </c>
      <c r="G407" s="41"/>
      <c r="H407" s="41"/>
      <c r="I407" s="219"/>
      <c r="J407" s="41"/>
      <c r="K407" s="41"/>
      <c r="L407" s="45"/>
      <c r="M407" s="220"/>
      <c r="N407" s="221"/>
      <c r="O407" s="85"/>
      <c r="P407" s="85"/>
      <c r="Q407" s="85"/>
      <c r="R407" s="85"/>
      <c r="S407" s="85"/>
      <c r="T407" s="85"/>
      <c r="U407" s="86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130</v>
      </c>
      <c r="AU407" s="18" t="s">
        <v>81</v>
      </c>
    </row>
    <row r="408" spans="1:51" s="13" customFormat="1" ht="12">
      <c r="A408" s="13"/>
      <c r="B408" s="227"/>
      <c r="C408" s="228"/>
      <c r="D408" s="229" t="s">
        <v>175</v>
      </c>
      <c r="E408" s="230" t="s">
        <v>19</v>
      </c>
      <c r="F408" s="231" t="s">
        <v>688</v>
      </c>
      <c r="G408" s="228"/>
      <c r="H408" s="232">
        <v>3</v>
      </c>
      <c r="I408" s="233"/>
      <c r="J408" s="228"/>
      <c r="K408" s="228"/>
      <c r="L408" s="234"/>
      <c r="M408" s="235"/>
      <c r="N408" s="236"/>
      <c r="O408" s="236"/>
      <c r="P408" s="236"/>
      <c r="Q408" s="236"/>
      <c r="R408" s="236"/>
      <c r="S408" s="236"/>
      <c r="T408" s="236"/>
      <c r="U408" s="237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8" t="s">
        <v>175</v>
      </c>
      <c r="AU408" s="238" t="s">
        <v>81</v>
      </c>
      <c r="AV408" s="13" t="s">
        <v>81</v>
      </c>
      <c r="AW408" s="13" t="s">
        <v>33</v>
      </c>
      <c r="AX408" s="13" t="s">
        <v>79</v>
      </c>
      <c r="AY408" s="238" t="s">
        <v>120</v>
      </c>
    </row>
    <row r="409" spans="1:65" s="2" customFormat="1" ht="16.5" customHeight="1">
      <c r="A409" s="39"/>
      <c r="B409" s="40"/>
      <c r="C409" s="204" t="s">
        <v>689</v>
      </c>
      <c r="D409" s="204" t="s">
        <v>123</v>
      </c>
      <c r="E409" s="205" t="s">
        <v>690</v>
      </c>
      <c r="F409" s="206" t="s">
        <v>691</v>
      </c>
      <c r="G409" s="207" t="s">
        <v>172</v>
      </c>
      <c r="H409" s="208">
        <v>160</v>
      </c>
      <c r="I409" s="209"/>
      <c r="J409" s="210">
        <f>ROUND(I409*H409,2)</f>
        <v>0</v>
      </c>
      <c r="K409" s="206" t="s">
        <v>127</v>
      </c>
      <c r="L409" s="45"/>
      <c r="M409" s="211" t="s">
        <v>19</v>
      </c>
      <c r="N409" s="212" t="s">
        <v>42</v>
      </c>
      <c r="O409" s="85"/>
      <c r="P409" s="213">
        <f>O409*H409</f>
        <v>0</v>
      </c>
      <c r="Q409" s="213">
        <v>0.00303</v>
      </c>
      <c r="R409" s="213">
        <f>Q409*H409</f>
        <v>0.4848</v>
      </c>
      <c r="S409" s="213">
        <v>0</v>
      </c>
      <c r="T409" s="213">
        <f>S409*H409</f>
        <v>0</v>
      </c>
      <c r="U409" s="214" t="s">
        <v>19</v>
      </c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15" t="s">
        <v>263</v>
      </c>
      <c r="AT409" s="215" t="s">
        <v>123</v>
      </c>
      <c r="AU409" s="215" t="s">
        <v>81</v>
      </c>
      <c r="AY409" s="18" t="s">
        <v>120</v>
      </c>
      <c r="BE409" s="216">
        <f>IF(N409="základní",J409,0)</f>
        <v>0</v>
      </c>
      <c r="BF409" s="216">
        <f>IF(N409="snížená",J409,0)</f>
        <v>0</v>
      </c>
      <c r="BG409" s="216">
        <f>IF(N409="zákl. přenesená",J409,0)</f>
        <v>0</v>
      </c>
      <c r="BH409" s="216">
        <f>IF(N409="sníž. přenesená",J409,0)</f>
        <v>0</v>
      </c>
      <c r="BI409" s="216">
        <f>IF(N409="nulová",J409,0)</f>
        <v>0</v>
      </c>
      <c r="BJ409" s="18" t="s">
        <v>79</v>
      </c>
      <c r="BK409" s="216">
        <f>ROUND(I409*H409,2)</f>
        <v>0</v>
      </c>
      <c r="BL409" s="18" t="s">
        <v>263</v>
      </c>
      <c r="BM409" s="215" t="s">
        <v>692</v>
      </c>
    </row>
    <row r="410" spans="1:47" s="2" customFormat="1" ht="12">
      <c r="A410" s="39"/>
      <c r="B410" s="40"/>
      <c r="C410" s="41"/>
      <c r="D410" s="217" t="s">
        <v>130</v>
      </c>
      <c r="E410" s="41"/>
      <c r="F410" s="218" t="s">
        <v>693</v>
      </c>
      <c r="G410" s="41"/>
      <c r="H410" s="41"/>
      <c r="I410" s="219"/>
      <c r="J410" s="41"/>
      <c r="K410" s="41"/>
      <c r="L410" s="45"/>
      <c r="M410" s="220"/>
      <c r="N410" s="221"/>
      <c r="O410" s="85"/>
      <c r="P410" s="85"/>
      <c r="Q410" s="85"/>
      <c r="R410" s="85"/>
      <c r="S410" s="85"/>
      <c r="T410" s="85"/>
      <c r="U410" s="86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130</v>
      </c>
      <c r="AU410" s="18" t="s">
        <v>81</v>
      </c>
    </row>
    <row r="411" spans="1:51" s="13" customFormat="1" ht="12">
      <c r="A411" s="13"/>
      <c r="B411" s="227"/>
      <c r="C411" s="228"/>
      <c r="D411" s="229" t="s">
        <v>175</v>
      </c>
      <c r="E411" s="230" t="s">
        <v>19</v>
      </c>
      <c r="F411" s="231" t="s">
        <v>694</v>
      </c>
      <c r="G411" s="228"/>
      <c r="H411" s="232">
        <v>85</v>
      </c>
      <c r="I411" s="233"/>
      <c r="J411" s="228"/>
      <c r="K411" s="228"/>
      <c r="L411" s="234"/>
      <c r="M411" s="235"/>
      <c r="N411" s="236"/>
      <c r="O411" s="236"/>
      <c r="P411" s="236"/>
      <c r="Q411" s="236"/>
      <c r="R411" s="236"/>
      <c r="S411" s="236"/>
      <c r="T411" s="236"/>
      <c r="U411" s="237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8" t="s">
        <v>175</v>
      </c>
      <c r="AU411" s="238" t="s">
        <v>81</v>
      </c>
      <c r="AV411" s="13" t="s">
        <v>81</v>
      </c>
      <c r="AW411" s="13" t="s">
        <v>33</v>
      </c>
      <c r="AX411" s="13" t="s">
        <v>71</v>
      </c>
      <c r="AY411" s="238" t="s">
        <v>120</v>
      </c>
    </row>
    <row r="412" spans="1:51" s="13" customFormat="1" ht="12">
      <c r="A412" s="13"/>
      <c r="B412" s="227"/>
      <c r="C412" s="228"/>
      <c r="D412" s="229" t="s">
        <v>175</v>
      </c>
      <c r="E412" s="230" t="s">
        <v>19</v>
      </c>
      <c r="F412" s="231" t="s">
        <v>695</v>
      </c>
      <c r="G412" s="228"/>
      <c r="H412" s="232">
        <v>26.8</v>
      </c>
      <c r="I412" s="233"/>
      <c r="J412" s="228"/>
      <c r="K412" s="228"/>
      <c r="L412" s="234"/>
      <c r="M412" s="235"/>
      <c r="N412" s="236"/>
      <c r="O412" s="236"/>
      <c r="P412" s="236"/>
      <c r="Q412" s="236"/>
      <c r="R412" s="236"/>
      <c r="S412" s="236"/>
      <c r="T412" s="236"/>
      <c r="U412" s="237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8" t="s">
        <v>175</v>
      </c>
      <c r="AU412" s="238" t="s">
        <v>81</v>
      </c>
      <c r="AV412" s="13" t="s">
        <v>81</v>
      </c>
      <c r="AW412" s="13" t="s">
        <v>33</v>
      </c>
      <c r="AX412" s="13" t="s">
        <v>71</v>
      </c>
      <c r="AY412" s="238" t="s">
        <v>120</v>
      </c>
    </row>
    <row r="413" spans="1:51" s="13" customFormat="1" ht="12">
      <c r="A413" s="13"/>
      <c r="B413" s="227"/>
      <c r="C413" s="228"/>
      <c r="D413" s="229" t="s">
        <v>175</v>
      </c>
      <c r="E413" s="230" t="s">
        <v>19</v>
      </c>
      <c r="F413" s="231" t="s">
        <v>696</v>
      </c>
      <c r="G413" s="228"/>
      <c r="H413" s="232">
        <v>6</v>
      </c>
      <c r="I413" s="233"/>
      <c r="J413" s="228"/>
      <c r="K413" s="228"/>
      <c r="L413" s="234"/>
      <c r="M413" s="235"/>
      <c r="N413" s="236"/>
      <c r="O413" s="236"/>
      <c r="P413" s="236"/>
      <c r="Q413" s="236"/>
      <c r="R413" s="236"/>
      <c r="S413" s="236"/>
      <c r="T413" s="236"/>
      <c r="U413" s="237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8" t="s">
        <v>175</v>
      </c>
      <c r="AU413" s="238" t="s">
        <v>81</v>
      </c>
      <c r="AV413" s="13" t="s">
        <v>81</v>
      </c>
      <c r="AW413" s="13" t="s">
        <v>33</v>
      </c>
      <c r="AX413" s="13" t="s">
        <v>71</v>
      </c>
      <c r="AY413" s="238" t="s">
        <v>120</v>
      </c>
    </row>
    <row r="414" spans="1:51" s="13" customFormat="1" ht="12">
      <c r="A414" s="13"/>
      <c r="B414" s="227"/>
      <c r="C414" s="228"/>
      <c r="D414" s="229" t="s">
        <v>175</v>
      </c>
      <c r="E414" s="230" t="s">
        <v>19</v>
      </c>
      <c r="F414" s="231" t="s">
        <v>697</v>
      </c>
      <c r="G414" s="228"/>
      <c r="H414" s="232">
        <v>12.3</v>
      </c>
      <c r="I414" s="233"/>
      <c r="J414" s="228"/>
      <c r="K414" s="228"/>
      <c r="L414" s="234"/>
      <c r="M414" s="235"/>
      <c r="N414" s="236"/>
      <c r="O414" s="236"/>
      <c r="P414" s="236"/>
      <c r="Q414" s="236"/>
      <c r="R414" s="236"/>
      <c r="S414" s="236"/>
      <c r="T414" s="236"/>
      <c r="U414" s="237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8" t="s">
        <v>175</v>
      </c>
      <c r="AU414" s="238" t="s">
        <v>81</v>
      </c>
      <c r="AV414" s="13" t="s">
        <v>81</v>
      </c>
      <c r="AW414" s="13" t="s">
        <v>33</v>
      </c>
      <c r="AX414" s="13" t="s">
        <v>71</v>
      </c>
      <c r="AY414" s="238" t="s">
        <v>120</v>
      </c>
    </row>
    <row r="415" spans="1:51" s="13" customFormat="1" ht="12">
      <c r="A415" s="13"/>
      <c r="B415" s="227"/>
      <c r="C415" s="228"/>
      <c r="D415" s="229" t="s">
        <v>175</v>
      </c>
      <c r="E415" s="230" t="s">
        <v>19</v>
      </c>
      <c r="F415" s="231" t="s">
        <v>698</v>
      </c>
      <c r="G415" s="228"/>
      <c r="H415" s="232">
        <v>22</v>
      </c>
      <c r="I415" s="233"/>
      <c r="J415" s="228"/>
      <c r="K415" s="228"/>
      <c r="L415" s="234"/>
      <c r="M415" s="235"/>
      <c r="N415" s="236"/>
      <c r="O415" s="236"/>
      <c r="P415" s="236"/>
      <c r="Q415" s="236"/>
      <c r="R415" s="236"/>
      <c r="S415" s="236"/>
      <c r="T415" s="236"/>
      <c r="U415" s="237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8" t="s">
        <v>175</v>
      </c>
      <c r="AU415" s="238" t="s">
        <v>81</v>
      </c>
      <c r="AV415" s="13" t="s">
        <v>81</v>
      </c>
      <c r="AW415" s="13" t="s">
        <v>33</v>
      </c>
      <c r="AX415" s="13" t="s">
        <v>71</v>
      </c>
      <c r="AY415" s="238" t="s">
        <v>120</v>
      </c>
    </row>
    <row r="416" spans="1:51" s="13" customFormat="1" ht="12">
      <c r="A416" s="13"/>
      <c r="B416" s="227"/>
      <c r="C416" s="228"/>
      <c r="D416" s="229" t="s">
        <v>175</v>
      </c>
      <c r="E416" s="230" t="s">
        <v>19</v>
      </c>
      <c r="F416" s="231" t="s">
        <v>699</v>
      </c>
      <c r="G416" s="228"/>
      <c r="H416" s="232">
        <v>7.9</v>
      </c>
      <c r="I416" s="233"/>
      <c r="J416" s="228"/>
      <c r="K416" s="228"/>
      <c r="L416" s="234"/>
      <c r="M416" s="235"/>
      <c r="N416" s="236"/>
      <c r="O416" s="236"/>
      <c r="P416" s="236"/>
      <c r="Q416" s="236"/>
      <c r="R416" s="236"/>
      <c r="S416" s="236"/>
      <c r="T416" s="236"/>
      <c r="U416" s="237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8" t="s">
        <v>175</v>
      </c>
      <c r="AU416" s="238" t="s">
        <v>81</v>
      </c>
      <c r="AV416" s="13" t="s">
        <v>81</v>
      </c>
      <c r="AW416" s="13" t="s">
        <v>33</v>
      </c>
      <c r="AX416" s="13" t="s">
        <v>71</v>
      </c>
      <c r="AY416" s="238" t="s">
        <v>120</v>
      </c>
    </row>
    <row r="417" spans="1:51" s="14" customFormat="1" ht="12">
      <c r="A417" s="14"/>
      <c r="B417" s="239"/>
      <c r="C417" s="240"/>
      <c r="D417" s="229" t="s">
        <v>175</v>
      </c>
      <c r="E417" s="241" t="s">
        <v>19</v>
      </c>
      <c r="F417" s="242" t="s">
        <v>178</v>
      </c>
      <c r="G417" s="240"/>
      <c r="H417" s="243">
        <v>160</v>
      </c>
      <c r="I417" s="244"/>
      <c r="J417" s="240"/>
      <c r="K417" s="240"/>
      <c r="L417" s="245"/>
      <c r="M417" s="246"/>
      <c r="N417" s="247"/>
      <c r="O417" s="247"/>
      <c r="P417" s="247"/>
      <c r="Q417" s="247"/>
      <c r="R417" s="247"/>
      <c r="S417" s="247"/>
      <c r="T417" s="247"/>
      <c r="U417" s="248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9" t="s">
        <v>175</v>
      </c>
      <c r="AU417" s="249" t="s">
        <v>81</v>
      </c>
      <c r="AV417" s="14" t="s">
        <v>147</v>
      </c>
      <c r="AW417" s="14" t="s">
        <v>33</v>
      </c>
      <c r="AX417" s="14" t="s">
        <v>79</v>
      </c>
      <c r="AY417" s="249" t="s">
        <v>120</v>
      </c>
    </row>
    <row r="418" spans="1:65" s="2" customFormat="1" ht="16.5" customHeight="1">
      <c r="A418" s="39"/>
      <c r="B418" s="40"/>
      <c r="C418" s="204" t="s">
        <v>700</v>
      </c>
      <c r="D418" s="204" t="s">
        <v>123</v>
      </c>
      <c r="E418" s="205" t="s">
        <v>701</v>
      </c>
      <c r="F418" s="206" t="s">
        <v>702</v>
      </c>
      <c r="G418" s="207" t="s">
        <v>172</v>
      </c>
      <c r="H418" s="208">
        <v>10.2</v>
      </c>
      <c r="I418" s="209"/>
      <c r="J418" s="210">
        <f>ROUND(I418*H418,2)</f>
        <v>0</v>
      </c>
      <c r="K418" s="206" t="s">
        <v>127</v>
      </c>
      <c r="L418" s="45"/>
      <c r="M418" s="211" t="s">
        <v>19</v>
      </c>
      <c r="N418" s="212" t="s">
        <v>42</v>
      </c>
      <c r="O418" s="85"/>
      <c r="P418" s="213">
        <f>O418*H418</f>
        <v>0</v>
      </c>
      <c r="Q418" s="213">
        <v>0.00141</v>
      </c>
      <c r="R418" s="213">
        <f>Q418*H418</f>
        <v>0.014381999999999999</v>
      </c>
      <c r="S418" s="213">
        <v>0</v>
      </c>
      <c r="T418" s="213">
        <f>S418*H418</f>
        <v>0</v>
      </c>
      <c r="U418" s="214" t="s">
        <v>19</v>
      </c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15" t="s">
        <v>263</v>
      </c>
      <c r="AT418" s="215" t="s">
        <v>123</v>
      </c>
      <c r="AU418" s="215" t="s">
        <v>81</v>
      </c>
      <c r="AY418" s="18" t="s">
        <v>120</v>
      </c>
      <c r="BE418" s="216">
        <f>IF(N418="základní",J418,0)</f>
        <v>0</v>
      </c>
      <c r="BF418" s="216">
        <f>IF(N418="snížená",J418,0)</f>
        <v>0</v>
      </c>
      <c r="BG418" s="216">
        <f>IF(N418="zákl. přenesená",J418,0)</f>
        <v>0</v>
      </c>
      <c r="BH418" s="216">
        <f>IF(N418="sníž. přenesená",J418,0)</f>
        <v>0</v>
      </c>
      <c r="BI418" s="216">
        <f>IF(N418="nulová",J418,0)</f>
        <v>0</v>
      </c>
      <c r="BJ418" s="18" t="s">
        <v>79</v>
      </c>
      <c r="BK418" s="216">
        <f>ROUND(I418*H418,2)</f>
        <v>0</v>
      </c>
      <c r="BL418" s="18" t="s">
        <v>263</v>
      </c>
      <c r="BM418" s="215" t="s">
        <v>703</v>
      </c>
    </row>
    <row r="419" spans="1:47" s="2" customFormat="1" ht="12">
      <c r="A419" s="39"/>
      <c r="B419" s="40"/>
      <c r="C419" s="41"/>
      <c r="D419" s="217" t="s">
        <v>130</v>
      </c>
      <c r="E419" s="41"/>
      <c r="F419" s="218" t="s">
        <v>704</v>
      </c>
      <c r="G419" s="41"/>
      <c r="H419" s="41"/>
      <c r="I419" s="219"/>
      <c r="J419" s="41"/>
      <c r="K419" s="41"/>
      <c r="L419" s="45"/>
      <c r="M419" s="220"/>
      <c r="N419" s="221"/>
      <c r="O419" s="85"/>
      <c r="P419" s="85"/>
      <c r="Q419" s="85"/>
      <c r="R419" s="85"/>
      <c r="S419" s="85"/>
      <c r="T419" s="85"/>
      <c r="U419" s="86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130</v>
      </c>
      <c r="AU419" s="18" t="s">
        <v>81</v>
      </c>
    </row>
    <row r="420" spans="1:51" s="13" customFormat="1" ht="12">
      <c r="A420" s="13"/>
      <c r="B420" s="227"/>
      <c r="C420" s="228"/>
      <c r="D420" s="229" t="s">
        <v>175</v>
      </c>
      <c r="E420" s="230" t="s">
        <v>19</v>
      </c>
      <c r="F420" s="231" t="s">
        <v>705</v>
      </c>
      <c r="G420" s="228"/>
      <c r="H420" s="232">
        <v>10.2</v>
      </c>
      <c r="I420" s="233"/>
      <c r="J420" s="228"/>
      <c r="K420" s="228"/>
      <c r="L420" s="234"/>
      <c r="M420" s="235"/>
      <c r="N420" s="236"/>
      <c r="O420" s="236"/>
      <c r="P420" s="236"/>
      <c r="Q420" s="236"/>
      <c r="R420" s="236"/>
      <c r="S420" s="236"/>
      <c r="T420" s="236"/>
      <c r="U420" s="237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8" t="s">
        <v>175</v>
      </c>
      <c r="AU420" s="238" t="s">
        <v>81</v>
      </c>
      <c r="AV420" s="13" t="s">
        <v>81</v>
      </c>
      <c r="AW420" s="13" t="s">
        <v>33</v>
      </c>
      <c r="AX420" s="13" t="s">
        <v>79</v>
      </c>
      <c r="AY420" s="238" t="s">
        <v>120</v>
      </c>
    </row>
    <row r="421" spans="1:65" s="2" customFormat="1" ht="16.5" customHeight="1">
      <c r="A421" s="39"/>
      <c r="B421" s="40"/>
      <c r="C421" s="204" t="s">
        <v>706</v>
      </c>
      <c r="D421" s="204" t="s">
        <v>123</v>
      </c>
      <c r="E421" s="205" t="s">
        <v>707</v>
      </c>
      <c r="F421" s="206" t="s">
        <v>708</v>
      </c>
      <c r="G421" s="207" t="s">
        <v>172</v>
      </c>
      <c r="H421" s="208">
        <v>113.4</v>
      </c>
      <c r="I421" s="209"/>
      <c r="J421" s="210">
        <f>ROUND(I421*H421,2)</f>
        <v>0</v>
      </c>
      <c r="K421" s="206" t="s">
        <v>127</v>
      </c>
      <c r="L421" s="45"/>
      <c r="M421" s="211" t="s">
        <v>19</v>
      </c>
      <c r="N421" s="212" t="s">
        <v>42</v>
      </c>
      <c r="O421" s="85"/>
      <c r="P421" s="213">
        <f>O421*H421</f>
        <v>0</v>
      </c>
      <c r="Q421" s="213">
        <v>0.00041</v>
      </c>
      <c r="R421" s="213">
        <f>Q421*H421</f>
        <v>0.046494</v>
      </c>
      <c r="S421" s="213">
        <v>0</v>
      </c>
      <c r="T421" s="213">
        <f>S421*H421</f>
        <v>0</v>
      </c>
      <c r="U421" s="214" t="s">
        <v>19</v>
      </c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15" t="s">
        <v>263</v>
      </c>
      <c r="AT421" s="215" t="s">
        <v>123</v>
      </c>
      <c r="AU421" s="215" t="s">
        <v>81</v>
      </c>
      <c r="AY421" s="18" t="s">
        <v>120</v>
      </c>
      <c r="BE421" s="216">
        <f>IF(N421="základní",J421,0)</f>
        <v>0</v>
      </c>
      <c r="BF421" s="216">
        <f>IF(N421="snížená",J421,0)</f>
        <v>0</v>
      </c>
      <c r="BG421" s="216">
        <f>IF(N421="zákl. přenesená",J421,0)</f>
        <v>0</v>
      </c>
      <c r="BH421" s="216">
        <f>IF(N421="sníž. přenesená",J421,0)</f>
        <v>0</v>
      </c>
      <c r="BI421" s="216">
        <f>IF(N421="nulová",J421,0)</f>
        <v>0</v>
      </c>
      <c r="BJ421" s="18" t="s">
        <v>79</v>
      </c>
      <c r="BK421" s="216">
        <f>ROUND(I421*H421,2)</f>
        <v>0</v>
      </c>
      <c r="BL421" s="18" t="s">
        <v>263</v>
      </c>
      <c r="BM421" s="215" t="s">
        <v>709</v>
      </c>
    </row>
    <row r="422" spans="1:47" s="2" customFormat="1" ht="12">
      <c r="A422" s="39"/>
      <c r="B422" s="40"/>
      <c r="C422" s="41"/>
      <c r="D422" s="217" t="s">
        <v>130</v>
      </c>
      <c r="E422" s="41"/>
      <c r="F422" s="218" t="s">
        <v>710</v>
      </c>
      <c r="G422" s="41"/>
      <c r="H422" s="41"/>
      <c r="I422" s="219"/>
      <c r="J422" s="41"/>
      <c r="K422" s="41"/>
      <c r="L422" s="45"/>
      <c r="M422" s="220"/>
      <c r="N422" s="221"/>
      <c r="O422" s="85"/>
      <c r="P422" s="85"/>
      <c r="Q422" s="85"/>
      <c r="R422" s="85"/>
      <c r="S422" s="85"/>
      <c r="T422" s="85"/>
      <c r="U422" s="86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130</v>
      </c>
      <c r="AU422" s="18" t="s">
        <v>81</v>
      </c>
    </row>
    <row r="423" spans="1:51" s="13" customFormat="1" ht="12">
      <c r="A423" s="13"/>
      <c r="B423" s="227"/>
      <c r="C423" s="228"/>
      <c r="D423" s="229" t="s">
        <v>175</v>
      </c>
      <c r="E423" s="230" t="s">
        <v>19</v>
      </c>
      <c r="F423" s="231" t="s">
        <v>711</v>
      </c>
      <c r="G423" s="228"/>
      <c r="H423" s="232">
        <v>113.4</v>
      </c>
      <c r="I423" s="233"/>
      <c r="J423" s="228"/>
      <c r="K423" s="228"/>
      <c r="L423" s="234"/>
      <c r="M423" s="235"/>
      <c r="N423" s="236"/>
      <c r="O423" s="236"/>
      <c r="P423" s="236"/>
      <c r="Q423" s="236"/>
      <c r="R423" s="236"/>
      <c r="S423" s="236"/>
      <c r="T423" s="236"/>
      <c r="U423" s="237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8" t="s">
        <v>175</v>
      </c>
      <c r="AU423" s="238" t="s">
        <v>81</v>
      </c>
      <c r="AV423" s="13" t="s">
        <v>81</v>
      </c>
      <c r="AW423" s="13" t="s">
        <v>33</v>
      </c>
      <c r="AX423" s="13" t="s">
        <v>79</v>
      </c>
      <c r="AY423" s="238" t="s">
        <v>120</v>
      </c>
    </row>
    <row r="424" spans="1:65" s="2" customFormat="1" ht="24.15" customHeight="1">
      <c r="A424" s="39"/>
      <c r="B424" s="40"/>
      <c r="C424" s="204" t="s">
        <v>712</v>
      </c>
      <c r="D424" s="204" t="s">
        <v>123</v>
      </c>
      <c r="E424" s="205" t="s">
        <v>713</v>
      </c>
      <c r="F424" s="206" t="s">
        <v>714</v>
      </c>
      <c r="G424" s="207" t="s">
        <v>187</v>
      </c>
      <c r="H424" s="208">
        <v>131.94</v>
      </c>
      <c r="I424" s="209"/>
      <c r="J424" s="210">
        <f>ROUND(I424*H424,2)</f>
        <v>0</v>
      </c>
      <c r="K424" s="206" t="s">
        <v>127</v>
      </c>
      <c r="L424" s="45"/>
      <c r="M424" s="211" t="s">
        <v>19</v>
      </c>
      <c r="N424" s="212" t="s">
        <v>42</v>
      </c>
      <c r="O424" s="85"/>
      <c r="P424" s="213">
        <f>O424*H424</f>
        <v>0</v>
      </c>
      <c r="Q424" s="213">
        <v>0.00263</v>
      </c>
      <c r="R424" s="213">
        <f>Q424*H424</f>
        <v>0.3470022</v>
      </c>
      <c r="S424" s="213">
        <v>0</v>
      </c>
      <c r="T424" s="213">
        <f>S424*H424</f>
        <v>0</v>
      </c>
      <c r="U424" s="214" t="s">
        <v>19</v>
      </c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15" t="s">
        <v>263</v>
      </c>
      <c r="AT424" s="215" t="s">
        <v>123</v>
      </c>
      <c r="AU424" s="215" t="s">
        <v>81</v>
      </c>
      <c r="AY424" s="18" t="s">
        <v>120</v>
      </c>
      <c r="BE424" s="216">
        <f>IF(N424="základní",J424,0)</f>
        <v>0</v>
      </c>
      <c r="BF424" s="216">
        <f>IF(N424="snížená",J424,0)</f>
        <v>0</v>
      </c>
      <c r="BG424" s="216">
        <f>IF(N424="zákl. přenesená",J424,0)</f>
        <v>0</v>
      </c>
      <c r="BH424" s="216">
        <f>IF(N424="sníž. přenesená",J424,0)</f>
        <v>0</v>
      </c>
      <c r="BI424" s="216">
        <f>IF(N424="nulová",J424,0)</f>
        <v>0</v>
      </c>
      <c r="BJ424" s="18" t="s">
        <v>79</v>
      </c>
      <c r="BK424" s="216">
        <f>ROUND(I424*H424,2)</f>
        <v>0</v>
      </c>
      <c r="BL424" s="18" t="s">
        <v>263</v>
      </c>
      <c r="BM424" s="215" t="s">
        <v>715</v>
      </c>
    </row>
    <row r="425" spans="1:47" s="2" customFormat="1" ht="12">
      <c r="A425" s="39"/>
      <c r="B425" s="40"/>
      <c r="C425" s="41"/>
      <c r="D425" s="217" t="s">
        <v>130</v>
      </c>
      <c r="E425" s="41"/>
      <c r="F425" s="218" t="s">
        <v>716</v>
      </c>
      <c r="G425" s="41"/>
      <c r="H425" s="41"/>
      <c r="I425" s="219"/>
      <c r="J425" s="41"/>
      <c r="K425" s="41"/>
      <c r="L425" s="45"/>
      <c r="M425" s="220"/>
      <c r="N425" s="221"/>
      <c r="O425" s="85"/>
      <c r="P425" s="85"/>
      <c r="Q425" s="85"/>
      <c r="R425" s="85"/>
      <c r="S425" s="85"/>
      <c r="T425" s="85"/>
      <c r="U425" s="86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130</v>
      </c>
      <c r="AU425" s="18" t="s">
        <v>81</v>
      </c>
    </row>
    <row r="426" spans="1:47" s="2" customFormat="1" ht="12">
      <c r="A426" s="39"/>
      <c r="B426" s="40"/>
      <c r="C426" s="41"/>
      <c r="D426" s="229" t="s">
        <v>717</v>
      </c>
      <c r="E426" s="41"/>
      <c r="F426" s="271" t="s">
        <v>718</v>
      </c>
      <c r="G426" s="41"/>
      <c r="H426" s="41"/>
      <c r="I426" s="219"/>
      <c r="J426" s="41"/>
      <c r="K426" s="41"/>
      <c r="L426" s="45"/>
      <c r="M426" s="220"/>
      <c r="N426" s="221"/>
      <c r="O426" s="85"/>
      <c r="P426" s="85"/>
      <c r="Q426" s="85"/>
      <c r="R426" s="85"/>
      <c r="S426" s="85"/>
      <c r="T426" s="85"/>
      <c r="U426" s="86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717</v>
      </c>
      <c r="AU426" s="18" t="s">
        <v>81</v>
      </c>
    </row>
    <row r="427" spans="1:51" s="13" customFormat="1" ht="12">
      <c r="A427" s="13"/>
      <c r="B427" s="227"/>
      <c r="C427" s="228"/>
      <c r="D427" s="229" t="s">
        <v>175</v>
      </c>
      <c r="E427" s="230" t="s">
        <v>19</v>
      </c>
      <c r="F427" s="231" t="s">
        <v>536</v>
      </c>
      <c r="G427" s="228"/>
      <c r="H427" s="232">
        <v>4.951</v>
      </c>
      <c r="I427" s="233"/>
      <c r="J427" s="228"/>
      <c r="K427" s="228"/>
      <c r="L427" s="234"/>
      <c r="M427" s="235"/>
      <c r="N427" s="236"/>
      <c r="O427" s="236"/>
      <c r="P427" s="236"/>
      <c r="Q427" s="236"/>
      <c r="R427" s="236"/>
      <c r="S427" s="236"/>
      <c r="T427" s="236"/>
      <c r="U427" s="237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8" t="s">
        <v>175</v>
      </c>
      <c r="AU427" s="238" t="s">
        <v>81</v>
      </c>
      <c r="AV427" s="13" t="s">
        <v>81</v>
      </c>
      <c r="AW427" s="13" t="s">
        <v>33</v>
      </c>
      <c r="AX427" s="13" t="s">
        <v>71</v>
      </c>
      <c r="AY427" s="238" t="s">
        <v>120</v>
      </c>
    </row>
    <row r="428" spans="1:51" s="13" customFormat="1" ht="12">
      <c r="A428" s="13"/>
      <c r="B428" s="227"/>
      <c r="C428" s="228"/>
      <c r="D428" s="229" t="s">
        <v>175</v>
      </c>
      <c r="E428" s="230" t="s">
        <v>19</v>
      </c>
      <c r="F428" s="231" t="s">
        <v>537</v>
      </c>
      <c r="G428" s="228"/>
      <c r="H428" s="232">
        <v>64.938</v>
      </c>
      <c r="I428" s="233"/>
      <c r="J428" s="228"/>
      <c r="K428" s="228"/>
      <c r="L428" s="234"/>
      <c r="M428" s="235"/>
      <c r="N428" s="236"/>
      <c r="O428" s="236"/>
      <c r="P428" s="236"/>
      <c r="Q428" s="236"/>
      <c r="R428" s="236"/>
      <c r="S428" s="236"/>
      <c r="T428" s="236"/>
      <c r="U428" s="237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8" t="s">
        <v>175</v>
      </c>
      <c r="AU428" s="238" t="s">
        <v>81</v>
      </c>
      <c r="AV428" s="13" t="s">
        <v>81</v>
      </c>
      <c r="AW428" s="13" t="s">
        <v>33</v>
      </c>
      <c r="AX428" s="13" t="s">
        <v>71</v>
      </c>
      <c r="AY428" s="238" t="s">
        <v>120</v>
      </c>
    </row>
    <row r="429" spans="1:51" s="15" customFormat="1" ht="12">
      <c r="A429" s="15"/>
      <c r="B429" s="260"/>
      <c r="C429" s="261"/>
      <c r="D429" s="229" t="s">
        <v>175</v>
      </c>
      <c r="E429" s="262" t="s">
        <v>19</v>
      </c>
      <c r="F429" s="263" t="s">
        <v>719</v>
      </c>
      <c r="G429" s="261"/>
      <c r="H429" s="264">
        <v>69.889</v>
      </c>
      <c r="I429" s="265"/>
      <c r="J429" s="261"/>
      <c r="K429" s="261"/>
      <c r="L429" s="266"/>
      <c r="M429" s="267"/>
      <c r="N429" s="268"/>
      <c r="O429" s="268"/>
      <c r="P429" s="268"/>
      <c r="Q429" s="268"/>
      <c r="R429" s="268"/>
      <c r="S429" s="268"/>
      <c r="T429" s="268"/>
      <c r="U429" s="269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70" t="s">
        <v>175</v>
      </c>
      <c r="AU429" s="270" t="s">
        <v>81</v>
      </c>
      <c r="AV429" s="15" t="s">
        <v>140</v>
      </c>
      <c r="AW429" s="15" t="s">
        <v>33</v>
      </c>
      <c r="AX429" s="15" t="s">
        <v>71</v>
      </c>
      <c r="AY429" s="270" t="s">
        <v>120</v>
      </c>
    </row>
    <row r="430" spans="1:51" s="13" customFormat="1" ht="12">
      <c r="A430" s="13"/>
      <c r="B430" s="227"/>
      <c r="C430" s="228"/>
      <c r="D430" s="229" t="s">
        <v>175</v>
      </c>
      <c r="E430" s="230" t="s">
        <v>19</v>
      </c>
      <c r="F430" s="231" t="s">
        <v>510</v>
      </c>
      <c r="G430" s="228"/>
      <c r="H430" s="232">
        <v>39.79</v>
      </c>
      <c r="I430" s="233"/>
      <c r="J430" s="228"/>
      <c r="K430" s="228"/>
      <c r="L430" s="234"/>
      <c r="M430" s="235"/>
      <c r="N430" s="236"/>
      <c r="O430" s="236"/>
      <c r="P430" s="236"/>
      <c r="Q430" s="236"/>
      <c r="R430" s="236"/>
      <c r="S430" s="236"/>
      <c r="T430" s="236"/>
      <c r="U430" s="237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8" t="s">
        <v>175</v>
      </c>
      <c r="AU430" s="238" t="s">
        <v>81</v>
      </c>
      <c r="AV430" s="13" t="s">
        <v>81</v>
      </c>
      <c r="AW430" s="13" t="s">
        <v>33</v>
      </c>
      <c r="AX430" s="13" t="s">
        <v>71</v>
      </c>
      <c r="AY430" s="238" t="s">
        <v>120</v>
      </c>
    </row>
    <row r="431" spans="1:51" s="13" customFormat="1" ht="12">
      <c r="A431" s="13"/>
      <c r="B431" s="227"/>
      <c r="C431" s="228"/>
      <c r="D431" s="229" t="s">
        <v>175</v>
      </c>
      <c r="E431" s="230" t="s">
        <v>19</v>
      </c>
      <c r="F431" s="231" t="s">
        <v>511</v>
      </c>
      <c r="G431" s="228"/>
      <c r="H431" s="232">
        <v>22.261</v>
      </c>
      <c r="I431" s="233"/>
      <c r="J431" s="228"/>
      <c r="K431" s="228"/>
      <c r="L431" s="234"/>
      <c r="M431" s="235"/>
      <c r="N431" s="236"/>
      <c r="O431" s="236"/>
      <c r="P431" s="236"/>
      <c r="Q431" s="236"/>
      <c r="R431" s="236"/>
      <c r="S431" s="236"/>
      <c r="T431" s="236"/>
      <c r="U431" s="237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8" t="s">
        <v>175</v>
      </c>
      <c r="AU431" s="238" t="s">
        <v>81</v>
      </c>
      <c r="AV431" s="13" t="s">
        <v>81</v>
      </c>
      <c r="AW431" s="13" t="s">
        <v>33</v>
      </c>
      <c r="AX431" s="13" t="s">
        <v>71</v>
      </c>
      <c r="AY431" s="238" t="s">
        <v>120</v>
      </c>
    </row>
    <row r="432" spans="1:51" s="15" customFormat="1" ht="12">
      <c r="A432" s="15"/>
      <c r="B432" s="260"/>
      <c r="C432" s="261"/>
      <c r="D432" s="229" t="s">
        <v>175</v>
      </c>
      <c r="E432" s="262" t="s">
        <v>19</v>
      </c>
      <c r="F432" s="263" t="s">
        <v>720</v>
      </c>
      <c r="G432" s="261"/>
      <c r="H432" s="264">
        <v>62.051</v>
      </c>
      <c r="I432" s="265"/>
      <c r="J432" s="261"/>
      <c r="K432" s="261"/>
      <c r="L432" s="266"/>
      <c r="M432" s="267"/>
      <c r="N432" s="268"/>
      <c r="O432" s="268"/>
      <c r="P432" s="268"/>
      <c r="Q432" s="268"/>
      <c r="R432" s="268"/>
      <c r="S432" s="268"/>
      <c r="T432" s="268"/>
      <c r="U432" s="269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70" t="s">
        <v>175</v>
      </c>
      <c r="AU432" s="270" t="s">
        <v>81</v>
      </c>
      <c r="AV432" s="15" t="s">
        <v>140</v>
      </c>
      <c r="AW432" s="15" t="s">
        <v>33</v>
      </c>
      <c r="AX432" s="15" t="s">
        <v>71</v>
      </c>
      <c r="AY432" s="270" t="s">
        <v>120</v>
      </c>
    </row>
    <row r="433" spans="1:51" s="14" customFormat="1" ht="12">
      <c r="A433" s="14"/>
      <c r="B433" s="239"/>
      <c r="C433" s="240"/>
      <c r="D433" s="229" t="s">
        <v>175</v>
      </c>
      <c r="E433" s="241" t="s">
        <v>19</v>
      </c>
      <c r="F433" s="242" t="s">
        <v>178</v>
      </c>
      <c r="G433" s="240"/>
      <c r="H433" s="243">
        <v>131.94</v>
      </c>
      <c r="I433" s="244"/>
      <c r="J433" s="240"/>
      <c r="K433" s="240"/>
      <c r="L433" s="245"/>
      <c r="M433" s="246"/>
      <c r="N433" s="247"/>
      <c r="O433" s="247"/>
      <c r="P433" s="247"/>
      <c r="Q433" s="247"/>
      <c r="R433" s="247"/>
      <c r="S433" s="247"/>
      <c r="T433" s="247"/>
      <c r="U433" s="248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9" t="s">
        <v>175</v>
      </c>
      <c r="AU433" s="249" t="s">
        <v>81</v>
      </c>
      <c r="AV433" s="14" t="s">
        <v>147</v>
      </c>
      <c r="AW433" s="14" t="s">
        <v>33</v>
      </c>
      <c r="AX433" s="14" t="s">
        <v>79</v>
      </c>
      <c r="AY433" s="249" t="s">
        <v>120</v>
      </c>
    </row>
    <row r="434" spans="1:65" s="2" customFormat="1" ht="24.15" customHeight="1">
      <c r="A434" s="39"/>
      <c r="B434" s="40"/>
      <c r="C434" s="204" t="s">
        <v>721</v>
      </c>
      <c r="D434" s="204" t="s">
        <v>123</v>
      </c>
      <c r="E434" s="205" t="s">
        <v>722</v>
      </c>
      <c r="F434" s="206" t="s">
        <v>723</v>
      </c>
      <c r="G434" s="207" t="s">
        <v>187</v>
      </c>
      <c r="H434" s="208">
        <v>224.622</v>
      </c>
      <c r="I434" s="209"/>
      <c r="J434" s="210">
        <f>ROUND(I434*H434,2)</f>
        <v>0</v>
      </c>
      <c r="K434" s="206" t="s">
        <v>127</v>
      </c>
      <c r="L434" s="45"/>
      <c r="M434" s="211" t="s">
        <v>19</v>
      </c>
      <c r="N434" s="212" t="s">
        <v>42</v>
      </c>
      <c r="O434" s="85"/>
      <c r="P434" s="213">
        <f>O434*H434</f>
        <v>0</v>
      </c>
      <c r="Q434" s="213">
        <v>0.00299</v>
      </c>
      <c r="R434" s="213">
        <f>Q434*H434</f>
        <v>0.67161978</v>
      </c>
      <c r="S434" s="213">
        <v>0</v>
      </c>
      <c r="T434" s="213">
        <f>S434*H434</f>
        <v>0</v>
      </c>
      <c r="U434" s="214" t="s">
        <v>19</v>
      </c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15" t="s">
        <v>263</v>
      </c>
      <c r="AT434" s="215" t="s">
        <v>123</v>
      </c>
      <c r="AU434" s="215" t="s">
        <v>81</v>
      </c>
      <c r="AY434" s="18" t="s">
        <v>120</v>
      </c>
      <c r="BE434" s="216">
        <f>IF(N434="základní",J434,0)</f>
        <v>0</v>
      </c>
      <c r="BF434" s="216">
        <f>IF(N434="snížená",J434,0)</f>
        <v>0</v>
      </c>
      <c r="BG434" s="216">
        <f>IF(N434="zákl. přenesená",J434,0)</f>
        <v>0</v>
      </c>
      <c r="BH434" s="216">
        <f>IF(N434="sníž. přenesená",J434,0)</f>
        <v>0</v>
      </c>
      <c r="BI434" s="216">
        <f>IF(N434="nulová",J434,0)</f>
        <v>0</v>
      </c>
      <c r="BJ434" s="18" t="s">
        <v>79</v>
      </c>
      <c r="BK434" s="216">
        <f>ROUND(I434*H434,2)</f>
        <v>0</v>
      </c>
      <c r="BL434" s="18" t="s">
        <v>263</v>
      </c>
      <c r="BM434" s="215" t="s">
        <v>724</v>
      </c>
    </row>
    <row r="435" spans="1:47" s="2" customFormat="1" ht="12">
      <c r="A435" s="39"/>
      <c r="B435" s="40"/>
      <c r="C435" s="41"/>
      <c r="D435" s="217" t="s">
        <v>130</v>
      </c>
      <c r="E435" s="41"/>
      <c r="F435" s="218" t="s">
        <v>725</v>
      </c>
      <c r="G435" s="41"/>
      <c r="H435" s="41"/>
      <c r="I435" s="219"/>
      <c r="J435" s="41"/>
      <c r="K435" s="41"/>
      <c r="L435" s="45"/>
      <c r="M435" s="220"/>
      <c r="N435" s="221"/>
      <c r="O435" s="85"/>
      <c r="P435" s="85"/>
      <c r="Q435" s="85"/>
      <c r="R435" s="85"/>
      <c r="S435" s="85"/>
      <c r="T435" s="85"/>
      <c r="U435" s="86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130</v>
      </c>
      <c r="AU435" s="18" t="s">
        <v>81</v>
      </c>
    </row>
    <row r="436" spans="1:47" s="2" customFormat="1" ht="12">
      <c r="A436" s="39"/>
      <c r="B436" s="40"/>
      <c r="C436" s="41"/>
      <c r="D436" s="229" t="s">
        <v>717</v>
      </c>
      <c r="E436" s="41"/>
      <c r="F436" s="271" t="s">
        <v>726</v>
      </c>
      <c r="G436" s="41"/>
      <c r="H436" s="41"/>
      <c r="I436" s="219"/>
      <c r="J436" s="41"/>
      <c r="K436" s="41"/>
      <c r="L436" s="45"/>
      <c r="M436" s="220"/>
      <c r="N436" s="221"/>
      <c r="O436" s="85"/>
      <c r="P436" s="85"/>
      <c r="Q436" s="85"/>
      <c r="R436" s="85"/>
      <c r="S436" s="85"/>
      <c r="T436" s="85"/>
      <c r="U436" s="86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717</v>
      </c>
      <c r="AU436" s="18" t="s">
        <v>81</v>
      </c>
    </row>
    <row r="437" spans="1:51" s="13" customFormat="1" ht="12">
      <c r="A437" s="13"/>
      <c r="B437" s="227"/>
      <c r="C437" s="228"/>
      <c r="D437" s="229" t="s">
        <v>175</v>
      </c>
      <c r="E437" s="230" t="s">
        <v>19</v>
      </c>
      <c r="F437" s="231" t="s">
        <v>507</v>
      </c>
      <c r="G437" s="228"/>
      <c r="H437" s="232">
        <v>224.622</v>
      </c>
      <c r="I437" s="233"/>
      <c r="J437" s="228"/>
      <c r="K437" s="228"/>
      <c r="L437" s="234"/>
      <c r="M437" s="235"/>
      <c r="N437" s="236"/>
      <c r="O437" s="236"/>
      <c r="P437" s="236"/>
      <c r="Q437" s="236"/>
      <c r="R437" s="236"/>
      <c r="S437" s="236"/>
      <c r="T437" s="236"/>
      <c r="U437" s="237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8" t="s">
        <v>175</v>
      </c>
      <c r="AU437" s="238" t="s">
        <v>81</v>
      </c>
      <c r="AV437" s="13" t="s">
        <v>81</v>
      </c>
      <c r="AW437" s="13" t="s">
        <v>33</v>
      </c>
      <c r="AX437" s="13" t="s">
        <v>71</v>
      </c>
      <c r="AY437" s="238" t="s">
        <v>120</v>
      </c>
    </row>
    <row r="438" spans="1:51" s="15" customFormat="1" ht="12">
      <c r="A438" s="15"/>
      <c r="B438" s="260"/>
      <c r="C438" s="261"/>
      <c r="D438" s="229" t="s">
        <v>175</v>
      </c>
      <c r="E438" s="262" t="s">
        <v>19</v>
      </c>
      <c r="F438" s="263" t="s">
        <v>727</v>
      </c>
      <c r="G438" s="261"/>
      <c r="H438" s="264">
        <v>224.622</v>
      </c>
      <c r="I438" s="265"/>
      <c r="J438" s="261"/>
      <c r="K438" s="261"/>
      <c r="L438" s="266"/>
      <c r="M438" s="267"/>
      <c r="N438" s="268"/>
      <c r="O438" s="268"/>
      <c r="P438" s="268"/>
      <c r="Q438" s="268"/>
      <c r="R438" s="268"/>
      <c r="S438" s="268"/>
      <c r="T438" s="268"/>
      <c r="U438" s="269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70" t="s">
        <v>175</v>
      </c>
      <c r="AU438" s="270" t="s">
        <v>81</v>
      </c>
      <c r="AV438" s="15" t="s">
        <v>140</v>
      </c>
      <c r="AW438" s="15" t="s">
        <v>33</v>
      </c>
      <c r="AX438" s="15" t="s">
        <v>71</v>
      </c>
      <c r="AY438" s="270" t="s">
        <v>120</v>
      </c>
    </row>
    <row r="439" spans="1:51" s="14" customFormat="1" ht="12">
      <c r="A439" s="14"/>
      <c r="B439" s="239"/>
      <c r="C439" s="240"/>
      <c r="D439" s="229" t="s">
        <v>175</v>
      </c>
      <c r="E439" s="241" t="s">
        <v>19</v>
      </c>
      <c r="F439" s="242" t="s">
        <v>178</v>
      </c>
      <c r="G439" s="240"/>
      <c r="H439" s="243">
        <v>224.622</v>
      </c>
      <c r="I439" s="244"/>
      <c r="J439" s="240"/>
      <c r="K439" s="240"/>
      <c r="L439" s="245"/>
      <c r="M439" s="246"/>
      <c r="N439" s="247"/>
      <c r="O439" s="247"/>
      <c r="P439" s="247"/>
      <c r="Q439" s="247"/>
      <c r="R439" s="247"/>
      <c r="S439" s="247"/>
      <c r="T439" s="247"/>
      <c r="U439" s="248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9" t="s">
        <v>175</v>
      </c>
      <c r="AU439" s="249" t="s">
        <v>81</v>
      </c>
      <c r="AV439" s="14" t="s">
        <v>147</v>
      </c>
      <c r="AW439" s="14" t="s">
        <v>33</v>
      </c>
      <c r="AX439" s="14" t="s">
        <v>79</v>
      </c>
      <c r="AY439" s="249" t="s">
        <v>120</v>
      </c>
    </row>
    <row r="440" spans="1:65" s="2" customFormat="1" ht="24.15" customHeight="1">
      <c r="A440" s="39"/>
      <c r="B440" s="40"/>
      <c r="C440" s="204" t="s">
        <v>728</v>
      </c>
      <c r="D440" s="204" t="s">
        <v>123</v>
      </c>
      <c r="E440" s="205" t="s">
        <v>729</v>
      </c>
      <c r="F440" s="206" t="s">
        <v>730</v>
      </c>
      <c r="G440" s="207" t="s">
        <v>187</v>
      </c>
      <c r="H440" s="208">
        <v>11.6</v>
      </c>
      <c r="I440" s="209"/>
      <c r="J440" s="210">
        <f>ROUND(I440*H440,2)</f>
        <v>0</v>
      </c>
      <c r="K440" s="206" t="s">
        <v>127</v>
      </c>
      <c r="L440" s="45"/>
      <c r="M440" s="211" t="s">
        <v>19</v>
      </c>
      <c r="N440" s="212" t="s">
        <v>42</v>
      </c>
      <c r="O440" s="85"/>
      <c r="P440" s="213">
        <f>O440*H440</f>
        <v>0</v>
      </c>
      <c r="Q440" s="213">
        <v>0.00299</v>
      </c>
      <c r="R440" s="213">
        <f>Q440*H440</f>
        <v>0.034684</v>
      </c>
      <c r="S440" s="213">
        <v>0</v>
      </c>
      <c r="T440" s="213">
        <f>S440*H440</f>
        <v>0</v>
      </c>
      <c r="U440" s="214" t="s">
        <v>19</v>
      </c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15" t="s">
        <v>263</v>
      </c>
      <c r="AT440" s="215" t="s">
        <v>123</v>
      </c>
      <c r="AU440" s="215" t="s">
        <v>81</v>
      </c>
      <c r="AY440" s="18" t="s">
        <v>120</v>
      </c>
      <c r="BE440" s="216">
        <f>IF(N440="základní",J440,0)</f>
        <v>0</v>
      </c>
      <c r="BF440" s="216">
        <f>IF(N440="snížená",J440,0)</f>
        <v>0</v>
      </c>
      <c r="BG440" s="216">
        <f>IF(N440="zákl. přenesená",J440,0)</f>
        <v>0</v>
      </c>
      <c r="BH440" s="216">
        <f>IF(N440="sníž. přenesená",J440,0)</f>
        <v>0</v>
      </c>
      <c r="BI440" s="216">
        <f>IF(N440="nulová",J440,0)</f>
        <v>0</v>
      </c>
      <c r="BJ440" s="18" t="s">
        <v>79</v>
      </c>
      <c r="BK440" s="216">
        <f>ROUND(I440*H440,2)</f>
        <v>0</v>
      </c>
      <c r="BL440" s="18" t="s">
        <v>263</v>
      </c>
      <c r="BM440" s="215" t="s">
        <v>731</v>
      </c>
    </row>
    <row r="441" spans="1:47" s="2" customFormat="1" ht="12">
      <c r="A441" s="39"/>
      <c r="B441" s="40"/>
      <c r="C441" s="41"/>
      <c r="D441" s="217" t="s">
        <v>130</v>
      </c>
      <c r="E441" s="41"/>
      <c r="F441" s="218" t="s">
        <v>732</v>
      </c>
      <c r="G441" s="41"/>
      <c r="H441" s="41"/>
      <c r="I441" s="219"/>
      <c r="J441" s="41"/>
      <c r="K441" s="41"/>
      <c r="L441" s="45"/>
      <c r="M441" s="220"/>
      <c r="N441" s="221"/>
      <c r="O441" s="85"/>
      <c r="P441" s="85"/>
      <c r="Q441" s="85"/>
      <c r="R441" s="85"/>
      <c r="S441" s="85"/>
      <c r="T441" s="85"/>
      <c r="U441" s="86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130</v>
      </c>
      <c r="AU441" s="18" t="s">
        <v>81</v>
      </c>
    </row>
    <row r="442" spans="1:47" s="2" customFormat="1" ht="12">
      <c r="A442" s="39"/>
      <c r="B442" s="40"/>
      <c r="C442" s="41"/>
      <c r="D442" s="229" t="s">
        <v>717</v>
      </c>
      <c r="E442" s="41"/>
      <c r="F442" s="271" t="s">
        <v>726</v>
      </c>
      <c r="G442" s="41"/>
      <c r="H442" s="41"/>
      <c r="I442" s="219"/>
      <c r="J442" s="41"/>
      <c r="K442" s="41"/>
      <c r="L442" s="45"/>
      <c r="M442" s="220"/>
      <c r="N442" s="221"/>
      <c r="O442" s="85"/>
      <c r="P442" s="85"/>
      <c r="Q442" s="85"/>
      <c r="R442" s="85"/>
      <c r="S442" s="85"/>
      <c r="T442" s="85"/>
      <c r="U442" s="86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717</v>
      </c>
      <c r="AU442" s="18" t="s">
        <v>81</v>
      </c>
    </row>
    <row r="443" spans="1:51" s="13" customFormat="1" ht="12">
      <c r="A443" s="13"/>
      <c r="B443" s="227"/>
      <c r="C443" s="228"/>
      <c r="D443" s="229" t="s">
        <v>175</v>
      </c>
      <c r="E443" s="230" t="s">
        <v>19</v>
      </c>
      <c r="F443" s="231" t="s">
        <v>508</v>
      </c>
      <c r="G443" s="228"/>
      <c r="H443" s="232">
        <v>11.6</v>
      </c>
      <c r="I443" s="233"/>
      <c r="J443" s="228"/>
      <c r="K443" s="228"/>
      <c r="L443" s="234"/>
      <c r="M443" s="235"/>
      <c r="N443" s="236"/>
      <c r="O443" s="236"/>
      <c r="P443" s="236"/>
      <c r="Q443" s="236"/>
      <c r="R443" s="236"/>
      <c r="S443" s="236"/>
      <c r="T443" s="236"/>
      <c r="U443" s="237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8" t="s">
        <v>175</v>
      </c>
      <c r="AU443" s="238" t="s">
        <v>81</v>
      </c>
      <c r="AV443" s="13" t="s">
        <v>81</v>
      </c>
      <c r="AW443" s="13" t="s">
        <v>33</v>
      </c>
      <c r="AX443" s="13" t="s">
        <v>71</v>
      </c>
      <c r="AY443" s="238" t="s">
        <v>120</v>
      </c>
    </row>
    <row r="444" spans="1:51" s="15" customFormat="1" ht="12">
      <c r="A444" s="15"/>
      <c r="B444" s="260"/>
      <c r="C444" s="261"/>
      <c r="D444" s="229" t="s">
        <v>175</v>
      </c>
      <c r="E444" s="262" t="s">
        <v>19</v>
      </c>
      <c r="F444" s="263" t="s">
        <v>727</v>
      </c>
      <c r="G444" s="261"/>
      <c r="H444" s="264">
        <v>11.6</v>
      </c>
      <c r="I444" s="265"/>
      <c r="J444" s="261"/>
      <c r="K444" s="261"/>
      <c r="L444" s="266"/>
      <c r="M444" s="267"/>
      <c r="N444" s="268"/>
      <c r="O444" s="268"/>
      <c r="P444" s="268"/>
      <c r="Q444" s="268"/>
      <c r="R444" s="268"/>
      <c r="S444" s="268"/>
      <c r="T444" s="268"/>
      <c r="U444" s="269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70" t="s">
        <v>175</v>
      </c>
      <c r="AU444" s="270" t="s">
        <v>81</v>
      </c>
      <c r="AV444" s="15" t="s">
        <v>140</v>
      </c>
      <c r="AW444" s="15" t="s">
        <v>33</v>
      </c>
      <c r="AX444" s="15" t="s">
        <v>71</v>
      </c>
      <c r="AY444" s="270" t="s">
        <v>120</v>
      </c>
    </row>
    <row r="445" spans="1:51" s="14" customFormat="1" ht="12">
      <c r="A445" s="14"/>
      <c r="B445" s="239"/>
      <c r="C445" s="240"/>
      <c r="D445" s="229" t="s">
        <v>175</v>
      </c>
      <c r="E445" s="241" t="s">
        <v>19</v>
      </c>
      <c r="F445" s="242" t="s">
        <v>178</v>
      </c>
      <c r="G445" s="240"/>
      <c r="H445" s="243">
        <v>11.6</v>
      </c>
      <c r="I445" s="244"/>
      <c r="J445" s="240"/>
      <c r="K445" s="240"/>
      <c r="L445" s="245"/>
      <c r="M445" s="246"/>
      <c r="N445" s="247"/>
      <c r="O445" s="247"/>
      <c r="P445" s="247"/>
      <c r="Q445" s="247"/>
      <c r="R445" s="247"/>
      <c r="S445" s="247"/>
      <c r="T445" s="247"/>
      <c r="U445" s="248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9" t="s">
        <v>175</v>
      </c>
      <c r="AU445" s="249" t="s">
        <v>81</v>
      </c>
      <c r="AV445" s="14" t="s">
        <v>147</v>
      </c>
      <c r="AW445" s="14" t="s">
        <v>33</v>
      </c>
      <c r="AX445" s="14" t="s">
        <v>79</v>
      </c>
      <c r="AY445" s="249" t="s">
        <v>120</v>
      </c>
    </row>
    <row r="446" spans="1:65" s="2" customFormat="1" ht="24.15" customHeight="1">
      <c r="A446" s="39"/>
      <c r="B446" s="40"/>
      <c r="C446" s="204" t="s">
        <v>733</v>
      </c>
      <c r="D446" s="204" t="s">
        <v>123</v>
      </c>
      <c r="E446" s="205" t="s">
        <v>734</v>
      </c>
      <c r="F446" s="206" t="s">
        <v>735</v>
      </c>
      <c r="G446" s="207" t="s">
        <v>187</v>
      </c>
      <c r="H446" s="208">
        <v>131.94</v>
      </c>
      <c r="I446" s="209"/>
      <c r="J446" s="210">
        <f>ROUND(I446*H446,2)</f>
        <v>0</v>
      </c>
      <c r="K446" s="206" t="s">
        <v>127</v>
      </c>
      <c r="L446" s="45"/>
      <c r="M446" s="211" t="s">
        <v>19</v>
      </c>
      <c r="N446" s="212" t="s">
        <v>42</v>
      </c>
      <c r="O446" s="85"/>
      <c r="P446" s="213">
        <f>O446*H446</f>
        <v>0</v>
      </c>
      <c r="Q446" s="213">
        <v>0.00034</v>
      </c>
      <c r="R446" s="213">
        <f>Q446*H446</f>
        <v>0.0448596</v>
      </c>
      <c r="S446" s="213">
        <v>0</v>
      </c>
      <c r="T446" s="213">
        <f>S446*H446</f>
        <v>0</v>
      </c>
      <c r="U446" s="214" t="s">
        <v>19</v>
      </c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15" t="s">
        <v>263</v>
      </c>
      <c r="AT446" s="215" t="s">
        <v>123</v>
      </c>
      <c r="AU446" s="215" t="s">
        <v>81</v>
      </c>
      <c r="AY446" s="18" t="s">
        <v>120</v>
      </c>
      <c r="BE446" s="216">
        <f>IF(N446="základní",J446,0)</f>
        <v>0</v>
      </c>
      <c r="BF446" s="216">
        <f>IF(N446="snížená",J446,0)</f>
        <v>0</v>
      </c>
      <c r="BG446" s="216">
        <f>IF(N446="zákl. přenesená",J446,0)</f>
        <v>0</v>
      </c>
      <c r="BH446" s="216">
        <f>IF(N446="sníž. přenesená",J446,0)</f>
        <v>0</v>
      </c>
      <c r="BI446" s="216">
        <f>IF(N446="nulová",J446,0)</f>
        <v>0</v>
      </c>
      <c r="BJ446" s="18" t="s">
        <v>79</v>
      </c>
      <c r="BK446" s="216">
        <f>ROUND(I446*H446,2)</f>
        <v>0</v>
      </c>
      <c r="BL446" s="18" t="s">
        <v>263</v>
      </c>
      <c r="BM446" s="215" t="s">
        <v>736</v>
      </c>
    </row>
    <row r="447" spans="1:47" s="2" customFormat="1" ht="12">
      <c r="A447" s="39"/>
      <c r="B447" s="40"/>
      <c r="C447" s="41"/>
      <c r="D447" s="217" t="s">
        <v>130</v>
      </c>
      <c r="E447" s="41"/>
      <c r="F447" s="218" t="s">
        <v>737</v>
      </c>
      <c r="G447" s="41"/>
      <c r="H447" s="41"/>
      <c r="I447" s="219"/>
      <c r="J447" s="41"/>
      <c r="K447" s="41"/>
      <c r="L447" s="45"/>
      <c r="M447" s="220"/>
      <c r="N447" s="221"/>
      <c r="O447" s="85"/>
      <c r="P447" s="85"/>
      <c r="Q447" s="85"/>
      <c r="R447" s="85"/>
      <c r="S447" s="85"/>
      <c r="T447" s="85"/>
      <c r="U447" s="86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130</v>
      </c>
      <c r="AU447" s="18" t="s">
        <v>81</v>
      </c>
    </row>
    <row r="448" spans="1:65" s="2" customFormat="1" ht="21.75" customHeight="1">
      <c r="A448" s="39"/>
      <c r="B448" s="40"/>
      <c r="C448" s="204" t="s">
        <v>738</v>
      </c>
      <c r="D448" s="204" t="s">
        <v>123</v>
      </c>
      <c r="E448" s="205" t="s">
        <v>739</v>
      </c>
      <c r="F448" s="206" t="s">
        <v>740</v>
      </c>
      <c r="G448" s="207" t="s">
        <v>172</v>
      </c>
      <c r="H448" s="208">
        <v>3.2</v>
      </c>
      <c r="I448" s="209"/>
      <c r="J448" s="210">
        <f>ROUND(I448*H448,2)</f>
        <v>0</v>
      </c>
      <c r="K448" s="206" t="s">
        <v>127</v>
      </c>
      <c r="L448" s="45"/>
      <c r="M448" s="211" t="s">
        <v>19</v>
      </c>
      <c r="N448" s="212" t="s">
        <v>42</v>
      </c>
      <c r="O448" s="85"/>
      <c r="P448" s="213">
        <f>O448*H448</f>
        <v>0</v>
      </c>
      <c r="Q448" s="213">
        <v>0</v>
      </c>
      <c r="R448" s="213">
        <f>Q448*H448</f>
        <v>0</v>
      </c>
      <c r="S448" s="213">
        <v>0</v>
      </c>
      <c r="T448" s="213">
        <f>S448*H448</f>
        <v>0</v>
      </c>
      <c r="U448" s="214" t="s">
        <v>19</v>
      </c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15" t="s">
        <v>263</v>
      </c>
      <c r="AT448" s="215" t="s">
        <v>123</v>
      </c>
      <c r="AU448" s="215" t="s">
        <v>81</v>
      </c>
      <c r="AY448" s="18" t="s">
        <v>120</v>
      </c>
      <c r="BE448" s="216">
        <f>IF(N448="základní",J448,0)</f>
        <v>0</v>
      </c>
      <c r="BF448" s="216">
        <f>IF(N448="snížená",J448,0)</f>
        <v>0</v>
      </c>
      <c r="BG448" s="216">
        <f>IF(N448="zákl. přenesená",J448,0)</f>
        <v>0</v>
      </c>
      <c r="BH448" s="216">
        <f>IF(N448="sníž. přenesená",J448,0)</f>
        <v>0</v>
      </c>
      <c r="BI448" s="216">
        <f>IF(N448="nulová",J448,0)</f>
        <v>0</v>
      </c>
      <c r="BJ448" s="18" t="s">
        <v>79</v>
      </c>
      <c r="BK448" s="216">
        <f>ROUND(I448*H448,2)</f>
        <v>0</v>
      </c>
      <c r="BL448" s="18" t="s">
        <v>263</v>
      </c>
      <c r="BM448" s="215" t="s">
        <v>741</v>
      </c>
    </row>
    <row r="449" spans="1:47" s="2" customFormat="1" ht="12">
      <c r="A449" s="39"/>
      <c r="B449" s="40"/>
      <c r="C449" s="41"/>
      <c r="D449" s="217" t="s">
        <v>130</v>
      </c>
      <c r="E449" s="41"/>
      <c r="F449" s="218" t="s">
        <v>742</v>
      </c>
      <c r="G449" s="41"/>
      <c r="H449" s="41"/>
      <c r="I449" s="219"/>
      <c r="J449" s="41"/>
      <c r="K449" s="41"/>
      <c r="L449" s="45"/>
      <c r="M449" s="220"/>
      <c r="N449" s="221"/>
      <c r="O449" s="85"/>
      <c r="P449" s="85"/>
      <c r="Q449" s="85"/>
      <c r="R449" s="85"/>
      <c r="S449" s="85"/>
      <c r="T449" s="85"/>
      <c r="U449" s="86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130</v>
      </c>
      <c r="AU449" s="18" t="s">
        <v>81</v>
      </c>
    </row>
    <row r="450" spans="1:51" s="13" customFormat="1" ht="12">
      <c r="A450" s="13"/>
      <c r="B450" s="227"/>
      <c r="C450" s="228"/>
      <c r="D450" s="229" t="s">
        <v>175</v>
      </c>
      <c r="E450" s="230" t="s">
        <v>19</v>
      </c>
      <c r="F450" s="231" t="s">
        <v>743</v>
      </c>
      <c r="G450" s="228"/>
      <c r="H450" s="232">
        <v>3.2</v>
      </c>
      <c r="I450" s="233"/>
      <c r="J450" s="228"/>
      <c r="K450" s="228"/>
      <c r="L450" s="234"/>
      <c r="M450" s="235"/>
      <c r="N450" s="236"/>
      <c r="O450" s="236"/>
      <c r="P450" s="236"/>
      <c r="Q450" s="236"/>
      <c r="R450" s="236"/>
      <c r="S450" s="236"/>
      <c r="T450" s="236"/>
      <c r="U450" s="237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8" t="s">
        <v>175</v>
      </c>
      <c r="AU450" s="238" t="s">
        <v>81</v>
      </c>
      <c r="AV450" s="13" t="s">
        <v>81</v>
      </c>
      <c r="AW450" s="13" t="s">
        <v>33</v>
      </c>
      <c r="AX450" s="13" t="s">
        <v>79</v>
      </c>
      <c r="AY450" s="238" t="s">
        <v>120</v>
      </c>
    </row>
    <row r="451" spans="1:65" s="2" customFormat="1" ht="21.75" customHeight="1">
      <c r="A451" s="39"/>
      <c r="B451" s="40"/>
      <c r="C451" s="204" t="s">
        <v>744</v>
      </c>
      <c r="D451" s="204" t="s">
        <v>123</v>
      </c>
      <c r="E451" s="205" t="s">
        <v>745</v>
      </c>
      <c r="F451" s="206" t="s">
        <v>746</v>
      </c>
      <c r="G451" s="207" t="s">
        <v>172</v>
      </c>
      <c r="H451" s="208">
        <v>30.258</v>
      </c>
      <c r="I451" s="209"/>
      <c r="J451" s="210">
        <f>ROUND(I451*H451,2)</f>
        <v>0</v>
      </c>
      <c r="K451" s="206" t="s">
        <v>127</v>
      </c>
      <c r="L451" s="45"/>
      <c r="M451" s="211" t="s">
        <v>19</v>
      </c>
      <c r="N451" s="212" t="s">
        <v>42</v>
      </c>
      <c r="O451" s="85"/>
      <c r="P451" s="213">
        <f>O451*H451</f>
        <v>0</v>
      </c>
      <c r="Q451" s="213">
        <v>0</v>
      </c>
      <c r="R451" s="213">
        <f>Q451*H451</f>
        <v>0</v>
      </c>
      <c r="S451" s="213">
        <v>0</v>
      </c>
      <c r="T451" s="213">
        <f>S451*H451</f>
        <v>0</v>
      </c>
      <c r="U451" s="214" t="s">
        <v>19</v>
      </c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15" t="s">
        <v>263</v>
      </c>
      <c r="AT451" s="215" t="s">
        <v>123</v>
      </c>
      <c r="AU451" s="215" t="s">
        <v>81</v>
      </c>
      <c r="AY451" s="18" t="s">
        <v>120</v>
      </c>
      <c r="BE451" s="216">
        <f>IF(N451="základní",J451,0)</f>
        <v>0</v>
      </c>
      <c r="BF451" s="216">
        <f>IF(N451="snížená",J451,0)</f>
        <v>0</v>
      </c>
      <c r="BG451" s="216">
        <f>IF(N451="zákl. přenesená",J451,0)</f>
        <v>0</v>
      </c>
      <c r="BH451" s="216">
        <f>IF(N451="sníž. přenesená",J451,0)</f>
        <v>0</v>
      </c>
      <c r="BI451" s="216">
        <f>IF(N451="nulová",J451,0)</f>
        <v>0</v>
      </c>
      <c r="BJ451" s="18" t="s">
        <v>79</v>
      </c>
      <c r="BK451" s="216">
        <f>ROUND(I451*H451,2)</f>
        <v>0</v>
      </c>
      <c r="BL451" s="18" t="s">
        <v>263</v>
      </c>
      <c r="BM451" s="215" t="s">
        <v>747</v>
      </c>
    </row>
    <row r="452" spans="1:47" s="2" customFormat="1" ht="12">
      <c r="A452" s="39"/>
      <c r="B452" s="40"/>
      <c r="C452" s="41"/>
      <c r="D452" s="217" t="s">
        <v>130</v>
      </c>
      <c r="E452" s="41"/>
      <c r="F452" s="218" t="s">
        <v>748</v>
      </c>
      <c r="G452" s="41"/>
      <c r="H452" s="41"/>
      <c r="I452" s="219"/>
      <c r="J452" s="41"/>
      <c r="K452" s="41"/>
      <c r="L452" s="45"/>
      <c r="M452" s="220"/>
      <c r="N452" s="221"/>
      <c r="O452" s="85"/>
      <c r="P452" s="85"/>
      <c r="Q452" s="85"/>
      <c r="R452" s="85"/>
      <c r="S452" s="85"/>
      <c r="T452" s="85"/>
      <c r="U452" s="86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130</v>
      </c>
      <c r="AU452" s="18" t="s">
        <v>81</v>
      </c>
    </row>
    <row r="453" spans="1:51" s="13" customFormat="1" ht="12">
      <c r="A453" s="13"/>
      <c r="B453" s="227"/>
      <c r="C453" s="228"/>
      <c r="D453" s="229" t="s">
        <v>175</v>
      </c>
      <c r="E453" s="230" t="s">
        <v>19</v>
      </c>
      <c r="F453" s="231" t="s">
        <v>749</v>
      </c>
      <c r="G453" s="228"/>
      <c r="H453" s="232">
        <v>10.47</v>
      </c>
      <c r="I453" s="233"/>
      <c r="J453" s="228"/>
      <c r="K453" s="228"/>
      <c r="L453" s="234"/>
      <c r="M453" s="235"/>
      <c r="N453" s="236"/>
      <c r="O453" s="236"/>
      <c r="P453" s="236"/>
      <c r="Q453" s="236"/>
      <c r="R453" s="236"/>
      <c r="S453" s="236"/>
      <c r="T453" s="236"/>
      <c r="U453" s="237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8" t="s">
        <v>175</v>
      </c>
      <c r="AU453" s="238" t="s">
        <v>81</v>
      </c>
      <c r="AV453" s="13" t="s">
        <v>81</v>
      </c>
      <c r="AW453" s="13" t="s">
        <v>33</v>
      </c>
      <c r="AX453" s="13" t="s">
        <v>71</v>
      </c>
      <c r="AY453" s="238" t="s">
        <v>120</v>
      </c>
    </row>
    <row r="454" spans="1:51" s="13" customFormat="1" ht="12">
      <c r="A454" s="13"/>
      <c r="B454" s="227"/>
      <c r="C454" s="228"/>
      <c r="D454" s="229" t="s">
        <v>175</v>
      </c>
      <c r="E454" s="230" t="s">
        <v>19</v>
      </c>
      <c r="F454" s="231" t="s">
        <v>750</v>
      </c>
      <c r="G454" s="228"/>
      <c r="H454" s="232">
        <v>19.788</v>
      </c>
      <c r="I454" s="233"/>
      <c r="J454" s="228"/>
      <c r="K454" s="228"/>
      <c r="L454" s="234"/>
      <c r="M454" s="235"/>
      <c r="N454" s="236"/>
      <c r="O454" s="236"/>
      <c r="P454" s="236"/>
      <c r="Q454" s="236"/>
      <c r="R454" s="236"/>
      <c r="S454" s="236"/>
      <c r="T454" s="236"/>
      <c r="U454" s="237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8" t="s">
        <v>175</v>
      </c>
      <c r="AU454" s="238" t="s">
        <v>81</v>
      </c>
      <c r="AV454" s="13" t="s">
        <v>81</v>
      </c>
      <c r="AW454" s="13" t="s">
        <v>33</v>
      </c>
      <c r="AX454" s="13" t="s">
        <v>71</v>
      </c>
      <c r="AY454" s="238" t="s">
        <v>120</v>
      </c>
    </row>
    <row r="455" spans="1:51" s="14" customFormat="1" ht="12">
      <c r="A455" s="14"/>
      <c r="B455" s="239"/>
      <c r="C455" s="240"/>
      <c r="D455" s="229" t="s">
        <v>175</v>
      </c>
      <c r="E455" s="241" t="s">
        <v>19</v>
      </c>
      <c r="F455" s="242" t="s">
        <v>751</v>
      </c>
      <c r="G455" s="240"/>
      <c r="H455" s="243">
        <v>30.258000000000003</v>
      </c>
      <c r="I455" s="244"/>
      <c r="J455" s="240"/>
      <c r="K455" s="240"/>
      <c r="L455" s="245"/>
      <c r="M455" s="246"/>
      <c r="N455" s="247"/>
      <c r="O455" s="247"/>
      <c r="P455" s="247"/>
      <c r="Q455" s="247"/>
      <c r="R455" s="247"/>
      <c r="S455" s="247"/>
      <c r="T455" s="247"/>
      <c r="U455" s="248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9" t="s">
        <v>175</v>
      </c>
      <c r="AU455" s="249" t="s">
        <v>81</v>
      </c>
      <c r="AV455" s="14" t="s">
        <v>147</v>
      </c>
      <c r="AW455" s="14" t="s">
        <v>33</v>
      </c>
      <c r="AX455" s="14" t="s">
        <v>79</v>
      </c>
      <c r="AY455" s="249" t="s">
        <v>120</v>
      </c>
    </row>
    <row r="456" spans="1:65" s="2" customFormat="1" ht="16.5" customHeight="1">
      <c r="A456" s="39"/>
      <c r="B456" s="40"/>
      <c r="C456" s="204" t="s">
        <v>752</v>
      </c>
      <c r="D456" s="204" t="s">
        <v>123</v>
      </c>
      <c r="E456" s="205" t="s">
        <v>753</v>
      </c>
      <c r="F456" s="206" t="s">
        <v>754</v>
      </c>
      <c r="G456" s="207" t="s">
        <v>172</v>
      </c>
      <c r="H456" s="208">
        <v>38.632</v>
      </c>
      <c r="I456" s="209"/>
      <c r="J456" s="210">
        <f>ROUND(I456*H456,2)</f>
        <v>0</v>
      </c>
      <c r="K456" s="206" t="s">
        <v>127</v>
      </c>
      <c r="L456" s="45"/>
      <c r="M456" s="211" t="s">
        <v>19</v>
      </c>
      <c r="N456" s="212" t="s">
        <v>42</v>
      </c>
      <c r="O456" s="85"/>
      <c r="P456" s="213">
        <f>O456*H456</f>
        <v>0</v>
      </c>
      <c r="Q456" s="213">
        <v>0.00129</v>
      </c>
      <c r="R456" s="213">
        <f>Q456*H456</f>
        <v>0.049835279999999996</v>
      </c>
      <c r="S456" s="213">
        <v>0</v>
      </c>
      <c r="T456" s="213">
        <f>S456*H456</f>
        <v>0</v>
      </c>
      <c r="U456" s="214" t="s">
        <v>19</v>
      </c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15" t="s">
        <v>263</v>
      </c>
      <c r="AT456" s="215" t="s">
        <v>123</v>
      </c>
      <c r="AU456" s="215" t="s">
        <v>81</v>
      </c>
      <c r="AY456" s="18" t="s">
        <v>120</v>
      </c>
      <c r="BE456" s="216">
        <f>IF(N456="základní",J456,0)</f>
        <v>0</v>
      </c>
      <c r="BF456" s="216">
        <f>IF(N456="snížená",J456,0)</f>
        <v>0</v>
      </c>
      <c r="BG456" s="216">
        <f>IF(N456="zákl. přenesená",J456,0)</f>
        <v>0</v>
      </c>
      <c r="BH456" s="216">
        <f>IF(N456="sníž. přenesená",J456,0)</f>
        <v>0</v>
      </c>
      <c r="BI456" s="216">
        <f>IF(N456="nulová",J456,0)</f>
        <v>0</v>
      </c>
      <c r="BJ456" s="18" t="s">
        <v>79</v>
      </c>
      <c r="BK456" s="216">
        <f>ROUND(I456*H456,2)</f>
        <v>0</v>
      </c>
      <c r="BL456" s="18" t="s">
        <v>263</v>
      </c>
      <c r="BM456" s="215" t="s">
        <v>755</v>
      </c>
    </row>
    <row r="457" spans="1:47" s="2" customFormat="1" ht="12">
      <c r="A457" s="39"/>
      <c r="B457" s="40"/>
      <c r="C457" s="41"/>
      <c r="D457" s="217" t="s">
        <v>130</v>
      </c>
      <c r="E457" s="41"/>
      <c r="F457" s="218" t="s">
        <v>756</v>
      </c>
      <c r="G457" s="41"/>
      <c r="H457" s="41"/>
      <c r="I457" s="219"/>
      <c r="J457" s="41"/>
      <c r="K457" s="41"/>
      <c r="L457" s="45"/>
      <c r="M457" s="220"/>
      <c r="N457" s="221"/>
      <c r="O457" s="85"/>
      <c r="P457" s="85"/>
      <c r="Q457" s="85"/>
      <c r="R457" s="85"/>
      <c r="S457" s="85"/>
      <c r="T457" s="85"/>
      <c r="U457" s="86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130</v>
      </c>
      <c r="AU457" s="18" t="s">
        <v>81</v>
      </c>
    </row>
    <row r="458" spans="1:47" s="2" customFormat="1" ht="12">
      <c r="A458" s="39"/>
      <c r="B458" s="40"/>
      <c r="C458" s="41"/>
      <c r="D458" s="229" t="s">
        <v>717</v>
      </c>
      <c r="E458" s="41"/>
      <c r="F458" s="271" t="s">
        <v>757</v>
      </c>
      <c r="G458" s="41"/>
      <c r="H458" s="41"/>
      <c r="I458" s="219"/>
      <c r="J458" s="41"/>
      <c r="K458" s="41"/>
      <c r="L458" s="45"/>
      <c r="M458" s="220"/>
      <c r="N458" s="221"/>
      <c r="O458" s="85"/>
      <c r="P458" s="85"/>
      <c r="Q458" s="85"/>
      <c r="R458" s="85"/>
      <c r="S458" s="85"/>
      <c r="T458" s="85"/>
      <c r="U458" s="86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717</v>
      </c>
      <c r="AU458" s="18" t="s">
        <v>81</v>
      </c>
    </row>
    <row r="459" spans="1:51" s="13" customFormat="1" ht="12">
      <c r="A459" s="13"/>
      <c r="B459" s="227"/>
      <c r="C459" s="228"/>
      <c r="D459" s="229" t="s">
        <v>175</v>
      </c>
      <c r="E459" s="230" t="s">
        <v>19</v>
      </c>
      <c r="F459" s="231" t="s">
        <v>758</v>
      </c>
      <c r="G459" s="228"/>
      <c r="H459" s="232">
        <v>38.632</v>
      </c>
      <c r="I459" s="233"/>
      <c r="J459" s="228"/>
      <c r="K459" s="228"/>
      <c r="L459" s="234"/>
      <c r="M459" s="235"/>
      <c r="N459" s="236"/>
      <c r="O459" s="236"/>
      <c r="P459" s="236"/>
      <c r="Q459" s="236"/>
      <c r="R459" s="236"/>
      <c r="S459" s="236"/>
      <c r="T459" s="236"/>
      <c r="U459" s="237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8" t="s">
        <v>175</v>
      </c>
      <c r="AU459" s="238" t="s">
        <v>81</v>
      </c>
      <c r="AV459" s="13" t="s">
        <v>81</v>
      </c>
      <c r="AW459" s="13" t="s">
        <v>33</v>
      </c>
      <c r="AX459" s="13" t="s">
        <v>79</v>
      </c>
      <c r="AY459" s="238" t="s">
        <v>120</v>
      </c>
    </row>
    <row r="460" spans="1:65" s="2" customFormat="1" ht="16.5" customHeight="1">
      <c r="A460" s="39"/>
      <c r="B460" s="40"/>
      <c r="C460" s="204" t="s">
        <v>759</v>
      </c>
      <c r="D460" s="204" t="s">
        <v>123</v>
      </c>
      <c r="E460" s="205" t="s">
        <v>760</v>
      </c>
      <c r="F460" s="206" t="s">
        <v>761</v>
      </c>
      <c r="G460" s="207" t="s">
        <v>172</v>
      </c>
      <c r="H460" s="208">
        <v>27.136</v>
      </c>
      <c r="I460" s="209"/>
      <c r="J460" s="210">
        <f>ROUND(I460*H460,2)</f>
        <v>0</v>
      </c>
      <c r="K460" s="206" t="s">
        <v>127</v>
      </c>
      <c r="L460" s="45"/>
      <c r="M460" s="211" t="s">
        <v>19</v>
      </c>
      <c r="N460" s="212" t="s">
        <v>42</v>
      </c>
      <c r="O460" s="85"/>
      <c r="P460" s="213">
        <f>O460*H460</f>
        <v>0</v>
      </c>
      <c r="Q460" s="213">
        <v>0.00221</v>
      </c>
      <c r="R460" s="213">
        <f>Q460*H460</f>
        <v>0.05997056</v>
      </c>
      <c r="S460" s="213">
        <v>0</v>
      </c>
      <c r="T460" s="213">
        <f>S460*H460</f>
        <v>0</v>
      </c>
      <c r="U460" s="214" t="s">
        <v>19</v>
      </c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15" t="s">
        <v>263</v>
      </c>
      <c r="AT460" s="215" t="s">
        <v>123</v>
      </c>
      <c r="AU460" s="215" t="s">
        <v>81</v>
      </c>
      <c r="AY460" s="18" t="s">
        <v>120</v>
      </c>
      <c r="BE460" s="216">
        <f>IF(N460="základní",J460,0)</f>
        <v>0</v>
      </c>
      <c r="BF460" s="216">
        <f>IF(N460="snížená",J460,0)</f>
        <v>0</v>
      </c>
      <c r="BG460" s="216">
        <f>IF(N460="zákl. přenesená",J460,0)</f>
        <v>0</v>
      </c>
      <c r="BH460" s="216">
        <f>IF(N460="sníž. přenesená",J460,0)</f>
        <v>0</v>
      </c>
      <c r="BI460" s="216">
        <f>IF(N460="nulová",J460,0)</f>
        <v>0</v>
      </c>
      <c r="BJ460" s="18" t="s">
        <v>79</v>
      </c>
      <c r="BK460" s="216">
        <f>ROUND(I460*H460,2)</f>
        <v>0</v>
      </c>
      <c r="BL460" s="18" t="s">
        <v>263</v>
      </c>
      <c r="BM460" s="215" t="s">
        <v>762</v>
      </c>
    </row>
    <row r="461" spans="1:47" s="2" customFormat="1" ht="12">
      <c r="A461" s="39"/>
      <c r="B461" s="40"/>
      <c r="C461" s="41"/>
      <c r="D461" s="217" t="s">
        <v>130</v>
      </c>
      <c r="E461" s="41"/>
      <c r="F461" s="218" t="s">
        <v>763</v>
      </c>
      <c r="G461" s="41"/>
      <c r="H461" s="41"/>
      <c r="I461" s="219"/>
      <c r="J461" s="41"/>
      <c r="K461" s="41"/>
      <c r="L461" s="45"/>
      <c r="M461" s="220"/>
      <c r="N461" s="221"/>
      <c r="O461" s="85"/>
      <c r="P461" s="85"/>
      <c r="Q461" s="85"/>
      <c r="R461" s="85"/>
      <c r="S461" s="85"/>
      <c r="T461" s="85"/>
      <c r="U461" s="86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130</v>
      </c>
      <c r="AU461" s="18" t="s">
        <v>81</v>
      </c>
    </row>
    <row r="462" spans="1:47" s="2" customFormat="1" ht="12">
      <c r="A462" s="39"/>
      <c r="B462" s="40"/>
      <c r="C462" s="41"/>
      <c r="D462" s="229" t="s">
        <v>717</v>
      </c>
      <c r="E462" s="41"/>
      <c r="F462" s="271" t="s">
        <v>757</v>
      </c>
      <c r="G462" s="41"/>
      <c r="H462" s="41"/>
      <c r="I462" s="219"/>
      <c r="J462" s="41"/>
      <c r="K462" s="41"/>
      <c r="L462" s="45"/>
      <c r="M462" s="220"/>
      <c r="N462" s="221"/>
      <c r="O462" s="85"/>
      <c r="P462" s="85"/>
      <c r="Q462" s="85"/>
      <c r="R462" s="85"/>
      <c r="S462" s="85"/>
      <c r="T462" s="85"/>
      <c r="U462" s="86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717</v>
      </c>
      <c r="AU462" s="18" t="s">
        <v>81</v>
      </c>
    </row>
    <row r="463" spans="1:51" s="13" customFormat="1" ht="12">
      <c r="A463" s="13"/>
      <c r="B463" s="227"/>
      <c r="C463" s="228"/>
      <c r="D463" s="229" t="s">
        <v>175</v>
      </c>
      <c r="E463" s="230" t="s">
        <v>19</v>
      </c>
      <c r="F463" s="231" t="s">
        <v>764</v>
      </c>
      <c r="G463" s="228"/>
      <c r="H463" s="232">
        <v>0.901</v>
      </c>
      <c r="I463" s="233"/>
      <c r="J463" s="228"/>
      <c r="K463" s="228"/>
      <c r="L463" s="234"/>
      <c r="M463" s="235"/>
      <c r="N463" s="236"/>
      <c r="O463" s="236"/>
      <c r="P463" s="236"/>
      <c r="Q463" s="236"/>
      <c r="R463" s="236"/>
      <c r="S463" s="236"/>
      <c r="T463" s="236"/>
      <c r="U463" s="237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8" t="s">
        <v>175</v>
      </c>
      <c r="AU463" s="238" t="s">
        <v>81</v>
      </c>
      <c r="AV463" s="13" t="s">
        <v>81</v>
      </c>
      <c r="AW463" s="13" t="s">
        <v>33</v>
      </c>
      <c r="AX463" s="13" t="s">
        <v>71</v>
      </c>
      <c r="AY463" s="238" t="s">
        <v>120</v>
      </c>
    </row>
    <row r="464" spans="1:51" s="13" customFormat="1" ht="12">
      <c r="A464" s="13"/>
      <c r="B464" s="227"/>
      <c r="C464" s="228"/>
      <c r="D464" s="229" t="s">
        <v>175</v>
      </c>
      <c r="E464" s="230" t="s">
        <v>19</v>
      </c>
      <c r="F464" s="231" t="s">
        <v>765</v>
      </c>
      <c r="G464" s="228"/>
      <c r="H464" s="232">
        <v>26.235</v>
      </c>
      <c r="I464" s="233"/>
      <c r="J464" s="228"/>
      <c r="K464" s="228"/>
      <c r="L464" s="234"/>
      <c r="M464" s="235"/>
      <c r="N464" s="236"/>
      <c r="O464" s="236"/>
      <c r="P464" s="236"/>
      <c r="Q464" s="236"/>
      <c r="R464" s="236"/>
      <c r="S464" s="236"/>
      <c r="T464" s="236"/>
      <c r="U464" s="237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8" t="s">
        <v>175</v>
      </c>
      <c r="AU464" s="238" t="s">
        <v>81</v>
      </c>
      <c r="AV464" s="13" t="s">
        <v>81</v>
      </c>
      <c r="AW464" s="13" t="s">
        <v>33</v>
      </c>
      <c r="AX464" s="13" t="s">
        <v>71</v>
      </c>
      <c r="AY464" s="238" t="s">
        <v>120</v>
      </c>
    </row>
    <row r="465" spans="1:51" s="14" customFormat="1" ht="12">
      <c r="A465" s="14"/>
      <c r="B465" s="239"/>
      <c r="C465" s="240"/>
      <c r="D465" s="229" t="s">
        <v>175</v>
      </c>
      <c r="E465" s="241" t="s">
        <v>19</v>
      </c>
      <c r="F465" s="242" t="s">
        <v>766</v>
      </c>
      <c r="G465" s="240"/>
      <c r="H465" s="243">
        <v>27.136</v>
      </c>
      <c r="I465" s="244"/>
      <c r="J465" s="240"/>
      <c r="K465" s="240"/>
      <c r="L465" s="245"/>
      <c r="M465" s="246"/>
      <c r="N465" s="247"/>
      <c r="O465" s="247"/>
      <c r="P465" s="247"/>
      <c r="Q465" s="247"/>
      <c r="R465" s="247"/>
      <c r="S465" s="247"/>
      <c r="T465" s="247"/>
      <c r="U465" s="248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9" t="s">
        <v>175</v>
      </c>
      <c r="AU465" s="249" t="s">
        <v>81</v>
      </c>
      <c r="AV465" s="14" t="s">
        <v>147</v>
      </c>
      <c r="AW465" s="14" t="s">
        <v>33</v>
      </c>
      <c r="AX465" s="14" t="s">
        <v>79</v>
      </c>
      <c r="AY465" s="249" t="s">
        <v>120</v>
      </c>
    </row>
    <row r="466" spans="1:65" s="2" customFormat="1" ht="21.75" customHeight="1">
      <c r="A466" s="39"/>
      <c r="B466" s="40"/>
      <c r="C466" s="204" t="s">
        <v>767</v>
      </c>
      <c r="D466" s="204" t="s">
        <v>123</v>
      </c>
      <c r="E466" s="205" t="s">
        <v>768</v>
      </c>
      <c r="F466" s="206" t="s">
        <v>769</v>
      </c>
      <c r="G466" s="207" t="s">
        <v>172</v>
      </c>
      <c r="H466" s="208">
        <v>27.136</v>
      </c>
      <c r="I466" s="209"/>
      <c r="J466" s="210">
        <f>ROUND(I466*H466,2)</f>
        <v>0</v>
      </c>
      <c r="K466" s="206" t="s">
        <v>127</v>
      </c>
      <c r="L466" s="45"/>
      <c r="M466" s="211" t="s">
        <v>19</v>
      </c>
      <c r="N466" s="212" t="s">
        <v>42</v>
      </c>
      <c r="O466" s="85"/>
      <c r="P466" s="213">
        <f>O466*H466</f>
        <v>0</v>
      </c>
      <c r="Q466" s="213">
        <v>0.00022</v>
      </c>
      <c r="R466" s="213">
        <f>Q466*H466</f>
        <v>0.00596992</v>
      </c>
      <c r="S466" s="213">
        <v>0</v>
      </c>
      <c r="T466" s="213">
        <f>S466*H466</f>
        <v>0</v>
      </c>
      <c r="U466" s="214" t="s">
        <v>19</v>
      </c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15" t="s">
        <v>263</v>
      </c>
      <c r="AT466" s="215" t="s">
        <v>123</v>
      </c>
      <c r="AU466" s="215" t="s">
        <v>81</v>
      </c>
      <c r="AY466" s="18" t="s">
        <v>120</v>
      </c>
      <c r="BE466" s="216">
        <f>IF(N466="základní",J466,0)</f>
        <v>0</v>
      </c>
      <c r="BF466" s="216">
        <f>IF(N466="snížená",J466,0)</f>
        <v>0</v>
      </c>
      <c r="BG466" s="216">
        <f>IF(N466="zákl. přenesená",J466,0)</f>
        <v>0</v>
      </c>
      <c r="BH466" s="216">
        <f>IF(N466="sníž. přenesená",J466,0)</f>
        <v>0</v>
      </c>
      <c r="BI466" s="216">
        <f>IF(N466="nulová",J466,0)</f>
        <v>0</v>
      </c>
      <c r="BJ466" s="18" t="s">
        <v>79</v>
      </c>
      <c r="BK466" s="216">
        <f>ROUND(I466*H466,2)</f>
        <v>0</v>
      </c>
      <c r="BL466" s="18" t="s">
        <v>263</v>
      </c>
      <c r="BM466" s="215" t="s">
        <v>770</v>
      </c>
    </row>
    <row r="467" spans="1:47" s="2" customFormat="1" ht="12">
      <c r="A467" s="39"/>
      <c r="B467" s="40"/>
      <c r="C467" s="41"/>
      <c r="D467" s="217" t="s">
        <v>130</v>
      </c>
      <c r="E467" s="41"/>
      <c r="F467" s="218" t="s">
        <v>771</v>
      </c>
      <c r="G467" s="41"/>
      <c r="H467" s="41"/>
      <c r="I467" s="219"/>
      <c r="J467" s="41"/>
      <c r="K467" s="41"/>
      <c r="L467" s="45"/>
      <c r="M467" s="220"/>
      <c r="N467" s="221"/>
      <c r="O467" s="85"/>
      <c r="P467" s="85"/>
      <c r="Q467" s="85"/>
      <c r="R467" s="85"/>
      <c r="S467" s="85"/>
      <c r="T467" s="85"/>
      <c r="U467" s="86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130</v>
      </c>
      <c r="AU467" s="18" t="s">
        <v>81</v>
      </c>
    </row>
    <row r="468" spans="1:65" s="2" customFormat="1" ht="16.5" customHeight="1">
      <c r="A468" s="39"/>
      <c r="B468" s="40"/>
      <c r="C468" s="204" t="s">
        <v>772</v>
      </c>
      <c r="D468" s="204" t="s">
        <v>123</v>
      </c>
      <c r="E468" s="205" t="s">
        <v>773</v>
      </c>
      <c r="F468" s="206" t="s">
        <v>774</v>
      </c>
      <c r="G468" s="207" t="s">
        <v>172</v>
      </c>
      <c r="H468" s="208">
        <v>5.79</v>
      </c>
      <c r="I468" s="209"/>
      <c r="J468" s="210">
        <f>ROUND(I468*H468,2)</f>
        <v>0</v>
      </c>
      <c r="K468" s="206" t="s">
        <v>19</v>
      </c>
      <c r="L468" s="45"/>
      <c r="M468" s="211" t="s">
        <v>19</v>
      </c>
      <c r="N468" s="212" t="s">
        <v>42</v>
      </c>
      <c r="O468" s="85"/>
      <c r="P468" s="213">
        <f>O468*H468</f>
        <v>0</v>
      </c>
      <c r="Q468" s="213">
        <v>0.00221</v>
      </c>
      <c r="R468" s="213">
        <f>Q468*H468</f>
        <v>0.0127959</v>
      </c>
      <c r="S468" s="213">
        <v>0</v>
      </c>
      <c r="T468" s="213">
        <f>S468*H468</f>
        <v>0</v>
      </c>
      <c r="U468" s="214" t="s">
        <v>19</v>
      </c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15" t="s">
        <v>263</v>
      </c>
      <c r="AT468" s="215" t="s">
        <v>123</v>
      </c>
      <c r="AU468" s="215" t="s">
        <v>81</v>
      </c>
      <c r="AY468" s="18" t="s">
        <v>120</v>
      </c>
      <c r="BE468" s="216">
        <f>IF(N468="základní",J468,0)</f>
        <v>0</v>
      </c>
      <c r="BF468" s="216">
        <f>IF(N468="snížená",J468,0)</f>
        <v>0</v>
      </c>
      <c r="BG468" s="216">
        <f>IF(N468="zákl. přenesená",J468,0)</f>
        <v>0</v>
      </c>
      <c r="BH468" s="216">
        <f>IF(N468="sníž. přenesená",J468,0)</f>
        <v>0</v>
      </c>
      <c r="BI468" s="216">
        <f>IF(N468="nulová",J468,0)</f>
        <v>0</v>
      </c>
      <c r="BJ468" s="18" t="s">
        <v>79</v>
      </c>
      <c r="BK468" s="216">
        <f>ROUND(I468*H468,2)</f>
        <v>0</v>
      </c>
      <c r="BL468" s="18" t="s">
        <v>263</v>
      </c>
      <c r="BM468" s="215" t="s">
        <v>775</v>
      </c>
    </row>
    <row r="469" spans="1:51" s="13" customFormat="1" ht="12">
      <c r="A469" s="13"/>
      <c r="B469" s="227"/>
      <c r="C469" s="228"/>
      <c r="D469" s="229" t="s">
        <v>175</v>
      </c>
      <c r="E469" s="230" t="s">
        <v>19</v>
      </c>
      <c r="F469" s="231" t="s">
        <v>776</v>
      </c>
      <c r="G469" s="228"/>
      <c r="H469" s="232">
        <v>5.79</v>
      </c>
      <c r="I469" s="233"/>
      <c r="J469" s="228"/>
      <c r="K469" s="228"/>
      <c r="L469" s="234"/>
      <c r="M469" s="235"/>
      <c r="N469" s="236"/>
      <c r="O469" s="236"/>
      <c r="P469" s="236"/>
      <c r="Q469" s="236"/>
      <c r="R469" s="236"/>
      <c r="S469" s="236"/>
      <c r="T469" s="236"/>
      <c r="U469" s="237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8" t="s">
        <v>175</v>
      </c>
      <c r="AU469" s="238" t="s">
        <v>81</v>
      </c>
      <c r="AV469" s="13" t="s">
        <v>81</v>
      </c>
      <c r="AW469" s="13" t="s">
        <v>33</v>
      </c>
      <c r="AX469" s="13" t="s">
        <v>79</v>
      </c>
      <c r="AY469" s="238" t="s">
        <v>120</v>
      </c>
    </row>
    <row r="470" spans="1:65" s="2" customFormat="1" ht="21.75" customHeight="1">
      <c r="A470" s="39"/>
      <c r="B470" s="40"/>
      <c r="C470" s="204" t="s">
        <v>777</v>
      </c>
      <c r="D470" s="204" t="s">
        <v>123</v>
      </c>
      <c r="E470" s="205" t="s">
        <v>778</v>
      </c>
      <c r="F470" s="206" t="s">
        <v>779</v>
      </c>
      <c r="G470" s="207" t="s">
        <v>172</v>
      </c>
      <c r="H470" s="208">
        <v>113.4</v>
      </c>
      <c r="I470" s="209"/>
      <c r="J470" s="210">
        <f>ROUND(I470*H470,2)</f>
        <v>0</v>
      </c>
      <c r="K470" s="206" t="s">
        <v>127</v>
      </c>
      <c r="L470" s="45"/>
      <c r="M470" s="211" t="s">
        <v>19</v>
      </c>
      <c r="N470" s="212" t="s">
        <v>42</v>
      </c>
      <c r="O470" s="85"/>
      <c r="P470" s="213">
        <f>O470*H470</f>
        <v>0</v>
      </c>
      <c r="Q470" s="213">
        <v>0.00045</v>
      </c>
      <c r="R470" s="213">
        <f>Q470*H470</f>
        <v>0.05103</v>
      </c>
      <c r="S470" s="213">
        <v>0</v>
      </c>
      <c r="T470" s="213">
        <f>S470*H470</f>
        <v>0</v>
      </c>
      <c r="U470" s="214" t="s">
        <v>19</v>
      </c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15" t="s">
        <v>263</v>
      </c>
      <c r="AT470" s="215" t="s">
        <v>123</v>
      </c>
      <c r="AU470" s="215" t="s">
        <v>81</v>
      </c>
      <c r="AY470" s="18" t="s">
        <v>120</v>
      </c>
      <c r="BE470" s="216">
        <f>IF(N470="základní",J470,0)</f>
        <v>0</v>
      </c>
      <c r="BF470" s="216">
        <f>IF(N470="snížená",J470,0)</f>
        <v>0</v>
      </c>
      <c r="BG470" s="216">
        <f>IF(N470="zákl. přenesená",J470,0)</f>
        <v>0</v>
      </c>
      <c r="BH470" s="216">
        <f>IF(N470="sníž. přenesená",J470,0)</f>
        <v>0</v>
      </c>
      <c r="BI470" s="216">
        <f>IF(N470="nulová",J470,0)</f>
        <v>0</v>
      </c>
      <c r="BJ470" s="18" t="s">
        <v>79</v>
      </c>
      <c r="BK470" s="216">
        <f>ROUND(I470*H470,2)</f>
        <v>0</v>
      </c>
      <c r="BL470" s="18" t="s">
        <v>263</v>
      </c>
      <c r="BM470" s="215" t="s">
        <v>780</v>
      </c>
    </row>
    <row r="471" spans="1:47" s="2" customFormat="1" ht="12">
      <c r="A471" s="39"/>
      <c r="B471" s="40"/>
      <c r="C471" s="41"/>
      <c r="D471" s="217" t="s">
        <v>130</v>
      </c>
      <c r="E471" s="41"/>
      <c r="F471" s="218" t="s">
        <v>781</v>
      </c>
      <c r="G471" s="41"/>
      <c r="H471" s="41"/>
      <c r="I471" s="219"/>
      <c r="J471" s="41"/>
      <c r="K471" s="41"/>
      <c r="L471" s="45"/>
      <c r="M471" s="220"/>
      <c r="N471" s="221"/>
      <c r="O471" s="85"/>
      <c r="P471" s="85"/>
      <c r="Q471" s="85"/>
      <c r="R471" s="85"/>
      <c r="S471" s="85"/>
      <c r="T471" s="85"/>
      <c r="U471" s="86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130</v>
      </c>
      <c r="AU471" s="18" t="s">
        <v>81</v>
      </c>
    </row>
    <row r="472" spans="1:47" s="2" customFormat="1" ht="12">
      <c r="A472" s="39"/>
      <c r="B472" s="40"/>
      <c r="C472" s="41"/>
      <c r="D472" s="229" t="s">
        <v>717</v>
      </c>
      <c r="E472" s="41"/>
      <c r="F472" s="271" t="s">
        <v>757</v>
      </c>
      <c r="G472" s="41"/>
      <c r="H472" s="41"/>
      <c r="I472" s="219"/>
      <c r="J472" s="41"/>
      <c r="K472" s="41"/>
      <c r="L472" s="45"/>
      <c r="M472" s="220"/>
      <c r="N472" s="221"/>
      <c r="O472" s="85"/>
      <c r="P472" s="85"/>
      <c r="Q472" s="85"/>
      <c r="R472" s="85"/>
      <c r="S472" s="85"/>
      <c r="T472" s="85"/>
      <c r="U472" s="86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717</v>
      </c>
      <c r="AU472" s="18" t="s">
        <v>81</v>
      </c>
    </row>
    <row r="473" spans="1:51" s="13" customFormat="1" ht="12">
      <c r="A473" s="13"/>
      <c r="B473" s="227"/>
      <c r="C473" s="228"/>
      <c r="D473" s="229" t="s">
        <v>175</v>
      </c>
      <c r="E473" s="230" t="s">
        <v>19</v>
      </c>
      <c r="F473" s="231" t="s">
        <v>711</v>
      </c>
      <c r="G473" s="228"/>
      <c r="H473" s="232">
        <v>113.4</v>
      </c>
      <c r="I473" s="233"/>
      <c r="J473" s="228"/>
      <c r="K473" s="228"/>
      <c r="L473" s="234"/>
      <c r="M473" s="235"/>
      <c r="N473" s="236"/>
      <c r="O473" s="236"/>
      <c r="P473" s="236"/>
      <c r="Q473" s="236"/>
      <c r="R473" s="236"/>
      <c r="S473" s="236"/>
      <c r="T473" s="236"/>
      <c r="U473" s="237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8" t="s">
        <v>175</v>
      </c>
      <c r="AU473" s="238" t="s">
        <v>81</v>
      </c>
      <c r="AV473" s="13" t="s">
        <v>81</v>
      </c>
      <c r="AW473" s="13" t="s">
        <v>33</v>
      </c>
      <c r="AX473" s="13" t="s">
        <v>79</v>
      </c>
      <c r="AY473" s="238" t="s">
        <v>120</v>
      </c>
    </row>
    <row r="474" spans="1:65" s="2" customFormat="1" ht="21.75" customHeight="1">
      <c r="A474" s="39"/>
      <c r="B474" s="40"/>
      <c r="C474" s="204" t="s">
        <v>782</v>
      </c>
      <c r="D474" s="204" t="s">
        <v>123</v>
      </c>
      <c r="E474" s="205" t="s">
        <v>783</v>
      </c>
      <c r="F474" s="206" t="s">
        <v>784</v>
      </c>
      <c r="G474" s="207" t="s">
        <v>172</v>
      </c>
      <c r="H474" s="208">
        <v>85</v>
      </c>
      <c r="I474" s="209"/>
      <c r="J474" s="210">
        <f>ROUND(I474*H474,2)</f>
        <v>0</v>
      </c>
      <c r="K474" s="206" t="s">
        <v>127</v>
      </c>
      <c r="L474" s="45"/>
      <c r="M474" s="211" t="s">
        <v>19</v>
      </c>
      <c r="N474" s="212" t="s">
        <v>42</v>
      </c>
      <c r="O474" s="85"/>
      <c r="P474" s="213">
        <f>O474*H474</f>
        <v>0</v>
      </c>
      <c r="Q474" s="213">
        <v>0.00056</v>
      </c>
      <c r="R474" s="213">
        <f>Q474*H474</f>
        <v>0.047599999999999996</v>
      </c>
      <c r="S474" s="213">
        <v>0</v>
      </c>
      <c r="T474" s="213">
        <f>S474*H474</f>
        <v>0</v>
      </c>
      <c r="U474" s="214" t="s">
        <v>19</v>
      </c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15" t="s">
        <v>263</v>
      </c>
      <c r="AT474" s="215" t="s">
        <v>123</v>
      </c>
      <c r="AU474" s="215" t="s">
        <v>81</v>
      </c>
      <c r="AY474" s="18" t="s">
        <v>120</v>
      </c>
      <c r="BE474" s="216">
        <f>IF(N474="základní",J474,0)</f>
        <v>0</v>
      </c>
      <c r="BF474" s="216">
        <f>IF(N474="snížená",J474,0)</f>
        <v>0</v>
      </c>
      <c r="BG474" s="216">
        <f>IF(N474="zákl. přenesená",J474,0)</f>
        <v>0</v>
      </c>
      <c r="BH474" s="216">
        <f>IF(N474="sníž. přenesená",J474,0)</f>
        <v>0</v>
      </c>
      <c r="BI474" s="216">
        <f>IF(N474="nulová",J474,0)</f>
        <v>0</v>
      </c>
      <c r="BJ474" s="18" t="s">
        <v>79</v>
      </c>
      <c r="BK474" s="216">
        <f>ROUND(I474*H474,2)</f>
        <v>0</v>
      </c>
      <c r="BL474" s="18" t="s">
        <v>263</v>
      </c>
      <c r="BM474" s="215" t="s">
        <v>785</v>
      </c>
    </row>
    <row r="475" spans="1:47" s="2" customFormat="1" ht="12">
      <c r="A475" s="39"/>
      <c r="B475" s="40"/>
      <c r="C475" s="41"/>
      <c r="D475" s="217" t="s">
        <v>130</v>
      </c>
      <c r="E475" s="41"/>
      <c r="F475" s="218" t="s">
        <v>786</v>
      </c>
      <c r="G475" s="41"/>
      <c r="H475" s="41"/>
      <c r="I475" s="219"/>
      <c r="J475" s="41"/>
      <c r="K475" s="41"/>
      <c r="L475" s="45"/>
      <c r="M475" s="220"/>
      <c r="N475" s="221"/>
      <c r="O475" s="85"/>
      <c r="P475" s="85"/>
      <c r="Q475" s="85"/>
      <c r="R475" s="85"/>
      <c r="S475" s="85"/>
      <c r="T475" s="85"/>
      <c r="U475" s="86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130</v>
      </c>
      <c r="AU475" s="18" t="s">
        <v>81</v>
      </c>
    </row>
    <row r="476" spans="1:47" s="2" customFormat="1" ht="12">
      <c r="A476" s="39"/>
      <c r="B476" s="40"/>
      <c r="C476" s="41"/>
      <c r="D476" s="229" t="s">
        <v>717</v>
      </c>
      <c r="E476" s="41"/>
      <c r="F476" s="271" t="s">
        <v>757</v>
      </c>
      <c r="G476" s="41"/>
      <c r="H476" s="41"/>
      <c r="I476" s="219"/>
      <c r="J476" s="41"/>
      <c r="K476" s="41"/>
      <c r="L476" s="45"/>
      <c r="M476" s="220"/>
      <c r="N476" s="221"/>
      <c r="O476" s="85"/>
      <c r="P476" s="85"/>
      <c r="Q476" s="85"/>
      <c r="R476" s="85"/>
      <c r="S476" s="85"/>
      <c r="T476" s="85"/>
      <c r="U476" s="86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717</v>
      </c>
      <c r="AU476" s="18" t="s">
        <v>81</v>
      </c>
    </row>
    <row r="477" spans="1:51" s="13" customFormat="1" ht="12">
      <c r="A477" s="13"/>
      <c r="B477" s="227"/>
      <c r="C477" s="228"/>
      <c r="D477" s="229" t="s">
        <v>175</v>
      </c>
      <c r="E477" s="230" t="s">
        <v>19</v>
      </c>
      <c r="F477" s="231" t="s">
        <v>787</v>
      </c>
      <c r="G477" s="228"/>
      <c r="H477" s="232">
        <v>85</v>
      </c>
      <c r="I477" s="233"/>
      <c r="J477" s="228"/>
      <c r="K477" s="228"/>
      <c r="L477" s="234"/>
      <c r="M477" s="235"/>
      <c r="N477" s="236"/>
      <c r="O477" s="236"/>
      <c r="P477" s="236"/>
      <c r="Q477" s="236"/>
      <c r="R477" s="236"/>
      <c r="S477" s="236"/>
      <c r="T477" s="236"/>
      <c r="U477" s="237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8" t="s">
        <v>175</v>
      </c>
      <c r="AU477" s="238" t="s">
        <v>81</v>
      </c>
      <c r="AV477" s="13" t="s">
        <v>81</v>
      </c>
      <c r="AW477" s="13" t="s">
        <v>33</v>
      </c>
      <c r="AX477" s="13" t="s">
        <v>79</v>
      </c>
      <c r="AY477" s="238" t="s">
        <v>120</v>
      </c>
    </row>
    <row r="478" spans="1:65" s="2" customFormat="1" ht="21.75" customHeight="1">
      <c r="A478" s="39"/>
      <c r="B478" s="40"/>
      <c r="C478" s="204" t="s">
        <v>788</v>
      </c>
      <c r="D478" s="204" t="s">
        <v>123</v>
      </c>
      <c r="E478" s="205" t="s">
        <v>789</v>
      </c>
      <c r="F478" s="206" t="s">
        <v>790</v>
      </c>
      <c r="G478" s="207" t="s">
        <v>172</v>
      </c>
      <c r="H478" s="208">
        <v>91</v>
      </c>
      <c r="I478" s="209"/>
      <c r="J478" s="210">
        <f>ROUND(I478*H478,2)</f>
        <v>0</v>
      </c>
      <c r="K478" s="206" t="s">
        <v>127</v>
      </c>
      <c r="L478" s="45"/>
      <c r="M478" s="211" t="s">
        <v>19</v>
      </c>
      <c r="N478" s="212" t="s">
        <v>42</v>
      </c>
      <c r="O478" s="85"/>
      <c r="P478" s="213">
        <f>O478*H478</f>
        <v>0</v>
      </c>
      <c r="Q478" s="213">
        <v>0.00089</v>
      </c>
      <c r="R478" s="213">
        <f>Q478*H478</f>
        <v>0.08098999999999999</v>
      </c>
      <c r="S478" s="213">
        <v>0</v>
      </c>
      <c r="T478" s="213">
        <f>S478*H478</f>
        <v>0</v>
      </c>
      <c r="U478" s="214" t="s">
        <v>19</v>
      </c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15" t="s">
        <v>263</v>
      </c>
      <c r="AT478" s="215" t="s">
        <v>123</v>
      </c>
      <c r="AU478" s="215" t="s">
        <v>81</v>
      </c>
      <c r="AY478" s="18" t="s">
        <v>120</v>
      </c>
      <c r="BE478" s="216">
        <f>IF(N478="základní",J478,0)</f>
        <v>0</v>
      </c>
      <c r="BF478" s="216">
        <f>IF(N478="snížená",J478,0)</f>
        <v>0</v>
      </c>
      <c r="BG478" s="216">
        <f>IF(N478="zákl. přenesená",J478,0)</f>
        <v>0</v>
      </c>
      <c r="BH478" s="216">
        <f>IF(N478="sníž. přenesená",J478,0)</f>
        <v>0</v>
      </c>
      <c r="BI478" s="216">
        <f>IF(N478="nulová",J478,0)</f>
        <v>0</v>
      </c>
      <c r="BJ478" s="18" t="s">
        <v>79</v>
      </c>
      <c r="BK478" s="216">
        <f>ROUND(I478*H478,2)</f>
        <v>0</v>
      </c>
      <c r="BL478" s="18" t="s">
        <v>263</v>
      </c>
      <c r="BM478" s="215" t="s">
        <v>791</v>
      </c>
    </row>
    <row r="479" spans="1:47" s="2" customFormat="1" ht="12">
      <c r="A479" s="39"/>
      <c r="B479" s="40"/>
      <c r="C479" s="41"/>
      <c r="D479" s="217" t="s">
        <v>130</v>
      </c>
      <c r="E479" s="41"/>
      <c r="F479" s="218" t="s">
        <v>792</v>
      </c>
      <c r="G479" s="41"/>
      <c r="H479" s="41"/>
      <c r="I479" s="219"/>
      <c r="J479" s="41"/>
      <c r="K479" s="41"/>
      <c r="L479" s="45"/>
      <c r="M479" s="220"/>
      <c r="N479" s="221"/>
      <c r="O479" s="85"/>
      <c r="P479" s="85"/>
      <c r="Q479" s="85"/>
      <c r="R479" s="85"/>
      <c r="S479" s="85"/>
      <c r="T479" s="85"/>
      <c r="U479" s="86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130</v>
      </c>
      <c r="AU479" s="18" t="s">
        <v>81</v>
      </c>
    </row>
    <row r="480" spans="1:47" s="2" customFormat="1" ht="12">
      <c r="A480" s="39"/>
      <c r="B480" s="40"/>
      <c r="C480" s="41"/>
      <c r="D480" s="229" t="s">
        <v>717</v>
      </c>
      <c r="E480" s="41"/>
      <c r="F480" s="271" t="s">
        <v>757</v>
      </c>
      <c r="G480" s="41"/>
      <c r="H480" s="41"/>
      <c r="I480" s="219"/>
      <c r="J480" s="41"/>
      <c r="K480" s="41"/>
      <c r="L480" s="45"/>
      <c r="M480" s="220"/>
      <c r="N480" s="221"/>
      <c r="O480" s="85"/>
      <c r="P480" s="85"/>
      <c r="Q480" s="85"/>
      <c r="R480" s="85"/>
      <c r="S480" s="85"/>
      <c r="T480" s="85"/>
      <c r="U480" s="86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717</v>
      </c>
      <c r="AU480" s="18" t="s">
        <v>81</v>
      </c>
    </row>
    <row r="481" spans="1:51" s="13" customFormat="1" ht="12">
      <c r="A481" s="13"/>
      <c r="B481" s="227"/>
      <c r="C481" s="228"/>
      <c r="D481" s="229" t="s">
        <v>175</v>
      </c>
      <c r="E481" s="230" t="s">
        <v>19</v>
      </c>
      <c r="F481" s="231" t="s">
        <v>694</v>
      </c>
      <c r="G481" s="228"/>
      <c r="H481" s="232">
        <v>85</v>
      </c>
      <c r="I481" s="233"/>
      <c r="J481" s="228"/>
      <c r="K481" s="228"/>
      <c r="L481" s="234"/>
      <c r="M481" s="235"/>
      <c r="N481" s="236"/>
      <c r="O481" s="236"/>
      <c r="P481" s="236"/>
      <c r="Q481" s="236"/>
      <c r="R481" s="236"/>
      <c r="S481" s="236"/>
      <c r="T481" s="236"/>
      <c r="U481" s="237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8" t="s">
        <v>175</v>
      </c>
      <c r="AU481" s="238" t="s">
        <v>81</v>
      </c>
      <c r="AV481" s="13" t="s">
        <v>81</v>
      </c>
      <c r="AW481" s="13" t="s">
        <v>33</v>
      </c>
      <c r="AX481" s="13" t="s">
        <v>71</v>
      </c>
      <c r="AY481" s="238" t="s">
        <v>120</v>
      </c>
    </row>
    <row r="482" spans="1:51" s="13" customFormat="1" ht="12">
      <c r="A482" s="13"/>
      <c r="B482" s="227"/>
      <c r="C482" s="228"/>
      <c r="D482" s="229" t="s">
        <v>175</v>
      </c>
      <c r="E482" s="230" t="s">
        <v>19</v>
      </c>
      <c r="F482" s="231" t="s">
        <v>696</v>
      </c>
      <c r="G482" s="228"/>
      <c r="H482" s="232">
        <v>6</v>
      </c>
      <c r="I482" s="233"/>
      <c r="J482" s="228"/>
      <c r="K482" s="228"/>
      <c r="L482" s="234"/>
      <c r="M482" s="235"/>
      <c r="N482" s="236"/>
      <c r="O482" s="236"/>
      <c r="P482" s="236"/>
      <c r="Q482" s="236"/>
      <c r="R482" s="236"/>
      <c r="S482" s="236"/>
      <c r="T482" s="236"/>
      <c r="U482" s="237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8" t="s">
        <v>175</v>
      </c>
      <c r="AU482" s="238" t="s">
        <v>81</v>
      </c>
      <c r="AV482" s="13" t="s">
        <v>81</v>
      </c>
      <c r="AW482" s="13" t="s">
        <v>33</v>
      </c>
      <c r="AX482" s="13" t="s">
        <v>71</v>
      </c>
      <c r="AY482" s="238" t="s">
        <v>120</v>
      </c>
    </row>
    <row r="483" spans="1:51" s="14" customFormat="1" ht="12">
      <c r="A483" s="14"/>
      <c r="B483" s="239"/>
      <c r="C483" s="240"/>
      <c r="D483" s="229" t="s">
        <v>175</v>
      </c>
      <c r="E483" s="241" t="s">
        <v>19</v>
      </c>
      <c r="F483" s="242" t="s">
        <v>178</v>
      </c>
      <c r="G483" s="240"/>
      <c r="H483" s="243">
        <v>91</v>
      </c>
      <c r="I483" s="244"/>
      <c r="J483" s="240"/>
      <c r="K483" s="240"/>
      <c r="L483" s="245"/>
      <c r="M483" s="246"/>
      <c r="N483" s="247"/>
      <c r="O483" s="247"/>
      <c r="P483" s="247"/>
      <c r="Q483" s="247"/>
      <c r="R483" s="247"/>
      <c r="S483" s="247"/>
      <c r="T483" s="247"/>
      <c r="U483" s="248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9" t="s">
        <v>175</v>
      </c>
      <c r="AU483" s="249" t="s">
        <v>81</v>
      </c>
      <c r="AV483" s="14" t="s">
        <v>147</v>
      </c>
      <c r="AW483" s="14" t="s">
        <v>33</v>
      </c>
      <c r="AX483" s="14" t="s">
        <v>79</v>
      </c>
      <c r="AY483" s="249" t="s">
        <v>120</v>
      </c>
    </row>
    <row r="484" spans="1:65" s="2" customFormat="1" ht="24.15" customHeight="1">
      <c r="A484" s="39"/>
      <c r="B484" s="40"/>
      <c r="C484" s="204" t="s">
        <v>793</v>
      </c>
      <c r="D484" s="204" t="s">
        <v>123</v>
      </c>
      <c r="E484" s="205" t="s">
        <v>794</v>
      </c>
      <c r="F484" s="206" t="s">
        <v>795</v>
      </c>
      <c r="G484" s="207" t="s">
        <v>392</v>
      </c>
      <c r="H484" s="208">
        <v>7</v>
      </c>
      <c r="I484" s="209"/>
      <c r="J484" s="210">
        <f>ROUND(I484*H484,2)</f>
        <v>0</v>
      </c>
      <c r="K484" s="206" t="s">
        <v>127</v>
      </c>
      <c r="L484" s="45"/>
      <c r="M484" s="211" t="s">
        <v>19</v>
      </c>
      <c r="N484" s="212" t="s">
        <v>42</v>
      </c>
      <c r="O484" s="85"/>
      <c r="P484" s="213">
        <f>O484*H484</f>
        <v>0</v>
      </c>
      <c r="Q484" s="213">
        <v>0.00871</v>
      </c>
      <c r="R484" s="213">
        <f>Q484*H484</f>
        <v>0.06097</v>
      </c>
      <c r="S484" s="213">
        <v>0</v>
      </c>
      <c r="T484" s="213">
        <f>S484*H484</f>
        <v>0</v>
      </c>
      <c r="U484" s="214" t="s">
        <v>19</v>
      </c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15" t="s">
        <v>263</v>
      </c>
      <c r="AT484" s="215" t="s">
        <v>123</v>
      </c>
      <c r="AU484" s="215" t="s">
        <v>81</v>
      </c>
      <c r="AY484" s="18" t="s">
        <v>120</v>
      </c>
      <c r="BE484" s="216">
        <f>IF(N484="základní",J484,0)</f>
        <v>0</v>
      </c>
      <c r="BF484" s="216">
        <f>IF(N484="snížená",J484,0)</f>
        <v>0</v>
      </c>
      <c r="BG484" s="216">
        <f>IF(N484="zákl. přenesená",J484,0)</f>
        <v>0</v>
      </c>
      <c r="BH484" s="216">
        <f>IF(N484="sníž. přenesená",J484,0)</f>
        <v>0</v>
      </c>
      <c r="BI484" s="216">
        <f>IF(N484="nulová",J484,0)</f>
        <v>0</v>
      </c>
      <c r="BJ484" s="18" t="s">
        <v>79</v>
      </c>
      <c r="BK484" s="216">
        <f>ROUND(I484*H484,2)</f>
        <v>0</v>
      </c>
      <c r="BL484" s="18" t="s">
        <v>263</v>
      </c>
      <c r="BM484" s="215" t="s">
        <v>796</v>
      </c>
    </row>
    <row r="485" spans="1:47" s="2" customFormat="1" ht="12">
      <c r="A485" s="39"/>
      <c r="B485" s="40"/>
      <c r="C485" s="41"/>
      <c r="D485" s="217" t="s">
        <v>130</v>
      </c>
      <c r="E485" s="41"/>
      <c r="F485" s="218" t="s">
        <v>797</v>
      </c>
      <c r="G485" s="41"/>
      <c r="H485" s="41"/>
      <c r="I485" s="219"/>
      <c r="J485" s="41"/>
      <c r="K485" s="41"/>
      <c r="L485" s="45"/>
      <c r="M485" s="220"/>
      <c r="N485" s="221"/>
      <c r="O485" s="85"/>
      <c r="P485" s="85"/>
      <c r="Q485" s="85"/>
      <c r="R485" s="85"/>
      <c r="S485" s="85"/>
      <c r="T485" s="85"/>
      <c r="U485" s="86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130</v>
      </c>
      <c r="AU485" s="18" t="s">
        <v>81</v>
      </c>
    </row>
    <row r="486" spans="1:47" s="2" customFormat="1" ht="12">
      <c r="A486" s="39"/>
      <c r="B486" s="40"/>
      <c r="C486" s="41"/>
      <c r="D486" s="229" t="s">
        <v>717</v>
      </c>
      <c r="E486" s="41"/>
      <c r="F486" s="271" t="s">
        <v>798</v>
      </c>
      <c r="G486" s="41"/>
      <c r="H486" s="41"/>
      <c r="I486" s="219"/>
      <c r="J486" s="41"/>
      <c r="K486" s="41"/>
      <c r="L486" s="45"/>
      <c r="M486" s="220"/>
      <c r="N486" s="221"/>
      <c r="O486" s="85"/>
      <c r="P486" s="85"/>
      <c r="Q486" s="85"/>
      <c r="R486" s="85"/>
      <c r="S486" s="85"/>
      <c r="T486" s="85"/>
      <c r="U486" s="86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717</v>
      </c>
      <c r="AU486" s="18" t="s">
        <v>81</v>
      </c>
    </row>
    <row r="487" spans="1:65" s="2" customFormat="1" ht="21.75" customHeight="1">
      <c r="A487" s="39"/>
      <c r="B487" s="40"/>
      <c r="C487" s="204" t="s">
        <v>799</v>
      </c>
      <c r="D487" s="204" t="s">
        <v>123</v>
      </c>
      <c r="E487" s="205" t="s">
        <v>800</v>
      </c>
      <c r="F487" s="206" t="s">
        <v>801</v>
      </c>
      <c r="G487" s="207" t="s">
        <v>392</v>
      </c>
      <c r="H487" s="208">
        <v>1350</v>
      </c>
      <c r="I487" s="209"/>
      <c r="J487" s="210">
        <f>ROUND(I487*H487,2)</f>
        <v>0</v>
      </c>
      <c r="K487" s="206" t="s">
        <v>127</v>
      </c>
      <c r="L487" s="45"/>
      <c r="M487" s="211" t="s">
        <v>19</v>
      </c>
      <c r="N487" s="212" t="s">
        <v>42</v>
      </c>
      <c r="O487" s="85"/>
      <c r="P487" s="213">
        <f>O487*H487</f>
        <v>0</v>
      </c>
      <c r="Q487" s="213">
        <v>8E-05</v>
      </c>
      <c r="R487" s="213">
        <f>Q487*H487</f>
        <v>0.10800000000000001</v>
      </c>
      <c r="S487" s="213">
        <v>0</v>
      </c>
      <c r="T487" s="213">
        <f>S487*H487</f>
        <v>0</v>
      </c>
      <c r="U487" s="214" t="s">
        <v>19</v>
      </c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15" t="s">
        <v>263</v>
      </c>
      <c r="AT487" s="215" t="s">
        <v>123</v>
      </c>
      <c r="AU487" s="215" t="s">
        <v>81</v>
      </c>
      <c r="AY487" s="18" t="s">
        <v>120</v>
      </c>
      <c r="BE487" s="216">
        <f>IF(N487="základní",J487,0)</f>
        <v>0</v>
      </c>
      <c r="BF487" s="216">
        <f>IF(N487="snížená",J487,0)</f>
        <v>0</v>
      </c>
      <c r="BG487" s="216">
        <f>IF(N487="zákl. přenesená",J487,0)</f>
        <v>0</v>
      </c>
      <c r="BH487" s="216">
        <f>IF(N487="sníž. přenesená",J487,0)</f>
        <v>0</v>
      </c>
      <c r="BI487" s="216">
        <f>IF(N487="nulová",J487,0)</f>
        <v>0</v>
      </c>
      <c r="BJ487" s="18" t="s">
        <v>79</v>
      </c>
      <c r="BK487" s="216">
        <f>ROUND(I487*H487,2)</f>
        <v>0</v>
      </c>
      <c r="BL487" s="18" t="s">
        <v>263</v>
      </c>
      <c r="BM487" s="215" t="s">
        <v>802</v>
      </c>
    </row>
    <row r="488" spans="1:47" s="2" customFormat="1" ht="12">
      <c r="A488" s="39"/>
      <c r="B488" s="40"/>
      <c r="C488" s="41"/>
      <c r="D488" s="217" t="s">
        <v>130</v>
      </c>
      <c r="E488" s="41"/>
      <c r="F488" s="218" t="s">
        <v>803</v>
      </c>
      <c r="G488" s="41"/>
      <c r="H488" s="41"/>
      <c r="I488" s="219"/>
      <c r="J488" s="41"/>
      <c r="K488" s="41"/>
      <c r="L488" s="45"/>
      <c r="M488" s="220"/>
      <c r="N488" s="221"/>
      <c r="O488" s="85"/>
      <c r="P488" s="85"/>
      <c r="Q488" s="85"/>
      <c r="R488" s="85"/>
      <c r="S488" s="85"/>
      <c r="T488" s="85"/>
      <c r="U488" s="86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130</v>
      </c>
      <c r="AU488" s="18" t="s">
        <v>81</v>
      </c>
    </row>
    <row r="489" spans="1:51" s="13" customFormat="1" ht="12">
      <c r="A489" s="13"/>
      <c r="B489" s="227"/>
      <c r="C489" s="228"/>
      <c r="D489" s="229" t="s">
        <v>175</v>
      </c>
      <c r="E489" s="230" t="s">
        <v>19</v>
      </c>
      <c r="F489" s="231" t="s">
        <v>804</v>
      </c>
      <c r="G489" s="228"/>
      <c r="H489" s="232">
        <v>1350</v>
      </c>
      <c r="I489" s="233"/>
      <c r="J489" s="228"/>
      <c r="K489" s="228"/>
      <c r="L489" s="234"/>
      <c r="M489" s="235"/>
      <c r="N489" s="236"/>
      <c r="O489" s="236"/>
      <c r="P489" s="236"/>
      <c r="Q489" s="236"/>
      <c r="R489" s="236"/>
      <c r="S489" s="236"/>
      <c r="T489" s="236"/>
      <c r="U489" s="237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8" t="s">
        <v>175</v>
      </c>
      <c r="AU489" s="238" t="s">
        <v>81</v>
      </c>
      <c r="AV489" s="13" t="s">
        <v>81</v>
      </c>
      <c r="AW489" s="13" t="s">
        <v>33</v>
      </c>
      <c r="AX489" s="13" t="s">
        <v>79</v>
      </c>
      <c r="AY489" s="238" t="s">
        <v>120</v>
      </c>
    </row>
    <row r="490" spans="1:65" s="2" customFormat="1" ht="21.75" customHeight="1">
      <c r="A490" s="39"/>
      <c r="B490" s="40"/>
      <c r="C490" s="204" t="s">
        <v>805</v>
      </c>
      <c r="D490" s="204" t="s">
        <v>123</v>
      </c>
      <c r="E490" s="205" t="s">
        <v>806</v>
      </c>
      <c r="F490" s="206" t="s">
        <v>807</v>
      </c>
      <c r="G490" s="207" t="s">
        <v>172</v>
      </c>
      <c r="H490" s="208">
        <v>3.75</v>
      </c>
      <c r="I490" s="209"/>
      <c r="J490" s="210">
        <f>ROUND(I490*H490,2)</f>
        <v>0</v>
      </c>
      <c r="K490" s="206" t="s">
        <v>127</v>
      </c>
      <c r="L490" s="45"/>
      <c r="M490" s="211" t="s">
        <v>19</v>
      </c>
      <c r="N490" s="212" t="s">
        <v>42</v>
      </c>
      <c r="O490" s="85"/>
      <c r="P490" s="213">
        <f>O490*H490</f>
        <v>0</v>
      </c>
      <c r="Q490" s="213">
        <v>0.00243</v>
      </c>
      <c r="R490" s="213">
        <f>Q490*H490</f>
        <v>0.009112499999999999</v>
      </c>
      <c r="S490" s="213">
        <v>0</v>
      </c>
      <c r="T490" s="213">
        <f>S490*H490</f>
        <v>0</v>
      </c>
      <c r="U490" s="214" t="s">
        <v>19</v>
      </c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15" t="s">
        <v>263</v>
      </c>
      <c r="AT490" s="215" t="s">
        <v>123</v>
      </c>
      <c r="AU490" s="215" t="s">
        <v>81</v>
      </c>
      <c r="AY490" s="18" t="s">
        <v>120</v>
      </c>
      <c r="BE490" s="216">
        <f>IF(N490="základní",J490,0)</f>
        <v>0</v>
      </c>
      <c r="BF490" s="216">
        <f>IF(N490="snížená",J490,0)</f>
        <v>0</v>
      </c>
      <c r="BG490" s="216">
        <f>IF(N490="zákl. přenesená",J490,0)</f>
        <v>0</v>
      </c>
      <c r="BH490" s="216">
        <f>IF(N490="sníž. přenesená",J490,0)</f>
        <v>0</v>
      </c>
      <c r="BI490" s="216">
        <f>IF(N490="nulová",J490,0)</f>
        <v>0</v>
      </c>
      <c r="BJ490" s="18" t="s">
        <v>79</v>
      </c>
      <c r="BK490" s="216">
        <f>ROUND(I490*H490,2)</f>
        <v>0</v>
      </c>
      <c r="BL490" s="18" t="s">
        <v>263</v>
      </c>
      <c r="BM490" s="215" t="s">
        <v>808</v>
      </c>
    </row>
    <row r="491" spans="1:47" s="2" customFormat="1" ht="12">
      <c r="A491" s="39"/>
      <c r="B491" s="40"/>
      <c r="C491" s="41"/>
      <c r="D491" s="217" t="s">
        <v>130</v>
      </c>
      <c r="E491" s="41"/>
      <c r="F491" s="218" t="s">
        <v>809</v>
      </c>
      <c r="G491" s="41"/>
      <c r="H491" s="41"/>
      <c r="I491" s="219"/>
      <c r="J491" s="41"/>
      <c r="K491" s="41"/>
      <c r="L491" s="45"/>
      <c r="M491" s="220"/>
      <c r="N491" s="221"/>
      <c r="O491" s="85"/>
      <c r="P491" s="85"/>
      <c r="Q491" s="85"/>
      <c r="R491" s="85"/>
      <c r="S491" s="85"/>
      <c r="T491" s="85"/>
      <c r="U491" s="86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130</v>
      </c>
      <c r="AU491" s="18" t="s">
        <v>81</v>
      </c>
    </row>
    <row r="492" spans="1:47" s="2" customFormat="1" ht="12">
      <c r="A492" s="39"/>
      <c r="B492" s="40"/>
      <c r="C492" s="41"/>
      <c r="D492" s="229" t="s">
        <v>717</v>
      </c>
      <c r="E492" s="41"/>
      <c r="F492" s="271" t="s">
        <v>757</v>
      </c>
      <c r="G492" s="41"/>
      <c r="H492" s="41"/>
      <c r="I492" s="219"/>
      <c r="J492" s="41"/>
      <c r="K492" s="41"/>
      <c r="L492" s="45"/>
      <c r="M492" s="220"/>
      <c r="N492" s="221"/>
      <c r="O492" s="85"/>
      <c r="P492" s="85"/>
      <c r="Q492" s="85"/>
      <c r="R492" s="85"/>
      <c r="S492" s="85"/>
      <c r="T492" s="85"/>
      <c r="U492" s="86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717</v>
      </c>
      <c r="AU492" s="18" t="s">
        <v>81</v>
      </c>
    </row>
    <row r="493" spans="1:51" s="13" customFormat="1" ht="12">
      <c r="A493" s="13"/>
      <c r="B493" s="227"/>
      <c r="C493" s="228"/>
      <c r="D493" s="229" t="s">
        <v>175</v>
      </c>
      <c r="E493" s="230" t="s">
        <v>19</v>
      </c>
      <c r="F493" s="231" t="s">
        <v>810</v>
      </c>
      <c r="G493" s="228"/>
      <c r="H493" s="232">
        <v>3.75</v>
      </c>
      <c r="I493" s="233"/>
      <c r="J493" s="228"/>
      <c r="K493" s="228"/>
      <c r="L493" s="234"/>
      <c r="M493" s="235"/>
      <c r="N493" s="236"/>
      <c r="O493" s="236"/>
      <c r="P493" s="236"/>
      <c r="Q493" s="236"/>
      <c r="R493" s="236"/>
      <c r="S493" s="236"/>
      <c r="T493" s="236"/>
      <c r="U493" s="237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8" t="s">
        <v>175</v>
      </c>
      <c r="AU493" s="238" t="s">
        <v>81</v>
      </c>
      <c r="AV493" s="13" t="s">
        <v>81</v>
      </c>
      <c r="AW493" s="13" t="s">
        <v>33</v>
      </c>
      <c r="AX493" s="13" t="s">
        <v>79</v>
      </c>
      <c r="AY493" s="238" t="s">
        <v>120</v>
      </c>
    </row>
    <row r="494" spans="1:65" s="2" customFormat="1" ht="21.75" customHeight="1">
      <c r="A494" s="39"/>
      <c r="B494" s="40"/>
      <c r="C494" s="204" t="s">
        <v>811</v>
      </c>
      <c r="D494" s="204" t="s">
        <v>123</v>
      </c>
      <c r="E494" s="205" t="s">
        <v>812</v>
      </c>
      <c r="F494" s="206" t="s">
        <v>813</v>
      </c>
      <c r="G494" s="207" t="s">
        <v>172</v>
      </c>
      <c r="H494" s="208">
        <v>10.5</v>
      </c>
      <c r="I494" s="209"/>
      <c r="J494" s="210">
        <f>ROUND(I494*H494,2)</f>
        <v>0</v>
      </c>
      <c r="K494" s="206" t="s">
        <v>127</v>
      </c>
      <c r="L494" s="45"/>
      <c r="M494" s="211" t="s">
        <v>19</v>
      </c>
      <c r="N494" s="212" t="s">
        <v>42</v>
      </c>
      <c r="O494" s="85"/>
      <c r="P494" s="213">
        <f>O494*H494</f>
        <v>0</v>
      </c>
      <c r="Q494" s="213">
        <v>0.00335</v>
      </c>
      <c r="R494" s="213">
        <f>Q494*H494</f>
        <v>0.035175</v>
      </c>
      <c r="S494" s="213">
        <v>0</v>
      </c>
      <c r="T494" s="213">
        <f>S494*H494</f>
        <v>0</v>
      </c>
      <c r="U494" s="214" t="s">
        <v>19</v>
      </c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15" t="s">
        <v>263</v>
      </c>
      <c r="AT494" s="215" t="s">
        <v>123</v>
      </c>
      <c r="AU494" s="215" t="s">
        <v>81</v>
      </c>
      <c r="AY494" s="18" t="s">
        <v>120</v>
      </c>
      <c r="BE494" s="216">
        <f>IF(N494="základní",J494,0)</f>
        <v>0</v>
      </c>
      <c r="BF494" s="216">
        <f>IF(N494="snížená",J494,0)</f>
        <v>0</v>
      </c>
      <c r="BG494" s="216">
        <f>IF(N494="zákl. přenesená",J494,0)</f>
        <v>0</v>
      </c>
      <c r="BH494" s="216">
        <f>IF(N494="sníž. přenesená",J494,0)</f>
        <v>0</v>
      </c>
      <c r="BI494" s="216">
        <f>IF(N494="nulová",J494,0)</f>
        <v>0</v>
      </c>
      <c r="BJ494" s="18" t="s">
        <v>79</v>
      </c>
      <c r="BK494" s="216">
        <f>ROUND(I494*H494,2)</f>
        <v>0</v>
      </c>
      <c r="BL494" s="18" t="s">
        <v>263</v>
      </c>
      <c r="BM494" s="215" t="s">
        <v>814</v>
      </c>
    </row>
    <row r="495" spans="1:47" s="2" customFormat="1" ht="12">
      <c r="A495" s="39"/>
      <c r="B495" s="40"/>
      <c r="C495" s="41"/>
      <c r="D495" s="217" t="s">
        <v>130</v>
      </c>
      <c r="E495" s="41"/>
      <c r="F495" s="218" t="s">
        <v>815</v>
      </c>
      <c r="G495" s="41"/>
      <c r="H495" s="41"/>
      <c r="I495" s="219"/>
      <c r="J495" s="41"/>
      <c r="K495" s="41"/>
      <c r="L495" s="45"/>
      <c r="M495" s="220"/>
      <c r="N495" s="221"/>
      <c r="O495" s="85"/>
      <c r="P495" s="85"/>
      <c r="Q495" s="85"/>
      <c r="R495" s="85"/>
      <c r="S495" s="85"/>
      <c r="T495" s="85"/>
      <c r="U495" s="86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130</v>
      </c>
      <c r="AU495" s="18" t="s">
        <v>81</v>
      </c>
    </row>
    <row r="496" spans="1:47" s="2" customFormat="1" ht="12">
      <c r="A496" s="39"/>
      <c r="B496" s="40"/>
      <c r="C496" s="41"/>
      <c r="D496" s="229" t="s">
        <v>717</v>
      </c>
      <c r="E496" s="41"/>
      <c r="F496" s="271" t="s">
        <v>757</v>
      </c>
      <c r="G496" s="41"/>
      <c r="H496" s="41"/>
      <c r="I496" s="219"/>
      <c r="J496" s="41"/>
      <c r="K496" s="41"/>
      <c r="L496" s="45"/>
      <c r="M496" s="220"/>
      <c r="N496" s="221"/>
      <c r="O496" s="85"/>
      <c r="P496" s="85"/>
      <c r="Q496" s="85"/>
      <c r="R496" s="85"/>
      <c r="S496" s="85"/>
      <c r="T496" s="85"/>
      <c r="U496" s="86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717</v>
      </c>
      <c r="AU496" s="18" t="s">
        <v>81</v>
      </c>
    </row>
    <row r="497" spans="1:51" s="13" customFormat="1" ht="12">
      <c r="A497" s="13"/>
      <c r="B497" s="227"/>
      <c r="C497" s="228"/>
      <c r="D497" s="229" t="s">
        <v>175</v>
      </c>
      <c r="E497" s="230" t="s">
        <v>19</v>
      </c>
      <c r="F497" s="231" t="s">
        <v>816</v>
      </c>
      <c r="G497" s="228"/>
      <c r="H497" s="232">
        <v>10.5</v>
      </c>
      <c r="I497" s="233"/>
      <c r="J497" s="228"/>
      <c r="K497" s="228"/>
      <c r="L497" s="234"/>
      <c r="M497" s="235"/>
      <c r="N497" s="236"/>
      <c r="O497" s="236"/>
      <c r="P497" s="236"/>
      <c r="Q497" s="236"/>
      <c r="R497" s="236"/>
      <c r="S497" s="236"/>
      <c r="T497" s="236"/>
      <c r="U497" s="237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8" t="s">
        <v>175</v>
      </c>
      <c r="AU497" s="238" t="s">
        <v>81</v>
      </c>
      <c r="AV497" s="13" t="s">
        <v>81</v>
      </c>
      <c r="AW497" s="13" t="s">
        <v>33</v>
      </c>
      <c r="AX497" s="13" t="s">
        <v>79</v>
      </c>
      <c r="AY497" s="238" t="s">
        <v>120</v>
      </c>
    </row>
    <row r="498" spans="1:65" s="2" customFormat="1" ht="24.15" customHeight="1">
      <c r="A498" s="39"/>
      <c r="B498" s="40"/>
      <c r="C498" s="204" t="s">
        <v>817</v>
      </c>
      <c r="D498" s="204" t="s">
        <v>123</v>
      </c>
      <c r="E498" s="205" t="s">
        <v>818</v>
      </c>
      <c r="F498" s="206" t="s">
        <v>819</v>
      </c>
      <c r="G498" s="207" t="s">
        <v>392</v>
      </c>
      <c r="H498" s="208">
        <v>2</v>
      </c>
      <c r="I498" s="209"/>
      <c r="J498" s="210">
        <f>ROUND(I498*H498,2)</f>
        <v>0</v>
      </c>
      <c r="K498" s="206" t="s">
        <v>127</v>
      </c>
      <c r="L498" s="45"/>
      <c r="M498" s="211" t="s">
        <v>19</v>
      </c>
      <c r="N498" s="212" t="s">
        <v>42</v>
      </c>
      <c r="O498" s="85"/>
      <c r="P498" s="213">
        <f>O498*H498</f>
        <v>0</v>
      </c>
      <c r="Q498" s="213">
        <v>0</v>
      </c>
      <c r="R498" s="213">
        <f>Q498*H498</f>
        <v>0</v>
      </c>
      <c r="S498" s="213">
        <v>0</v>
      </c>
      <c r="T498" s="213">
        <f>S498*H498</f>
        <v>0</v>
      </c>
      <c r="U498" s="214" t="s">
        <v>19</v>
      </c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15" t="s">
        <v>263</v>
      </c>
      <c r="AT498" s="215" t="s">
        <v>123</v>
      </c>
      <c r="AU498" s="215" t="s">
        <v>81</v>
      </c>
      <c r="AY498" s="18" t="s">
        <v>120</v>
      </c>
      <c r="BE498" s="216">
        <f>IF(N498="základní",J498,0)</f>
        <v>0</v>
      </c>
      <c r="BF498" s="216">
        <f>IF(N498="snížená",J498,0)</f>
        <v>0</v>
      </c>
      <c r="BG498" s="216">
        <f>IF(N498="zákl. přenesená",J498,0)</f>
        <v>0</v>
      </c>
      <c r="BH498" s="216">
        <f>IF(N498="sníž. přenesená",J498,0)</f>
        <v>0</v>
      </c>
      <c r="BI498" s="216">
        <f>IF(N498="nulová",J498,0)</f>
        <v>0</v>
      </c>
      <c r="BJ498" s="18" t="s">
        <v>79</v>
      </c>
      <c r="BK498" s="216">
        <f>ROUND(I498*H498,2)</f>
        <v>0</v>
      </c>
      <c r="BL498" s="18" t="s">
        <v>263</v>
      </c>
      <c r="BM498" s="215" t="s">
        <v>820</v>
      </c>
    </row>
    <row r="499" spans="1:47" s="2" customFormat="1" ht="12">
      <c r="A499" s="39"/>
      <c r="B499" s="40"/>
      <c r="C499" s="41"/>
      <c r="D499" s="217" t="s">
        <v>130</v>
      </c>
      <c r="E499" s="41"/>
      <c r="F499" s="218" t="s">
        <v>821</v>
      </c>
      <c r="G499" s="41"/>
      <c r="H499" s="41"/>
      <c r="I499" s="219"/>
      <c r="J499" s="41"/>
      <c r="K499" s="41"/>
      <c r="L499" s="45"/>
      <c r="M499" s="220"/>
      <c r="N499" s="221"/>
      <c r="O499" s="85"/>
      <c r="P499" s="85"/>
      <c r="Q499" s="85"/>
      <c r="R499" s="85"/>
      <c r="S499" s="85"/>
      <c r="T499" s="85"/>
      <c r="U499" s="86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130</v>
      </c>
      <c r="AU499" s="18" t="s">
        <v>81</v>
      </c>
    </row>
    <row r="500" spans="1:65" s="2" customFormat="1" ht="21.75" customHeight="1">
      <c r="A500" s="39"/>
      <c r="B500" s="40"/>
      <c r="C500" s="204" t="s">
        <v>822</v>
      </c>
      <c r="D500" s="204" t="s">
        <v>123</v>
      </c>
      <c r="E500" s="205" t="s">
        <v>823</v>
      </c>
      <c r="F500" s="206" t="s">
        <v>824</v>
      </c>
      <c r="G500" s="207" t="s">
        <v>172</v>
      </c>
      <c r="H500" s="208">
        <v>26.8</v>
      </c>
      <c r="I500" s="209"/>
      <c r="J500" s="210">
        <f>ROUND(I500*H500,2)</f>
        <v>0</v>
      </c>
      <c r="K500" s="206" t="s">
        <v>127</v>
      </c>
      <c r="L500" s="45"/>
      <c r="M500" s="211" t="s">
        <v>19</v>
      </c>
      <c r="N500" s="212" t="s">
        <v>42</v>
      </c>
      <c r="O500" s="85"/>
      <c r="P500" s="213">
        <f>O500*H500</f>
        <v>0</v>
      </c>
      <c r="Q500" s="213">
        <v>0.00261</v>
      </c>
      <c r="R500" s="213">
        <f>Q500*H500</f>
        <v>0.069948</v>
      </c>
      <c r="S500" s="213">
        <v>0</v>
      </c>
      <c r="T500" s="213">
        <f>S500*H500</f>
        <v>0</v>
      </c>
      <c r="U500" s="214" t="s">
        <v>19</v>
      </c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15" t="s">
        <v>263</v>
      </c>
      <c r="AT500" s="215" t="s">
        <v>123</v>
      </c>
      <c r="AU500" s="215" t="s">
        <v>81</v>
      </c>
      <c r="AY500" s="18" t="s">
        <v>120</v>
      </c>
      <c r="BE500" s="216">
        <f>IF(N500="základní",J500,0)</f>
        <v>0</v>
      </c>
      <c r="BF500" s="216">
        <f>IF(N500="snížená",J500,0)</f>
        <v>0</v>
      </c>
      <c r="BG500" s="216">
        <f>IF(N500="zákl. přenesená",J500,0)</f>
        <v>0</v>
      </c>
      <c r="BH500" s="216">
        <f>IF(N500="sníž. přenesená",J500,0)</f>
        <v>0</v>
      </c>
      <c r="BI500" s="216">
        <f>IF(N500="nulová",J500,0)</f>
        <v>0</v>
      </c>
      <c r="BJ500" s="18" t="s">
        <v>79</v>
      </c>
      <c r="BK500" s="216">
        <f>ROUND(I500*H500,2)</f>
        <v>0</v>
      </c>
      <c r="BL500" s="18" t="s">
        <v>263</v>
      </c>
      <c r="BM500" s="215" t="s">
        <v>825</v>
      </c>
    </row>
    <row r="501" spans="1:47" s="2" customFormat="1" ht="12">
      <c r="A501" s="39"/>
      <c r="B501" s="40"/>
      <c r="C501" s="41"/>
      <c r="D501" s="217" t="s">
        <v>130</v>
      </c>
      <c r="E501" s="41"/>
      <c r="F501" s="218" t="s">
        <v>826</v>
      </c>
      <c r="G501" s="41"/>
      <c r="H501" s="41"/>
      <c r="I501" s="219"/>
      <c r="J501" s="41"/>
      <c r="K501" s="41"/>
      <c r="L501" s="45"/>
      <c r="M501" s="220"/>
      <c r="N501" s="221"/>
      <c r="O501" s="85"/>
      <c r="P501" s="85"/>
      <c r="Q501" s="85"/>
      <c r="R501" s="85"/>
      <c r="S501" s="85"/>
      <c r="T501" s="85"/>
      <c r="U501" s="86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130</v>
      </c>
      <c r="AU501" s="18" t="s">
        <v>81</v>
      </c>
    </row>
    <row r="502" spans="1:47" s="2" customFormat="1" ht="12">
      <c r="A502" s="39"/>
      <c r="B502" s="40"/>
      <c r="C502" s="41"/>
      <c r="D502" s="229" t="s">
        <v>717</v>
      </c>
      <c r="E502" s="41"/>
      <c r="F502" s="271" t="s">
        <v>757</v>
      </c>
      <c r="G502" s="41"/>
      <c r="H502" s="41"/>
      <c r="I502" s="219"/>
      <c r="J502" s="41"/>
      <c r="K502" s="41"/>
      <c r="L502" s="45"/>
      <c r="M502" s="220"/>
      <c r="N502" s="221"/>
      <c r="O502" s="85"/>
      <c r="P502" s="85"/>
      <c r="Q502" s="85"/>
      <c r="R502" s="85"/>
      <c r="S502" s="85"/>
      <c r="T502" s="85"/>
      <c r="U502" s="86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717</v>
      </c>
      <c r="AU502" s="18" t="s">
        <v>81</v>
      </c>
    </row>
    <row r="503" spans="1:51" s="13" customFormat="1" ht="12">
      <c r="A503" s="13"/>
      <c r="B503" s="227"/>
      <c r="C503" s="228"/>
      <c r="D503" s="229" t="s">
        <v>175</v>
      </c>
      <c r="E503" s="230" t="s">
        <v>19</v>
      </c>
      <c r="F503" s="231" t="s">
        <v>827</v>
      </c>
      <c r="G503" s="228"/>
      <c r="H503" s="232">
        <v>26.8</v>
      </c>
      <c r="I503" s="233"/>
      <c r="J503" s="228"/>
      <c r="K503" s="228"/>
      <c r="L503" s="234"/>
      <c r="M503" s="235"/>
      <c r="N503" s="236"/>
      <c r="O503" s="236"/>
      <c r="P503" s="236"/>
      <c r="Q503" s="236"/>
      <c r="R503" s="236"/>
      <c r="S503" s="236"/>
      <c r="T503" s="236"/>
      <c r="U503" s="237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8" t="s">
        <v>175</v>
      </c>
      <c r="AU503" s="238" t="s">
        <v>81</v>
      </c>
      <c r="AV503" s="13" t="s">
        <v>81</v>
      </c>
      <c r="AW503" s="13" t="s">
        <v>33</v>
      </c>
      <c r="AX503" s="13" t="s">
        <v>79</v>
      </c>
      <c r="AY503" s="238" t="s">
        <v>120</v>
      </c>
    </row>
    <row r="504" spans="1:65" s="2" customFormat="1" ht="24.15" customHeight="1">
      <c r="A504" s="39"/>
      <c r="B504" s="40"/>
      <c r="C504" s="204" t="s">
        <v>828</v>
      </c>
      <c r="D504" s="204" t="s">
        <v>123</v>
      </c>
      <c r="E504" s="205" t="s">
        <v>829</v>
      </c>
      <c r="F504" s="206" t="s">
        <v>830</v>
      </c>
      <c r="G504" s="207" t="s">
        <v>172</v>
      </c>
      <c r="H504" s="208">
        <v>31.605</v>
      </c>
      <c r="I504" s="209"/>
      <c r="J504" s="210">
        <f>ROUND(I504*H504,2)</f>
        <v>0</v>
      </c>
      <c r="K504" s="206" t="s">
        <v>127</v>
      </c>
      <c r="L504" s="45"/>
      <c r="M504" s="211" t="s">
        <v>19</v>
      </c>
      <c r="N504" s="212" t="s">
        <v>42</v>
      </c>
      <c r="O504" s="85"/>
      <c r="P504" s="213">
        <f>O504*H504</f>
        <v>0</v>
      </c>
      <c r="Q504" s="213">
        <v>0.00059</v>
      </c>
      <c r="R504" s="213">
        <f>Q504*H504</f>
        <v>0.018646950000000002</v>
      </c>
      <c r="S504" s="213">
        <v>0</v>
      </c>
      <c r="T504" s="213">
        <f>S504*H504</f>
        <v>0</v>
      </c>
      <c r="U504" s="214" t="s">
        <v>19</v>
      </c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15" t="s">
        <v>263</v>
      </c>
      <c r="AT504" s="215" t="s">
        <v>123</v>
      </c>
      <c r="AU504" s="215" t="s">
        <v>81</v>
      </c>
      <c r="AY504" s="18" t="s">
        <v>120</v>
      </c>
      <c r="BE504" s="216">
        <f>IF(N504="základní",J504,0)</f>
        <v>0</v>
      </c>
      <c r="BF504" s="216">
        <f>IF(N504="snížená",J504,0)</f>
        <v>0</v>
      </c>
      <c r="BG504" s="216">
        <f>IF(N504="zákl. přenesená",J504,0)</f>
        <v>0</v>
      </c>
      <c r="BH504" s="216">
        <f>IF(N504="sníž. přenesená",J504,0)</f>
        <v>0</v>
      </c>
      <c r="BI504" s="216">
        <f>IF(N504="nulová",J504,0)</f>
        <v>0</v>
      </c>
      <c r="BJ504" s="18" t="s">
        <v>79</v>
      </c>
      <c r="BK504" s="216">
        <f>ROUND(I504*H504,2)</f>
        <v>0</v>
      </c>
      <c r="BL504" s="18" t="s">
        <v>263</v>
      </c>
      <c r="BM504" s="215" t="s">
        <v>831</v>
      </c>
    </row>
    <row r="505" spans="1:47" s="2" customFormat="1" ht="12">
      <c r="A505" s="39"/>
      <c r="B505" s="40"/>
      <c r="C505" s="41"/>
      <c r="D505" s="217" t="s">
        <v>130</v>
      </c>
      <c r="E505" s="41"/>
      <c r="F505" s="218" t="s">
        <v>832</v>
      </c>
      <c r="G505" s="41"/>
      <c r="H505" s="41"/>
      <c r="I505" s="219"/>
      <c r="J505" s="41"/>
      <c r="K505" s="41"/>
      <c r="L505" s="45"/>
      <c r="M505" s="220"/>
      <c r="N505" s="221"/>
      <c r="O505" s="85"/>
      <c r="P505" s="85"/>
      <c r="Q505" s="85"/>
      <c r="R505" s="85"/>
      <c r="S505" s="85"/>
      <c r="T505" s="85"/>
      <c r="U505" s="86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130</v>
      </c>
      <c r="AU505" s="18" t="s">
        <v>81</v>
      </c>
    </row>
    <row r="506" spans="1:47" s="2" customFormat="1" ht="12">
      <c r="A506" s="39"/>
      <c r="B506" s="40"/>
      <c r="C506" s="41"/>
      <c r="D506" s="229" t="s">
        <v>717</v>
      </c>
      <c r="E506" s="41"/>
      <c r="F506" s="271" t="s">
        <v>757</v>
      </c>
      <c r="G506" s="41"/>
      <c r="H506" s="41"/>
      <c r="I506" s="219"/>
      <c r="J506" s="41"/>
      <c r="K506" s="41"/>
      <c r="L506" s="45"/>
      <c r="M506" s="220"/>
      <c r="N506" s="221"/>
      <c r="O506" s="85"/>
      <c r="P506" s="85"/>
      <c r="Q506" s="85"/>
      <c r="R506" s="85"/>
      <c r="S506" s="85"/>
      <c r="T506" s="85"/>
      <c r="U506" s="86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717</v>
      </c>
      <c r="AU506" s="18" t="s">
        <v>81</v>
      </c>
    </row>
    <row r="507" spans="1:51" s="13" customFormat="1" ht="12">
      <c r="A507" s="13"/>
      <c r="B507" s="227"/>
      <c r="C507" s="228"/>
      <c r="D507" s="229" t="s">
        <v>175</v>
      </c>
      <c r="E507" s="230" t="s">
        <v>19</v>
      </c>
      <c r="F507" s="231" t="s">
        <v>833</v>
      </c>
      <c r="G507" s="228"/>
      <c r="H507" s="232">
        <v>12.284</v>
      </c>
      <c r="I507" s="233"/>
      <c r="J507" s="228"/>
      <c r="K507" s="228"/>
      <c r="L507" s="234"/>
      <c r="M507" s="235"/>
      <c r="N507" s="236"/>
      <c r="O507" s="236"/>
      <c r="P507" s="236"/>
      <c r="Q507" s="236"/>
      <c r="R507" s="236"/>
      <c r="S507" s="236"/>
      <c r="T507" s="236"/>
      <c r="U507" s="237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8" t="s">
        <v>175</v>
      </c>
      <c r="AU507" s="238" t="s">
        <v>81</v>
      </c>
      <c r="AV507" s="13" t="s">
        <v>81</v>
      </c>
      <c r="AW507" s="13" t="s">
        <v>33</v>
      </c>
      <c r="AX507" s="13" t="s">
        <v>71</v>
      </c>
      <c r="AY507" s="238" t="s">
        <v>120</v>
      </c>
    </row>
    <row r="508" spans="1:51" s="13" customFormat="1" ht="12">
      <c r="A508" s="13"/>
      <c r="B508" s="227"/>
      <c r="C508" s="228"/>
      <c r="D508" s="229" t="s">
        <v>175</v>
      </c>
      <c r="E508" s="230" t="s">
        <v>19</v>
      </c>
      <c r="F508" s="231" t="s">
        <v>834</v>
      </c>
      <c r="G508" s="228"/>
      <c r="H508" s="232">
        <v>19.321</v>
      </c>
      <c r="I508" s="233"/>
      <c r="J508" s="228"/>
      <c r="K508" s="228"/>
      <c r="L508" s="234"/>
      <c r="M508" s="235"/>
      <c r="N508" s="236"/>
      <c r="O508" s="236"/>
      <c r="P508" s="236"/>
      <c r="Q508" s="236"/>
      <c r="R508" s="236"/>
      <c r="S508" s="236"/>
      <c r="T508" s="236"/>
      <c r="U508" s="237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8" t="s">
        <v>175</v>
      </c>
      <c r="AU508" s="238" t="s">
        <v>81</v>
      </c>
      <c r="AV508" s="13" t="s">
        <v>81</v>
      </c>
      <c r="AW508" s="13" t="s">
        <v>33</v>
      </c>
      <c r="AX508" s="13" t="s">
        <v>71</v>
      </c>
      <c r="AY508" s="238" t="s">
        <v>120</v>
      </c>
    </row>
    <row r="509" spans="1:51" s="14" customFormat="1" ht="12">
      <c r="A509" s="14"/>
      <c r="B509" s="239"/>
      <c r="C509" s="240"/>
      <c r="D509" s="229" t="s">
        <v>175</v>
      </c>
      <c r="E509" s="241" t="s">
        <v>19</v>
      </c>
      <c r="F509" s="242" t="s">
        <v>178</v>
      </c>
      <c r="G509" s="240"/>
      <c r="H509" s="243">
        <v>31.605000000000004</v>
      </c>
      <c r="I509" s="244"/>
      <c r="J509" s="240"/>
      <c r="K509" s="240"/>
      <c r="L509" s="245"/>
      <c r="M509" s="246"/>
      <c r="N509" s="247"/>
      <c r="O509" s="247"/>
      <c r="P509" s="247"/>
      <c r="Q509" s="247"/>
      <c r="R509" s="247"/>
      <c r="S509" s="247"/>
      <c r="T509" s="247"/>
      <c r="U509" s="248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9" t="s">
        <v>175</v>
      </c>
      <c r="AU509" s="249" t="s">
        <v>81</v>
      </c>
      <c r="AV509" s="14" t="s">
        <v>147</v>
      </c>
      <c r="AW509" s="14" t="s">
        <v>33</v>
      </c>
      <c r="AX509" s="14" t="s">
        <v>79</v>
      </c>
      <c r="AY509" s="249" t="s">
        <v>120</v>
      </c>
    </row>
    <row r="510" spans="1:65" s="2" customFormat="1" ht="24.15" customHeight="1">
      <c r="A510" s="39"/>
      <c r="B510" s="40"/>
      <c r="C510" s="204" t="s">
        <v>835</v>
      </c>
      <c r="D510" s="204" t="s">
        <v>123</v>
      </c>
      <c r="E510" s="205" t="s">
        <v>836</v>
      </c>
      <c r="F510" s="206" t="s">
        <v>837</v>
      </c>
      <c r="G510" s="207" t="s">
        <v>172</v>
      </c>
      <c r="H510" s="208">
        <v>31.605</v>
      </c>
      <c r="I510" s="209"/>
      <c r="J510" s="210">
        <f>ROUND(I510*H510,2)</f>
        <v>0</v>
      </c>
      <c r="K510" s="206" t="s">
        <v>127</v>
      </c>
      <c r="L510" s="45"/>
      <c r="M510" s="211" t="s">
        <v>19</v>
      </c>
      <c r="N510" s="212" t="s">
        <v>42</v>
      </c>
      <c r="O510" s="85"/>
      <c r="P510" s="213">
        <f>O510*H510</f>
        <v>0</v>
      </c>
      <c r="Q510" s="213">
        <v>0.00092</v>
      </c>
      <c r="R510" s="213">
        <f>Q510*H510</f>
        <v>0.0290766</v>
      </c>
      <c r="S510" s="213">
        <v>0</v>
      </c>
      <c r="T510" s="213">
        <f>S510*H510</f>
        <v>0</v>
      </c>
      <c r="U510" s="214" t="s">
        <v>19</v>
      </c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15" t="s">
        <v>263</v>
      </c>
      <c r="AT510" s="215" t="s">
        <v>123</v>
      </c>
      <c r="AU510" s="215" t="s">
        <v>81</v>
      </c>
      <c r="AY510" s="18" t="s">
        <v>120</v>
      </c>
      <c r="BE510" s="216">
        <f>IF(N510="základní",J510,0)</f>
        <v>0</v>
      </c>
      <c r="BF510" s="216">
        <f>IF(N510="snížená",J510,0)</f>
        <v>0</v>
      </c>
      <c r="BG510" s="216">
        <f>IF(N510="zákl. přenesená",J510,0)</f>
        <v>0</v>
      </c>
      <c r="BH510" s="216">
        <f>IF(N510="sníž. přenesená",J510,0)</f>
        <v>0</v>
      </c>
      <c r="BI510" s="216">
        <f>IF(N510="nulová",J510,0)</f>
        <v>0</v>
      </c>
      <c r="BJ510" s="18" t="s">
        <v>79</v>
      </c>
      <c r="BK510" s="216">
        <f>ROUND(I510*H510,2)</f>
        <v>0</v>
      </c>
      <c r="BL510" s="18" t="s">
        <v>263</v>
      </c>
      <c r="BM510" s="215" t="s">
        <v>838</v>
      </c>
    </row>
    <row r="511" spans="1:47" s="2" customFormat="1" ht="12">
      <c r="A511" s="39"/>
      <c r="B511" s="40"/>
      <c r="C511" s="41"/>
      <c r="D511" s="217" t="s">
        <v>130</v>
      </c>
      <c r="E511" s="41"/>
      <c r="F511" s="218" t="s">
        <v>839</v>
      </c>
      <c r="G511" s="41"/>
      <c r="H511" s="41"/>
      <c r="I511" s="219"/>
      <c r="J511" s="41"/>
      <c r="K511" s="41"/>
      <c r="L511" s="45"/>
      <c r="M511" s="220"/>
      <c r="N511" s="221"/>
      <c r="O511" s="85"/>
      <c r="P511" s="85"/>
      <c r="Q511" s="85"/>
      <c r="R511" s="85"/>
      <c r="S511" s="85"/>
      <c r="T511" s="85"/>
      <c r="U511" s="86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130</v>
      </c>
      <c r="AU511" s="18" t="s">
        <v>81</v>
      </c>
    </row>
    <row r="512" spans="1:47" s="2" customFormat="1" ht="12">
      <c r="A512" s="39"/>
      <c r="B512" s="40"/>
      <c r="C512" s="41"/>
      <c r="D512" s="229" t="s">
        <v>717</v>
      </c>
      <c r="E512" s="41"/>
      <c r="F512" s="271" t="s">
        <v>757</v>
      </c>
      <c r="G512" s="41"/>
      <c r="H512" s="41"/>
      <c r="I512" s="219"/>
      <c r="J512" s="41"/>
      <c r="K512" s="41"/>
      <c r="L512" s="45"/>
      <c r="M512" s="220"/>
      <c r="N512" s="221"/>
      <c r="O512" s="85"/>
      <c r="P512" s="85"/>
      <c r="Q512" s="85"/>
      <c r="R512" s="85"/>
      <c r="S512" s="85"/>
      <c r="T512" s="85"/>
      <c r="U512" s="86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18" t="s">
        <v>717</v>
      </c>
      <c r="AU512" s="18" t="s">
        <v>81</v>
      </c>
    </row>
    <row r="513" spans="1:51" s="13" customFormat="1" ht="12">
      <c r="A513" s="13"/>
      <c r="B513" s="227"/>
      <c r="C513" s="228"/>
      <c r="D513" s="229" t="s">
        <v>175</v>
      </c>
      <c r="E513" s="230" t="s">
        <v>19</v>
      </c>
      <c r="F513" s="231" t="s">
        <v>833</v>
      </c>
      <c r="G513" s="228"/>
      <c r="H513" s="232">
        <v>12.284</v>
      </c>
      <c r="I513" s="233"/>
      <c r="J513" s="228"/>
      <c r="K513" s="228"/>
      <c r="L513" s="234"/>
      <c r="M513" s="235"/>
      <c r="N513" s="236"/>
      <c r="O513" s="236"/>
      <c r="P513" s="236"/>
      <c r="Q513" s="236"/>
      <c r="R513" s="236"/>
      <c r="S513" s="236"/>
      <c r="T513" s="236"/>
      <c r="U513" s="237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8" t="s">
        <v>175</v>
      </c>
      <c r="AU513" s="238" t="s">
        <v>81</v>
      </c>
      <c r="AV513" s="13" t="s">
        <v>81</v>
      </c>
      <c r="AW513" s="13" t="s">
        <v>33</v>
      </c>
      <c r="AX513" s="13" t="s">
        <v>71</v>
      </c>
      <c r="AY513" s="238" t="s">
        <v>120</v>
      </c>
    </row>
    <row r="514" spans="1:51" s="13" customFormat="1" ht="12">
      <c r="A514" s="13"/>
      <c r="B514" s="227"/>
      <c r="C514" s="228"/>
      <c r="D514" s="229" t="s">
        <v>175</v>
      </c>
      <c r="E514" s="230" t="s">
        <v>19</v>
      </c>
      <c r="F514" s="231" t="s">
        <v>834</v>
      </c>
      <c r="G514" s="228"/>
      <c r="H514" s="232">
        <v>19.321</v>
      </c>
      <c r="I514" s="233"/>
      <c r="J514" s="228"/>
      <c r="K514" s="228"/>
      <c r="L514" s="234"/>
      <c r="M514" s="235"/>
      <c r="N514" s="236"/>
      <c r="O514" s="236"/>
      <c r="P514" s="236"/>
      <c r="Q514" s="236"/>
      <c r="R514" s="236"/>
      <c r="S514" s="236"/>
      <c r="T514" s="236"/>
      <c r="U514" s="237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8" t="s">
        <v>175</v>
      </c>
      <c r="AU514" s="238" t="s">
        <v>81</v>
      </c>
      <c r="AV514" s="13" t="s">
        <v>81</v>
      </c>
      <c r="AW514" s="13" t="s">
        <v>33</v>
      </c>
      <c r="AX514" s="13" t="s">
        <v>71</v>
      </c>
      <c r="AY514" s="238" t="s">
        <v>120</v>
      </c>
    </row>
    <row r="515" spans="1:51" s="14" customFormat="1" ht="12">
      <c r="A515" s="14"/>
      <c r="B515" s="239"/>
      <c r="C515" s="240"/>
      <c r="D515" s="229" t="s">
        <v>175</v>
      </c>
      <c r="E515" s="241" t="s">
        <v>19</v>
      </c>
      <c r="F515" s="242" t="s">
        <v>178</v>
      </c>
      <c r="G515" s="240"/>
      <c r="H515" s="243">
        <v>31.605000000000004</v>
      </c>
      <c r="I515" s="244"/>
      <c r="J515" s="240"/>
      <c r="K515" s="240"/>
      <c r="L515" s="245"/>
      <c r="M515" s="246"/>
      <c r="N515" s="247"/>
      <c r="O515" s="247"/>
      <c r="P515" s="247"/>
      <c r="Q515" s="247"/>
      <c r="R515" s="247"/>
      <c r="S515" s="247"/>
      <c r="T515" s="247"/>
      <c r="U515" s="248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9" t="s">
        <v>175</v>
      </c>
      <c r="AU515" s="249" t="s">
        <v>81</v>
      </c>
      <c r="AV515" s="14" t="s">
        <v>147</v>
      </c>
      <c r="AW515" s="14" t="s">
        <v>33</v>
      </c>
      <c r="AX515" s="14" t="s">
        <v>79</v>
      </c>
      <c r="AY515" s="249" t="s">
        <v>120</v>
      </c>
    </row>
    <row r="516" spans="1:65" s="2" customFormat="1" ht="24.15" customHeight="1">
      <c r="A516" s="39"/>
      <c r="B516" s="40"/>
      <c r="C516" s="204" t="s">
        <v>840</v>
      </c>
      <c r="D516" s="204" t="s">
        <v>123</v>
      </c>
      <c r="E516" s="205" t="s">
        <v>841</v>
      </c>
      <c r="F516" s="206" t="s">
        <v>842</v>
      </c>
      <c r="G516" s="207" t="s">
        <v>172</v>
      </c>
      <c r="H516" s="208">
        <v>5.872</v>
      </c>
      <c r="I516" s="209"/>
      <c r="J516" s="210">
        <f>ROUND(I516*H516,2)</f>
        <v>0</v>
      </c>
      <c r="K516" s="206" t="s">
        <v>127</v>
      </c>
      <c r="L516" s="45"/>
      <c r="M516" s="211" t="s">
        <v>19</v>
      </c>
      <c r="N516" s="212" t="s">
        <v>42</v>
      </c>
      <c r="O516" s="85"/>
      <c r="P516" s="213">
        <f>O516*H516</f>
        <v>0</v>
      </c>
      <c r="Q516" s="213">
        <v>0.00114</v>
      </c>
      <c r="R516" s="213">
        <f>Q516*H516</f>
        <v>0.00669408</v>
      </c>
      <c r="S516" s="213">
        <v>0</v>
      </c>
      <c r="T516" s="213">
        <f>S516*H516</f>
        <v>0</v>
      </c>
      <c r="U516" s="214" t="s">
        <v>19</v>
      </c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15" t="s">
        <v>263</v>
      </c>
      <c r="AT516" s="215" t="s">
        <v>123</v>
      </c>
      <c r="AU516" s="215" t="s">
        <v>81</v>
      </c>
      <c r="AY516" s="18" t="s">
        <v>120</v>
      </c>
      <c r="BE516" s="216">
        <f>IF(N516="základní",J516,0)</f>
        <v>0</v>
      </c>
      <c r="BF516" s="216">
        <f>IF(N516="snížená",J516,0)</f>
        <v>0</v>
      </c>
      <c r="BG516" s="216">
        <f>IF(N516="zákl. přenesená",J516,0)</f>
        <v>0</v>
      </c>
      <c r="BH516" s="216">
        <f>IF(N516="sníž. přenesená",J516,0)</f>
        <v>0</v>
      </c>
      <c r="BI516" s="216">
        <f>IF(N516="nulová",J516,0)</f>
        <v>0</v>
      </c>
      <c r="BJ516" s="18" t="s">
        <v>79</v>
      </c>
      <c r="BK516" s="216">
        <f>ROUND(I516*H516,2)</f>
        <v>0</v>
      </c>
      <c r="BL516" s="18" t="s">
        <v>263</v>
      </c>
      <c r="BM516" s="215" t="s">
        <v>843</v>
      </c>
    </row>
    <row r="517" spans="1:47" s="2" customFormat="1" ht="12">
      <c r="A517" s="39"/>
      <c r="B517" s="40"/>
      <c r="C517" s="41"/>
      <c r="D517" s="217" t="s">
        <v>130</v>
      </c>
      <c r="E517" s="41"/>
      <c r="F517" s="218" t="s">
        <v>844</v>
      </c>
      <c r="G517" s="41"/>
      <c r="H517" s="41"/>
      <c r="I517" s="219"/>
      <c r="J517" s="41"/>
      <c r="K517" s="41"/>
      <c r="L517" s="45"/>
      <c r="M517" s="220"/>
      <c r="N517" s="221"/>
      <c r="O517" s="85"/>
      <c r="P517" s="85"/>
      <c r="Q517" s="85"/>
      <c r="R517" s="85"/>
      <c r="S517" s="85"/>
      <c r="T517" s="85"/>
      <c r="U517" s="86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130</v>
      </c>
      <c r="AU517" s="18" t="s">
        <v>81</v>
      </c>
    </row>
    <row r="518" spans="1:47" s="2" customFormat="1" ht="12">
      <c r="A518" s="39"/>
      <c r="B518" s="40"/>
      <c r="C518" s="41"/>
      <c r="D518" s="229" t="s">
        <v>717</v>
      </c>
      <c r="E518" s="41"/>
      <c r="F518" s="271" t="s">
        <v>757</v>
      </c>
      <c r="G518" s="41"/>
      <c r="H518" s="41"/>
      <c r="I518" s="219"/>
      <c r="J518" s="41"/>
      <c r="K518" s="41"/>
      <c r="L518" s="45"/>
      <c r="M518" s="220"/>
      <c r="N518" s="221"/>
      <c r="O518" s="85"/>
      <c r="P518" s="85"/>
      <c r="Q518" s="85"/>
      <c r="R518" s="85"/>
      <c r="S518" s="85"/>
      <c r="T518" s="85"/>
      <c r="U518" s="86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T518" s="18" t="s">
        <v>717</v>
      </c>
      <c r="AU518" s="18" t="s">
        <v>81</v>
      </c>
    </row>
    <row r="519" spans="1:51" s="13" customFormat="1" ht="12">
      <c r="A519" s="13"/>
      <c r="B519" s="227"/>
      <c r="C519" s="228"/>
      <c r="D519" s="229" t="s">
        <v>175</v>
      </c>
      <c r="E519" s="230" t="s">
        <v>19</v>
      </c>
      <c r="F519" s="231" t="s">
        <v>845</v>
      </c>
      <c r="G519" s="228"/>
      <c r="H519" s="232">
        <v>5.872</v>
      </c>
      <c r="I519" s="233"/>
      <c r="J519" s="228"/>
      <c r="K519" s="228"/>
      <c r="L519" s="234"/>
      <c r="M519" s="235"/>
      <c r="N519" s="236"/>
      <c r="O519" s="236"/>
      <c r="P519" s="236"/>
      <c r="Q519" s="236"/>
      <c r="R519" s="236"/>
      <c r="S519" s="236"/>
      <c r="T519" s="236"/>
      <c r="U519" s="237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8" t="s">
        <v>175</v>
      </c>
      <c r="AU519" s="238" t="s">
        <v>81</v>
      </c>
      <c r="AV519" s="13" t="s">
        <v>81</v>
      </c>
      <c r="AW519" s="13" t="s">
        <v>33</v>
      </c>
      <c r="AX519" s="13" t="s">
        <v>79</v>
      </c>
      <c r="AY519" s="238" t="s">
        <v>120</v>
      </c>
    </row>
    <row r="520" spans="1:65" s="2" customFormat="1" ht="16.5" customHeight="1">
      <c r="A520" s="39"/>
      <c r="B520" s="40"/>
      <c r="C520" s="204" t="s">
        <v>846</v>
      </c>
      <c r="D520" s="204" t="s">
        <v>123</v>
      </c>
      <c r="E520" s="205" t="s">
        <v>847</v>
      </c>
      <c r="F520" s="206" t="s">
        <v>848</v>
      </c>
      <c r="G520" s="207" t="s">
        <v>172</v>
      </c>
      <c r="H520" s="208">
        <v>10.5</v>
      </c>
      <c r="I520" s="209"/>
      <c r="J520" s="210">
        <f>ROUND(I520*H520,2)</f>
        <v>0</v>
      </c>
      <c r="K520" s="206" t="s">
        <v>127</v>
      </c>
      <c r="L520" s="45"/>
      <c r="M520" s="211" t="s">
        <v>19</v>
      </c>
      <c r="N520" s="212" t="s">
        <v>42</v>
      </c>
      <c r="O520" s="85"/>
      <c r="P520" s="213">
        <f>O520*H520</f>
        <v>0</v>
      </c>
      <c r="Q520" s="213">
        <v>0.00091</v>
      </c>
      <c r="R520" s="213">
        <f>Q520*H520</f>
        <v>0.009555</v>
      </c>
      <c r="S520" s="213">
        <v>0</v>
      </c>
      <c r="T520" s="213">
        <f>S520*H520</f>
        <v>0</v>
      </c>
      <c r="U520" s="214" t="s">
        <v>19</v>
      </c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15" t="s">
        <v>263</v>
      </c>
      <c r="AT520" s="215" t="s">
        <v>123</v>
      </c>
      <c r="AU520" s="215" t="s">
        <v>81</v>
      </c>
      <c r="AY520" s="18" t="s">
        <v>120</v>
      </c>
      <c r="BE520" s="216">
        <f>IF(N520="základní",J520,0)</f>
        <v>0</v>
      </c>
      <c r="BF520" s="216">
        <f>IF(N520="snížená",J520,0)</f>
        <v>0</v>
      </c>
      <c r="BG520" s="216">
        <f>IF(N520="zákl. přenesená",J520,0)</f>
        <v>0</v>
      </c>
      <c r="BH520" s="216">
        <f>IF(N520="sníž. přenesená",J520,0)</f>
        <v>0</v>
      </c>
      <c r="BI520" s="216">
        <f>IF(N520="nulová",J520,0)</f>
        <v>0</v>
      </c>
      <c r="BJ520" s="18" t="s">
        <v>79</v>
      </c>
      <c r="BK520" s="216">
        <f>ROUND(I520*H520,2)</f>
        <v>0</v>
      </c>
      <c r="BL520" s="18" t="s">
        <v>263</v>
      </c>
      <c r="BM520" s="215" t="s">
        <v>849</v>
      </c>
    </row>
    <row r="521" spans="1:47" s="2" customFormat="1" ht="12">
      <c r="A521" s="39"/>
      <c r="B521" s="40"/>
      <c r="C521" s="41"/>
      <c r="D521" s="217" t="s">
        <v>130</v>
      </c>
      <c r="E521" s="41"/>
      <c r="F521" s="218" t="s">
        <v>850</v>
      </c>
      <c r="G521" s="41"/>
      <c r="H521" s="41"/>
      <c r="I521" s="219"/>
      <c r="J521" s="41"/>
      <c r="K521" s="41"/>
      <c r="L521" s="45"/>
      <c r="M521" s="220"/>
      <c r="N521" s="221"/>
      <c r="O521" s="85"/>
      <c r="P521" s="85"/>
      <c r="Q521" s="85"/>
      <c r="R521" s="85"/>
      <c r="S521" s="85"/>
      <c r="T521" s="85"/>
      <c r="U521" s="86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130</v>
      </c>
      <c r="AU521" s="18" t="s">
        <v>81</v>
      </c>
    </row>
    <row r="522" spans="1:47" s="2" customFormat="1" ht="12">
      <c r="A522" s="39"/>
      <c r="B522" s="40"/>
      <c r="C522" s="41"/>
      <c r="D522" s="229" t="s">
        <v>717</v>
      </c>
      <c r="E522" s="41"/>
      <c r="F522" s="271" t="s">
        <v>757</v>
      </c>
      <c r="G522" s="41"/>
      <c r="H522" s="41"/>
      <c r="I522" s="219"/>
      <c r="J522" s="41"/>
      <c r="K522" s="41"/>
      <c r="L522" s="45"/>
      <c r="M522" s="220"/>
      <c r="N522" s="221"/>
      <c r="O522" s="85"/>
      <c r="P522" s="85"/>
      <c r="Q522" s="85"/>
      <c r="R522" s="85"/>
      <c r="S522" s="85"/>
      <c r="T522" s="85"/>
      <c r="U522" s="86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717</v>
      </c>
      <c r="AU522" s="18" t="s">
        <v>81</v>
      </c>
    </row>
    <row r="523" spans="1:51" s="13" customFormat="1" ht="12">
      <c r="A523" s="13"/>
      <c r="B523" s="227"/>
      <c r="C523" s="228"/>
      <c r="D523" s="229" t="s">
        <v>175</v>
      </c>
      <c r="E523" s="230" t="s">
        <v>19</v>
      </c>
      <c r="F523" s="231" t="s">
        <v>851</v>
      </c>
      <c r="G523" s="228"/>
      <c r="H523" s="232">
        <v>10.5</v>
      </c>
      <c r="I523" s="233"/>
      <c r="J523" s="228"/>
      <c r="K523" s="228"/>
      <c r="L523" s="234"/>
      <c r="M523" s="235"/>
      <c r="N523" s="236"/>
      <c r="O523" s="236"/>
      <c r="P523" s="236"/>
      <c r="Q523" s="236"/>
      <c r="R523" s="236"/>
      <c r="S523" s="236"/>
      <c r="T523" s="236"/>
      <c r="U523" s="237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8" t="s">
        <v>175</v>
      </c>
      <c r="AU523" s="238" t="s">
        <v>81</v>
      </c>
      <c r="AV523" s="13" t="s">
        <v>81</v>
      </c>
      <c r="AW523" s="13" t="s">
        <v>33</v>
      </c>
      <c r="AX523" s="13" t="s">
        <v>79</v>
      </c>
      <c r="AY523" s="238" t="s">
        <v>120</v>
      </c>
    </row>
    <row r="524" spans="1:65" s="2" customFormat="1" ht="16.5" customHeight="1">
      <c r="A524" s="39"/>
      <c r="B524" s="40"/>
      <c r="C524" s="204" t="s">
        <v>852</v>
      </c>
      <c r="D524" s="204" t="s">
        <v>123</v>
      </c>
      <c r="E524" s="205" t="s">
        <v>853</v>
      </c>
      <c r="F524" s="206" t="s">
        <v>854</v>
      </c>
      <c r="G524" s="207" t="s">
        <v>172</v>
      </c>
      <c r="H524" s="208">
        <v>69.7</v>
      </c>
      <c r="I524" s="209"/>
      <c r="J524" s="210">
        <f>ROUND(I524*H524,2)</f>
        <v>0</v>
      </c>
      <c r="K524" s="206" t="s">
        <v>127</v>
      </c>
      <c r="L524" s="45"/>
      <c r="M524" s="211" t="s">
        <v>19</v>
      </c>
      <c r="N524" s="212" t="s">
        <v>42</v>
      </c>
      <c r="O524" s="85"/>
      <c r="P524" s="213">
        <f>O524*H524</f>
        <v>0</v>
      </c>
      <c r="Q524" s="213">
        <v>0.00092</v>
      </c>
      <c r="R524" s="213">
        <f>Q524*H524</f>
        <v>0.064124</v>
      </c>
      <c r="S524" s="213">
        <v>0</v>
      </c>
      <c r="T524" s="213">
        <f>S524*H524</f>
        <v>0</v>
      </c>
      <c r="U524" s="214" t="s">
        <v>19</v>
      </c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15" t="s">
        <v>263</v>
      </c>
      <c r="AT524" s="215" t="s">
        <v>123</v>
      </c>
      <c r="AU524" s="215" t="s">
        <v>81</v>
      </c>
      <c r="AY524" s="18" t="s">
        <v>120</v>
      </c>
      <c r="BE524" s="216">
        <f>IF(N524="základní",J524,0)</f>
        <v>0</v>
      </c>
      <c r="BF524" s="216">
        <f>IF(N524="snížená",J524,0)</f>
        <v>0</v>
      </c>
      <c r="BG524" s="216">
        <f>IF(N524="zákl. přenesená",J524,0)</f>
        <v>0</v>
      </c>
      <c r="BH524" s="216">
        <f>IF(N524="sníž. přenesená",J524,0)</f>
        <v>0</v>
      </c>
      <c r="BI524" s="216">
        <f>IF(N524="nulová",J524,0)</f>
        <v>0</v>
      </c>
      <c r="BJ524" s="18" t="s">
        <v>79</v>
      </c>
      <c r="BK524" s="216">
        <f>ROUND(I524*H524,2)</f>
        <v>0</v>
      </c>
      <c r="BL524" s="18" t="s">
        <v>263</v>
      </c>
      <c r="BM524" s="215" t="s">
        <v>855</v>
      </c>
    </row>
    <row r="525" spans="1:47" s="2" customFormat="1" ht="12">
      <c r="A525" s="39"/>
      <c r="B525" s="40"/>
      <c r="C525" s="41"/>
      <c r="D525" s="217" t="s">
        <v>130</v>
      </c>
      <c r="E525" s="41"/>
      <c r="F525" s="218" t="s">
        <v>856</v>
      </c>
      <c r="G525" s="41"/>
      <c r="H525" s="41"/>
      <c r="I525" s="219"/>
      <c r="J525" s="41"/>
      <c r="K525" s="41"/>
      <c r="L525" s="45"/>
      <c r="M525" s="220"/>
      <c r="N525" s="221"/>
      <c r="O525" s="85"/>
      <c r="P525" s="85"/>
      <c r="Q525" s="85"/>
      <c r="R525" s="85"/>
      <c r="S525" s="85"/>
      <c r="T525" s="85"/>
      <c r="U525" s="86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T525" s="18" t="s">
        <v>130</v>
      </c>
      <c r="AU525" s="18" t="s">
        <v>81</v>
      </c>
    </row>
    <row r="526" spans="1:47" s="2" customFormat="1" ht="12">
      <c r="A526" s="39"/>
      <c r="B526" s="40"/>
      <c r="C526" s="41"/>
      <c r="D526" s="229" t="s">
        <v>717</v>
      </c>
      <c r="E526" s="41"/>
      <c r="F526" s="271" t="s">
        <v>757</v>
      </c>
      <c r="G526" s="41"/>
      <c r="H526" s="41"/>
      <c r="I526" s="219"/>
      <c r="J526" s="41"/>
      <c r="K526" s="41"/>
      <c r="L526" s="45"/>
      <c r="M526" s="220"/>
      <c r="N526" s="221"/>
      <c r="O526" s="85"/>
      <c r="P526" s="85"/>
      <c r="Q526" s="85"/>
      <c r="R526" s="85"/>
      <c r="S526" s="85"/>
      <c r="T526" s="85"/>
      <c r="U526" s="86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717</v>
      </c>
      <c r="AU526" s="18" t="s">
        <v>81</v>
      </c>
    </row>
    <row r="527" spans="1:51" s="13" customFormat="1" ht="12">
      <c r="A527" s="13"/>
      <c r="B527" s="227"/>
      <c r="C527" s="228"/>
      <c r="D527" s="229" t="s">
        <v>175</v>
      </c>
      <c r="E527" s="230" t="s">
        <v>19</v>
      </c>
      <c r="F527" s="231" t="s">
        <v>857</v>
      </c>
      <c r="G527" s="228"/>
      <c r="H527" s="232">
        <v>69.7</v>
      </c>
      <c r="I527" s="233"/>
      <c r="J527" s="228"/>
      <c r="K527" s="228"/>
      <c r="L527" s="234"/>
      <c r="M527" s="235"/>
      <c r="N527" s="236"/>
      <c r="O527" s="236"/>
      <c r="P527" s="236"/>
      <c r="Q527" s="236"/>
      <c r="R527" s="236"/>
      <c r="S527" s="236"/>
      <c r="T527" s="236"/>
      <c r="U527" s="237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8" t="s">
        <v>175</v>
      </c>
      <c r="AU527" s="238" t="s">
        <v>81</v>
      </c>
      <c r="AV527" s="13" t="s">
        <v>81</v>
      </c>
      <c r="AW527" s="13" t="s">
        <v>33</v>
      </c>
      <c r="AX527" s="13" t="s">
        <v>79</v>
      </c>
      <c r="AY527" s="238" t="s">
        <v>120</v>
      </c>
    </row>
    <row r="528" spans="1:65" s="2" customFormat="1" ht="21.75" customHeight="1">
      <c r="A528" s="39"/>
      <c r="B528" s="40"/>
      <c r="C528" s="204" t="s">
        <v>858</v>
      </c>
      <c r="D528" s="204" t="s">
        <v>123</v>
      </c>
      <c r="E528" s="205" t="s">
        <v>859</v>
      </c>
      <c r="F528" s="206" t="s">
        <v>860</v>
      </c>
      <c r="G528" s="207" t="s">
        <v>392</v>
      </c>
      <c r="H528" s="208">
        <v>2</v>
      </c>
      <c r="I528" s="209"/>
      <c r="J528" s="210">
        <f>ROUND(I528*H528,2)</f>
        <v>0</v>
      </c>
      <c r="K528" s="206" t="s">
        <v>127</v>
      </c>
      <c r="L528" s="45"/>
      <c r="M528" s="211" t="s">
        <v>19</v>
      </c>
      <c r="N528" s="212" t="s">
        <v>42</v>
      </c>
      <c r="O528" s="85"/>
      <c r="P528" s="213">
        <f>O528*H528</f>
        <v>0</v>
      </c>
      <c r="Q528" s="213">
        <v>0.00033</v>
      </c>
      <c r="R528" s="213">
        <f>Q528*H528</f>
        <v>0.00066</v>
      </c>
      <c r="S528" s="213">
        <v>0</v>
      </c>
      <c r="T528" s="213">
        <f>S528*H528</f>
        <v>0</v>
      </c>
      <c r="U528" s="214" t="s">
        <v>19</v>
      </c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15" t="s">
        <v>263</v>
      </c>
      <c r="AT528" s="215" t="s">
        <v>123</v>
      </c>
      <c r="AU528" s="215" t="s">
        <v>81</v>
      </c>
      <c r="AY528" s="18" t="s">
        <v>120</v>
      </c>
      <c r="BE528" s="216">
        <f>IF(N528="základní",J528,0)</f>
        <v>0</v>
      </c>
      <c r="BF528" s="216">
        <f>IF(N528="snížená",J528,0)</f>
        <v>0</v>
      </c>
      <c r="BG528" s="216">
        <f>IF(N528="zákl. přenesená",J528,0)</f>
        <v>0</v>
      </c>
      <c r="BH528" s="216">
        <f>IF(N528="sníž. přenesená",J528,0)</f>
        <v>0</v>
      </c>
      <c r="BI528" s="216">
        <f>IF(N528="nulová",J528,0)</f>
        <v>0</v>
      </c>
      <c r="BJ528" s="18" t="s">
        <v>79</v>
      </c>
      <c r="BK528" s="216">
        <f>ROUND(I528*H528,2)</f>
        <v>0</v>
      </c>
      <c r="BL528" s="18" t="s">
        <v>263</v>
      </c>
      <c r="BM528" s="215" t="s">
        <v>861</v>
      </c>
    </row>
    <row r="529" spans="1:47" s="2" customFormat="1" ht="12">
      <c r="A529" s="39"/>
      <c r="B529" s="40"/>
      <c r="C529" s="41"/>
      <c r="D529" s="217" t="s">
        <v>130</v>
      </c>
      <c r="E529" s="41"/>
      <c r="F529" s="218" t="s">
        <v>862</v>
      </c>
      <c r="G529" s="41"/>
      <c r="H529" s="41"/>
      <c r="I529" s="219"/>
      <c r="J529" s="41"/>
      <c r="K529" s="41"/>
      <c r="L529" s="45"/>
      <c r="M529" s="220"/>
      <c r="N529" s="221"/>
      <c r="O529" s="85"/>
      <c r="P529" s="85"/>
      <c r="Q529" s="85"/>
      <c r="R529" s="85"/>
      <c r="S529" s="85"/>
      <c r="T529" s="85"/>
      <c r="U529" s="86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130</v>
      </c>
      <c r="AU529" s="18" t="s">
        <v>81</v>
      </c>
    </row>
    <row r="530" spans="1:65" s="2" customFormat="1" ht="21.75" customHeight="1">
      <c r="A530" s="39"/>
      <c r="B530" s="40"/>
      <c r="C530" s="204" t="s">
        <v>863</v>
      </c>
      <c r="D530" s="204" t="s">
        <v>123</v>
      </c>
      <c r="E530" s="205" t="s">
        <v>864</v>
      </c>
      <c r="F530" s="206" t="s">
        <v>865</v>
      </c>
      <c r="G530" s="207" t="s">
        <v>392</v>
      </c>
      <c r="H530" s="208">
        <v>12</v>
      </c>
      <c r="I530" s="209"/>
      <c r="J530" s="210">
        <f>ROUND(I530*H530,2)</f>
        <v>0</v>
      </c>
      <c r="K530" s="206" t="s">
        <v>127</v>
      </c>
      <c r="L530" s="45"/>
      <c r="M530" s="211" t="s">
        <v>19</v>
      </c>
      <c r="N530" s="212" t="s">
        <v>42</v>
      </c>
      <c r="O530" s="85"/>
      <c r="P530" s="213">
        <f>O530*H530</f>
        <v>0</v>
      </c>
      <c r="Q530" s="213">
        <v>0.00034</v>
      </c>
      <c r="R530" s="213">
        <f>Q530*H530</f>
        <v>0.00408</v>
      </c>
      <c r="S530" s="213">
        <v>0</v>
      </c>
      <c r="T530" s="213">
        <f>S530*H530</f>
        <v>0</v>
      </c>
      <c r="U530" s="214" t="s">
        <v>19</v>
      </c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15" t="s">
        <v>263</v>
      </c>
      <c r="AT530" s="215" t="s">
        <v>123</v>
      </c>
      <c r="AU530" s="215" t="s">
        <v>81</v>
      </c>
      <c r="AY530" s="18" t="s">
        <v>120</v>
      </c>
      <c r="BE530" s="216">
        <f>IF(N530="základní",J530,0)</f>
        <v>0</v>
      </c>
      <c r="BF530" s="216">
        <f>IF(N530="snížená",J530,0)</f>
        <v>0</v>
      </c>
      <c r="BG530" s="216">
        <f>IF(N530="zákl. přenesená",J530,0)</f>
        <v>0</v>
      </c>
      <c r="BH530" s="216">
        <f>IF(N530="sníž. přenesená",J530,0)</f>
        <v>0</v>
      </c>
      <c r="BI530" s="216">
        <f>IF(N530="nulová",J530,0)</f>
        <v>0</v>
      </c>
      <c r="BJ530" s="18" t="s">
        <v>79</v>
      </c>
      <c r="BK530" s="216">
        <f>ROUND(I530*H530,2)</f>
        <v>0</v>
      </c>
      <c r="BL530" s="18" t="s">
        <v>263</v>
      </c>
      <c r="BM530" s="215" t="s">
        <v>866</v>
      </c>
    </row>
    <row r="531" spans="1:47" s="2" customFormat="1" ht="12">
      <c r="A531" s="39"/>
      <c r="B531" s="40"/>
      <c r="C531" s="41"/>
      <c r="D531" s="217" t="s">
        <v>130</v>
      </c>
      <c r="E531" s="41"/>
      <c r="F531" s="218" t="s">
        <v>867</v>
      </c>
      <c r="G531" s="41"/>
      <c r="H531" s="41"/>
      <c r="I531" s="219"/>
      <c r="J531" s="41"/>
      <c r="K531" s="41"/>
      <c r="L531" s="45"/>
      <c r="M531" s="220"/>
      <c r="N531" s="221"/>
      <c r="O531" s="85"/>
      <c r="P531" s="85"/>
      <c r="Q531" s="85"/>
      <c r="R531" s="85"/>
      <c r="S531" s="85"/>
      <c r="T531" s="85"/>
      <c r="U531" s="86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130</v>
      </c>
      <c r="AU531" s="18" t="s">
        <v>81</v>
      </c>
    </row>
    <row r="532" spans="1:65" s="2" customFormat="1" ht="24.15" customHeight="1">
      <c r="A532" s="39"/>
      <c r="B532" s="40"/>
      <c r="C532" s="204" t="s">
        <v>868</v>
      </c>
      <c r="D532" s="204" t="s">
        <v>123</v>
      </c>
      <c r="E532" s="205" t="s">
        <v>869</v>
      </c>
      <c r="F532" s="206" t="s">
        <v>870</v>
      </c>
      <c r="G532" s="207" t="s">
        <v>392</v>
      </c>
      <c r="H532" s="208">
        <v>2</v>
      </c>
      <c r="I532" s="209"/>
      <c r="J532" s="210">
        <f>ROUND(I532*H532,2)</f>
        <v>0</v>
      </c>
      <c r="K532" s="206" t="s">
        <v>127</v>
      </c>
      <c r="L532" s="45"/>
      <c r="M532" s="211" t="s">
        <v>19</v>
      </c>
      <c r="N532" s="212" t="s">
        <v>42</v>
      </c>
      <c r="O532" s="85"/>
      <c r="P532" s="213">
        <f>O532*H532</f>
        <v>0</v>
      </c>
      <c r="Q532" s="213">
        <v>0.00019</v>
      </c>
      <c r="R532" s="213">
        <f>Q532*H532</f>
        <v>0.00038</v>
      </c>
      <c r="S532" s="213">
        <v>0</v>
      </c>
      <c r="T532" s="213">
        <f>S532*H532</f>
        <v>0</v>
      </c>
      <c r="U532" s="214" t="s">
        <v>19</v>
      </c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15" t="s">
        <v>263</v>
      </c>
      <c r="AT532" s="215" t="s">
        <v>123</v>
      </c>
      <c r="AU532" s="215" t="s">
        <v>81</v>
      </c>
      <c r="AY532" s="18" t="s">
        <v>120</v>
      </c>
      <c r="BE532" s="216">
        <f>IF(N532="základní",J532,0)</f>
        <v>0</v>
      </c>
      <c r="BF532" s="216">
        <f>IF(N532="snížená",J532,0)</f>
        <v>0</v>
      </c>
      <c r="BG532" s="216">
        <f>IF(N532="zákl. přenesená",J532,0)</f>
        <v>0</v>
      </c>
      <c r="BH532" s="216">
        <f>IF(N532="sníž. přenesená",J532,0)</f>
        <v>0</v>
      </c>
      <c r="BI532" s="216">
        <f>IF(N532="nulová",J532,0)</f>
        <v>0</v>
      </c>
      <c r="BJ532" s="18" t="s">
        <v>79</v>
      </c>
      <c r="BK532" s="216">
        <f>ROUND(I532*H532,2)</f>
        <v>0</v>
      </c>
      <c r="BL532" s="18" t="s">
        <v>263</v>
      </c>
      <c r="BM532" s="215" t="s">
        <v>871</v>
      </c>
    </row>
    <row r="533" spans="1:47" s="2" customFormat="1" ht="12">
      <c r="A533" s="39"/>
      <c r="B533" s="40"/>
      <c r="C533" s="41"/>
      <c r="D533" s="217" t="s">
        <v>130</v>
      </c>
      <c r="E533" s="41"/>
      <c r="F533" s="218" t="s">
        <v>872</v>
      </c>
      <c r="G533" s="41"/>
      <c r="H533" s="41"/>
      <c r="I533" s="219"/>
      <c r="J533" s="41"/>
      <c r="K533" s="41"/>
      <c r="L533" s="45"/>
      <c r="M533" s="220"/>
      <c r="N533" s="221"/>
      <c r="O533" s="85"/>
      <c r="P533" s="85"/>
      <c r="Q533" s="85"/>
      <c r="R533" s="85"/>
      <c r="S533" s="85"/>
      <c r="T533" s="85"/>
      <c r="U533" s="86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130</v>
      </c>
      <c r="AU533" s="18" t="s">
        <v>81</v>
      </c>
    </row>
    <row r="534" spans="1:47" s="2" customFormat="1" ht="12">
      <c r="A534" s="39"/>
      <c r="B534" s="40"/>
      <c r="C534" s="41"/>
      <c r="D534" s="229" t="s">
        <v>717</v>
      </c>
      <c r="E534" s="41"/>
      <c r="F534" s="271" t="s">
        <v>757</v>
      </c>
      <c r="G534" s="41"/>
      <c r="H534" s="41"/>
      <c r="I534" s="219"/>
      <c r="J534" s="41"/>
      <c r="K534" s="41"/>
      <c r="L534" s="45"/>
      <c r="M534" s="220"/>
      <c r="N534" s="221"/>
      <c r="O534" s="85"/>
      <c r="P534" s="85"/>
      <c r="Q534" s="85"/>
      <c r="R534" s="85"/>
      <c r="S534" s="85"/>
      <c r="T534" s="85"/>
      <c r="U534" s="86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717</v>
      </c>
      <c r="AU534" s="18" t="s">
        <v>81</v>
      </c>
    </row>
    <row r="535" spans="1:65" s="2" customFormat="1" ht="24.15" customHeight="1">
      <c r="A535" s="39"/>
      <c r="B535" s="40"/>
      <c r="C535" s="204" t="s">
        <v>873</v>
      </c>
      <c r="D535" s="204" t="s">
        <v>123</v>
      </c>
      <c r="E535" s="205" t="s">
        <v>874</v>
      </c>
      <c r="F535" s="206" t="s">
        <v>875</v>
      </c>
      <c r="G535" s="207" t="s">
        <v>392</v>
      </c>
      <c r="H535" s="208">
        <v>5</v>
      </c>
      <c r="I535" s="209"/>
      <c r="J535" s="210">
        <f>ROUND(I535*H535,2)</f>
        <v>0</v>
      </c>
      <c r="K535" s="206" t="s">
        <v>127</v>
      </c>
      <c r="L535" s="45"/>
      <c r="M535" s="211" t="s">
        <v>19</v>
      </c>
      <c r="N535" s="212" t="s">
        <v>42</v>
      </c>
      <c r="O535" s="85"/>
      <c r="P535" s="213">
        <f>O535*H535</f>
        <v>0</v>
      </c>
      <c r="Q535" s="213">
        <v>0.00033</v>
      </c>
      <c r="R535" s="213">
        <f>Q535*H535</f>
        <v>0.00165</v>
      </c>
      <c r="S535" s="213">
        <v>0</v>
      </c>
      <c r="T535" s="213">
        <f>S535*H535</f>
        <v>0</v>
      </c>
      <c r="U535" s="214" t="s">
        <v>19</v>
      </c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15" t="s">
        <v>263</v>
      </c>
      <c r="AT535" s="215" t="s">
        <v>123</v>
      </c>
      <c r="AU535" s="215" t="s">
        <v>81</v>
      </c>
      <c r="AY535" s="18" t="s">
        <v>120</v>
      </c>
      <c r="BE535" s="216">
        <f>IF(N535="základní",J535,0)</f>
        <v>0</v>
      </c>
      <c r="BF535" s="216">
        <f>IF(N535="snížená",J535,0)</f>
        <v>0</v>
      </c>
      <c r="BG535" s="216">
        <f>IF(N535="zákl. přenesená",J535,0)</f>
        <v>0</v>
      </c>
      <c r="BH535" s="216">
        <f>IF(N535="sníž. přenesená",J535,0)</f>
        <v>0</v>
      </c>
      <c r="BI535" s="216">
        <f>IF(N535="nulová",J535,0)</f>
        <v>0</v>
      </c>
      <c r="BJ535" s="18" t="s">
        <v>79</v>
      </c>
      <c r="BK535" s="216">
        <f>ROUND(I535*H535,2)</f>
        <v>0</v>
      </c>
      <c r="BL535" s="18" t="s">
        <v>263</v>
      </c>
      <c r="BM535" s="215" t="s">
        <v>876</v>
      </c>
    </row>
    <row r="536" spans="1:47" s="2" customFormat="1" ht="12">
      <c r="A536" s="39"/>
      <c r="B536" s="40"/>
      <c r="C536" s="41"/>
      <c r="D536" s="217" t="s">
        <v>130</v>
      </c>
      <c r="E536" s="41"/>
      <c r="F536" s="218" t="s">
        <v>877</v>
      </c>
      <c r="G536" s="41"/>
      <c r="H536" s="41"/>
      <c r="I536" s="219"/>
      <c r="J536" s="41"/>
      <c r="K536" s="41"/>
      <c r="L536" s="45"/>
      <c r="M536" s="220"/>
      <c r="N536" s="221"/>
      <c r="O536" s="85"/>
      <c r="P536" s="85"/>
      <c r="Q536" s="85"/>
      <c r="R536" s="85"/>
      <c r="S536" s="85"/>
      <c r="T536" s="85"/>
      <c r="U536" s="86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T536" s="18" t="s">
        <v>130</v>
      </c>
      <c r="AU536" s="18" t="s">
        <v>81</v>
      </c>
    </row>
    <row r="537" spans="1:47" s="2" customFormat="1" ht="12">
      <c r="A537" s="39"/>
      <c r="B537" s="40"/>
      <c r="C537" s="41"/>
      <c r="D537" s="229" t="s">
        <v>717</v>
      </c>
      <c r="E537" s="41"/>
      <c r="F537" s="271" t="s">
        <v>757</v>
      </c>
      <c r="G537" s="41"/>
      <c r="H537" s="41"/>
      <c r="I537" s="219"/>
      <c r="J537" s="41"/>
      <c r="K537" s="41"/>
      <c r="L537" s="45"/>
      <c r="M537" s="220"/>
      <c r="N537" s="221"/>
      <c r="O537" s="85"/>
      <c r="P537" s="85"/>
      <c r="Q537" s="85"/>
      <c r="R537" s="85"/>
      <c r="S537" s="85"/>
      <c r="T537" s="85"/>
      <c r="U537" s="86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8" t="s">
        <v>717</v>
      </c>
      <c r="AU537" s="18" t="s">
        <v>81</v>
      </c>
    </row>
    <row r="538" spans="1:65" s="2" customFormat="1" ht="21.75" customHeight="1">
      <c r="A538" s="39"/>
      <c r="B538" s="40"/>
      <c r="C538" s="204" t="s">
        <v>878</v>
      </c>
      <c r="D538" s="204" t="s">
        <v>123</v>
      </c>
      <c r="E538" s="205" t="s">
        <v>879</v>
      </c>
      <c r="F538" s="206" t="s">
        <v>880</v>
      </c>
      <c r="G538" s="207" t="s">
        <v>172</v>
      </c>
      <c r="H538" s="208">
        <v>10.75</v>
      </c>
      <c r="I538" s="209"/>
      <c r="J538" s="210">
        <f>ROUND(I538*H538,2)</f>
        <v>0</v>
      </c>
      <c r="K538" s="206" t="s">
        <v>127</v>
      </c>
      <c r="L538" s="45"/>
      <c r="M538" s="211" t="s">
        <v>19</v>
      </c>
      <c r="N538" s="212" t="s">
        <v>42</v>
      </c>
      <c r="O538" s="85"/>
      <c r="P538" s="213">
        <f>O538*H538</f>
        <v>0</v>
      </c>
      <c r="Q538" s="213">
        <v>0.00354</v>
      </c>
      <c r="R538" s="213">
        <f>Q538*H538</f>
        <v>0.038055</v>
      </c>
      <c r="S538" s="213">
        <v>0</v>
      </c>
      <c r="T538" s="213">
        <f>S538*H538</f>
        <v>0</v>
      </c>
      <c r="U538" s="214" t="s">
        <v>19</v>
      </c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15" t="s">
        <v>263</v>
      </c>
      <c r="AT538" s="215" t="s">
        <v>123</v>
      </c>
      <c r="AU538" s="215" t="s">
        <v>81</v>
      </c>
      <c r="AY538" s="18" t="s">
        <v>120</v>
      </c>
      <c r="BE538" s="216">
        <f>IF(N538="základní",J538,0)</f>
        <v>0</v>
      </c>
      <c r="BF538" s="216">
        <f>IF(N538="snížená",J538,0)</f>
        <v>0</v>
      </c>
      <c r="BG538" s="216">
        <f>IF(N538="zákl. přenesená",J538,0)</f>
        <v>0</v>
      </c>
      <c r="BH538" s="216">
        <f>IF(N538="sníž. přenesená",J538,0)</f>
        <v>0</v>
      </c>
      <c r="BI538" s="216">
        <f>IF(N538="nulová",J538,0)</f>
        <v>0</v>
      </c>
      <c r="BJ538" s="18" t="s">
        <v>79</v>
      </c>
      <c r="BK538" s="216">
        <f>ROUND(I538*H538,2)</f>
        <v>0</v>
      </c>
      <c r="BL538" s="18" t="s">
        <v>263</v>
      </c>
      <c r="BM538" s="215" t="s">
        <v>881</v>
      </c>
    </row>
    <row r="539" spans="1:47" s="2" customFormat="1" ht="12">
      <c r="A539" s="39"/>
      <c r="B539" s="40"/>
      <c r="C539" s="41"/>
      <c r="D539" s="217" t="s">
        <v>130</v>
      </c>
      <c r="E539" s="41"/>
      <c r="F539" s="218" t="s">
        <v>882</v>
      </c>
      <c r="G539" s="41"/>
      <c r="H539" s="41"/>
      <c r="I539" s="219"/>
      <c r="J539" s="41"/>
      <c r="K539" s="41"/>
      <c r="L539" s="45"/>
      <c r="M539" s="220"/>
      <c r="N539" s="221"/>
      <c r="O539" s="85"/>
      <c r="P539" s="85"/>
      <c r="Q539" s="85"/>
      <c r="R539" s="85"/>
      <c r="S539" s="85"/>
      <c r="T539" s="85"/>
      <c r="U539" s="86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T539" s="18" t="s">
        <v>130</v>
      </c>
      <c r="AU539" s="18" t="s">
        <v>81</v>
      </c>
    </row>
    <row r="540" spans="1:47" s="2" customFormat="1" ht="12">
      <c r="A540" s="39"/>
      <c r="B540" s="40"/>
      <c r="C540" s="41"/>
      <c r="D540" s="229" t="s">
        <v>717</v>
      </c>
      <c r="E540" s="41"/>
      <c r="F540" s="271" t="s">
        <v>757</v>
      </c>
      <c r="G540" s="41"/>
      <c r="H540" s="41"/>
      <c r="I540" s="219"/>
      <c r="J540" s="41"/>
      <c r="K540" s="41"/>
      <c r="L540" s="45"/>
      <c r="M540" s="220"/>
      <c r="N540" s="221"/>
      <c r="O540" s="85"/>
      <c r="P540" s="85"/>
      <c r="Q540" s="85"/>
      <c r="R540" s="85"/>
      <c r="S540" s="85"/>
      <c r="T540" s="85"/>
      <c r="U540" s="86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717</v>
      </c>
      <c r="AU540" s="18" t="s">
        <v>81</v>
      </c>
    </row>
    <row r="541" spans="1:51" s="13" customFormat="1" ht="12">
      <c r="A541" s="13"/>
      <c r="B541" s="227"/>
      <c r="C541" s="228"/>
      <c r="D541" s="229" t="s">
        <v>175</v>
      </c>
      <c r="E541" s="230" t="s">
        <v>19</v>
      </c>
      <c r="F541" s="231" t="s">
        <v>883</v>
      </c>
      <c r="G541" s="228"/>
      <c r="H541" s="232">
        <v>10.75</v>
      </c>
      <c r="I541" s="233"/>
      <c r="J541" s="228"/>
      <c r="K541" s="228"/>
      <c r="L541" s="234"/>
      <c r="M541" s="235"/>
      <c r="N541" s="236"/>
      <c r="O541" s="236"/>
      <c r="P541" s="236"/>
      <c r="Q541" s="236"/>
      <c r="R541" s="236"/>
      <c r="S541" s="236"/>
      <c r="T541" s="236"/>
      <c r="U541" s="237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8" t="s">
        <v>175</v>
      </c>
      <c r="AU541" s="238" t="s">
        <v>81</v>
      </c>
      <c r="AV541" s="13" t="s">
        <v>81</v>
      </c>
      <c r="AW541" s="13" t="s">
        <v>33</v>
      </c>
      <c r="AX541" s="13" t="s">
        <v>79</v>
      </c>
      <c r="AY541" s="238" t="s">
        <v>120</v>
      </c>
    </row>
    <row r="542" spans="1:65" s="2" customFormat="1" ht="24.15" customHeight="1">
      <c r="A542" s="39"/>
      <c r="B542" s="40"/>
      <c r="C542" s="204" t="s">
        <v>884</v>
      </c>
      <c r="D542" s="204" t="s">
        <v>123</v>
      </c>
      <c r="E542" s="205" t="s">
        <v>885</v>
      </c>
      <c r="F542" s="206" t="s">
        <v>886</v>
      </c>
      <c r="G542" s="207" t="s">
        <v>392</v>
      </c>
      <c r="H542" s="208">
        <v>2</v>
      </c>
      <c r="I542" s="209"/>
      <c r="J542" s="210">
        <f>ROUND(I542*H542,2)</f>
        <v>0</v>
      </c>
      <c r="K542" s="206" t="s">
        <v>127</v>
      </c>
      <c r="L542" s="45"/>
      <c r="M542" s="211" t="s">
        <v>19</v>
      </c>
      <c r="N542" s="212" t="s">
        <v>42</v>
      </c>
      <c r="O542" s="85"/>
      <c r="P542" s="213">
        <f>O542*H542</f>
        <v>0</v>
      </c>
      <c r="Q542" s="213">
        <v>0.00054</v>
      </c>
      <c r="R542" s="213">
        <f>Q542*H542</f>
        <v>0.00108</v>
      </c>
      <c r="S542" s="213">
        <v>0</v>
      </c>
      <c r="T542" s="213">
        <f>S542*H542</f>
        <v>0</v>
      </c>
      <c r="U542" s="214" t="s">
        <v>19</v>
      </c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15" t="s">
        <v>263</v>
      </c>
      <c r="AT542" s="215" t="s">
        <v>123</v>
      </c>
      <c r="AU542" s="215" t="s">
        <v>81</v>
      </c>
      <c r="AY542" s="18" t="s">
        <v>120</v>
      </c>
      <c r="BE542" s="216">
        <f>IF(N542="základní",J542,0)</f>
        <v>0</v>
      </c>
      <c r="BF542" s="216">
        <f>IF(N542="snížená",J542,0)</f>
        <v>0</v>
      </c>
      <c r="BG542" s="216">
        <f>IF(N542="zákl. přenesená",J542,0)</f>
        <v>0</v>
      </c>
      <c r="BH542" s="216">
        <f>IF(N542="sníž. přenesená",J542,0)</f>
        <v>0</v>
      </c>
      <c r="BI542" s="216">
        <f>IF(N542="nulová",J542,0)</f>
        <v>0</v>
      </c>
      <c r="BJ542" s="18" t="s">
        <v>79</v>
      </c>
      <c r="BK542" s="216">
        <f>ROUND(I542*H542,2)</f>
        <v>0</v>
      </c>
      <c r="BL542" s="18" t="s">
        <v>263</v>
      </c>
      <c r="BM542" s="215" t="s">
        <v>887</v>
      </c>
    </row>
    <row r="543" spans="1:47" s="2" customFormat="1" ht="12">
      <c r="A543" s="39"/>
      <c r="B543" s="40"/>
      <c r="C543" s="41"/>
      <c r="D543" s="217" t="s">
        <v>130</v>
      </c>
      <c r="E543" s="41"/>
      <c r="F543" s="218" t="s">
        <v>888</v>
      </c>
      <c r="G543" s="41"/>
      <c r="H543" s="41"/>
      <c r="I543" s="219"/>
      <c r="J543" s="41"/>
      <c r="K543" s="41"/>
      <c r="L543" s="45"/>
      <c r="M543" s="220"/>
      <c r="N543" s="221"/>
      <c r="O543" s="85"/>
      <c r="P543" s="85"/>
      <c r="Q543" s="85"/>
      <c r="R543" s="85"/>
      <c r="S543" s="85"/>
      <c r="T543" s="85"/>
      <c r="U543" s="86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8" t="s">
        <v>130</v>
      </c>
      <c r="AU543" s="18" t="s">
        <v>81</v>
      </c>
    </row>
    <row r="544" spans="1:65" s="2" customFormat="1" ht="16.5" customHeight="1">
      <c r="A544" s="39"/>
      <c r="B544" s="40"/>
      <c r="C544" s="204" t="s">
        <v>889</v>
      </c>
      <c r="D544" s="204" t="s">
        <v>123</v>
      </c>
      <c r="E544" s="205" t="s">
        <v>890</v>
      </c>
      <c r="F544" s="206" t="s">
        <v>891</v>
      </c>
      <c r="G544" s="207" t="s">
        <v>172</v>
      </c>
      <c r="H544" s="208">
        <v>0.33</v>
      </c>
      <c r="I544" s="209"/>
      <c r="J544" s="210">
        <f>ROUND(I544*H544,2)</f>
        <v>0</v>
      </c>
      <c r="K544" s="206" t="s">
        <v>127</v>
      </c>
      <c r="L544" s="45"/>
      <c r="M544" s="211" t="s">
        <v>19</v>
      </c>
      <c r="N544" s="212" t="s">
        <v>42</v>
      </c>
      <c r="O544" s="85"/>
      <c r="P544" s="213">
        <f>O544*H544</f>
        <v>0</v>
      </c>
      <c r="Q544" s="213">
        <v>0.00115</v>
      </c>
      <c r="R544" s="213">
        <f>Q544*H544</f>
        <v>0.0003795</v>
      </c>
      <c r="S544" s="213">
        <v>0</v>
      </c>
      <c r="T544" s="213">
        <f>S544*H544</f>
        <v>0</v>
      </c>
      <c r="U544" s="214" t="s">
        <v>19</v>
      </c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15" t="s">
        <v>263</v>
      </c>
      <c r="AT544" s="215" t="s">
        <v>123</v>
      </c>
      <c r="AU544" s="215" t="s">
        <v>81</v>
      </c>
      <c r="AY544" s="18" t="s">
        <v>120</v>
      </c>
      <c r="BE544" s="216">
        <f>IF(N544="základní",J544,0)</f>
        <v>0</v>
      </c>
      <c r="BF544" s="216">
        <f>IF(N544="snížená",J544,0)</f>
        <v>0</v>
      </c>
      <c r="BG544" s="216">
        <f>IF(N544="zákl. přenesená",J544,0)</f>
        <v>0</v>
      </c>
      <c r="BH544" s="216">
        <f>IF(N544="sníž. přenesená",J544,0)</f>
        <v>0</v>
      </c>
      <c r="BI544" s="216">
        <f>IF(N544="nulová",J544,0)</f>
        <v>0</v>
      </c>
      <c r="BJ544" s="18" t="s">
        <v>79</v>
      </c>
      <c r="BK544" s="216">
        <f>ROUND(I544*H544,2)</f>
        <v>0</v>
      </c>
      <c r="BL544" s="18" t="s">
        <v>263</v>
      </c>
      <c r="BM544" s="215" t="s">
        <v>892</v>
      </c>
    </row>
    <row r="545" spans="1:47" s="2" customFormat="1" ht="12">
      <c r="A545" s="39"/>
      <c r="B545" s="40"/>
      <c r="C545" s="41"/>
      <c r="D545" s="217" t="s">
        <v>130</v>
      </c>
      <c r="E545" s="41"/>
      <c r="F545" s="218" t="s">
        <v>893</v>
      </c>
      <c r="G545" s="41"/>
      <c r="H545" s="41"/>
      <c r="I545" s="219"/>
      <c r="J545" s="41"/>
      <c r="K545" s="41"/>
      <c r="L545" s="45"/>
      <c r="M545" s="220"/>
      <c r="N545" s="221"/>
      <c r="O545" s="85"/>
      <c r="P545" s="85"/>
      <c r="Q545" s="85"/>
      <c r="R545" s="85"/>
      <c r="S545" s="85"/>
      <c r="T545" s="85"/>
      <c r="U545" s="86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130</v>
      </c>
      <c r="AU545" s="18" t="s">
        <v>81</v>
      </c>
    </row>
    <row r="546" spans="1:51" s="13" customFormat="1" ht="12">
      <c r="A546" s="13"/>
      <c r="B546" s="227"/>
      <c r="C546" s="228"/>
      <c r="D546" s="229" t="s">
        <v>175</v>
      </c>
      <c r="E546" s="230" t="s">
        <v>19</v>
      </c>
      <c r="F546" s="231" t="s">
        <v>894</v>
      </c>
      <c r="G546" s="228"/>
      <c r="H546" s="232">
        <v>0.33</v>
      </c>
      <c r="I546" s="233"/>
      <c r="J546" s="228"/>
      <c r="K546" s="228"/>
      <c r="L546" s="234"/>
      <c r="M546" s="235"/>
      <c r="N546" s="236"/>
      <c r="O546" s="236"/>
      <c r="P546" s="236"/>
      <c r="Q546" s="236"/>
      <c r="R546" s="236"/>
      <c r="S546" s="236"/>
      <c r="T546" s="236"/>
      <c r="U546" s="237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8" t="s">
        <v>175</v>
      </c>
      <c r="AU546" s="238" t="s">
        <v>81</v>
      </c>
      <c r="AV546" s="13" t="s">
        <v>81</v>
      </c>
      <c r="AW546" s="13" t="s">
        <v>33</v>
      </c>
      <c r="AX546" s="13" t="s">
        <v>79</v>
      </c>
      <c r="AY546" s="238" t="s">
        <v>120</v>
      </c>
    </row>
    <row r="547" spans="1:65" s="2" customFormat="1" ht="16.5" customHeight="1">
      <c r="A547" s="39"/>
      <c r="B547" s="40"/>
      <c r="C547" s="204" t="s">
        <v>895</v>
      </c>
      <c r="D547" s="204" t="s">
        <v>123</v>
      </c>
      <c r="E547" s="205" t="s">
        <v>896</v>
      </c>
      <c r="F547" s="206" t="s">
        <v>897</v>
      </c>
      <c r="G547" s="207" t="s">
        <v>172</v>
      </c>
      <c r="H547" s="208">
        <v>3.6</v>
      </c>
      <c r="I547" s="209"/>
      <c r="J547" s="210">
        <f>ROUND(I547*H547,2)</f>
        <v>0</v>
      </c>
      <c r="K547" s="206" t="s">
        <v>127</v>
      </c>
      <c r="L547" s="45"/>
      <c r="M547" s="211" t="s">
        <v>19</v>
      </c>
      <c r="N547" s="212" t="s">
        <v>42</v>
      </c>
      <c r="O547" s="85"/>
      <c r="P547" s="213">
        <f>O547*H547</f>
        <v>0</v>
      </c>
      <c r="Q547" s="213">
        <v>0.00138</v>
      </c>
      <c r="R547" s="213">
        <f>Q547*H547</f>
        <v>0.004968</v>
      </c>
      <c r="S547" s="213">
        <v>0</v>
      </c>
      <c r="T547" s="213">
        <f>S547*H547</f>
        <v>0</v>
      </c>
      <c r="U547" s="214" t="s">
        <v>19</v>
      </c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15" t="s">
        <v>263</v>
      </c>
      <c r="AT547" s="215" t="s">
        <v>123</v>
      </c>
      <c r="AU547" s="215" t="s">
        <v>81</v>
      </c>
      <c r="AY547" s="18" t="s">
        <v>120</v>
      </c>
      <c r="BE547" s="216">
        <f>IF(N547="základní",J547,0)</f>
        <v>0</v>
      </c>
      <c r="BF547" s="216">
        <f>IF(N547="snížená",J547,0)</f>
        <v>0</v>
      </c>
      <c r="BG547" s="216">
        <f>IF(N547="zákl. přenesená",J547,0)</f>
        <v>0</v>
      </c>
      <c r="BH547" s="216">
        <f>IF(N547="sníž. přenesená",J547,0)</f>
        <v>0</v>
      </c>
      <c r="BI547" s="216">
        <f>IF(N547="nulová",J547,0)</f>
        <v>0</v>
      </c>
      <c r="BJ547" s="18" t="s">
        <v>79</v>
      </c>
      <c r="BK547" s="216">
        <f>ROUND(I547*H547,2)</f>
        <v>0</v>
      </c>
      <c r="BL547" s="18" t="s">
        <v>263</v>
      </c>
      <c r="BM547" s="215" t="s">
        <v>898</v>
      </c>
    </row>
    <row r="548" spans="1:47" s="2" customFormat="1" ht="12">
      <c r="A548" s="39"/>
      <c r="B548" s="40"/>
      <c r="C548" s="41"/>
      <c r="D548" s="217" t="s">
        <v>130</v>
      </c>
      <c r="E548" s="41"/>
      <c r="F548" s="218" t="s">
        <v>899</v>
      </c>
      <c r="G548" s="41"/>
      <c r="H548" s="41"/>
      <c r="I548" s="219"/>
      <c r="J548" s="41"/>
      <c r="K548" s="41"/>
      <c r="L548" s="45"/>
      <c r="M548" s="220"/>
      <c r="N548" s="221"/>
      <c r="O548" s="85"/>
      <c r="P548" s="85"/>
      <c r="Q548" s="85"/>
      <c r="R548" s="85"/>
      <c r="S548" s="85"/>
      <c r="T548" s="85"/>
      <c r="U548" s="86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130</v>
      </c>
      <c r="AU548" s="18" t="s">
        <v>81</v>
      </c>
    </row>
    <row r="549" spans="1:51" s="13" customFormat="1" ht="12">
      <c r="A549" s="13"/>
      <c r="B549" s="227"/>
      <c r="C549" s="228"/>
      <c r="D549" s="229" t="s">
        <v>175</v>
      </c>
      <c r="E549" s="230" t="s">
        <v>19</v>
      </c>
      <c r="F549" s="231" t="s">
        <v>900</v>
      </c>
      <c r="G549" s="228"/>
      <c r="H549" s="232">
        <v>3.6</v>
      </c>
      <c r="I549" s="233"/>
      <c r="J549" s="228"/>
      <c r="K549" s="228"/>
      <c r="L549" s="234"/>
      <c r="M549" s="235"/>
      <c r="N549" s="236"/>
      <c r="O549" s="236"/>
      <c r="P549" s="236"/>
      <c r="Q549" s="236"/>
      <c r="R549" s="236"/>
      <c r="S549" s="236"/>
      <c r="T549" s="236"/>
      <c r="U549" s="237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8" t="s">
        <v>175</v>
      </c>
      <c r="AU549" s="238" t="s">
        <v>81</v>
      </c>
      <c r="AV549" s="13" t="s">
        <v>81</v>
      </c>
      <c r="AW549" s="13" t="s">
        <v>33</v>
      </c>
      <c r="AX549" s="13" t="s">
        <v>79</v>
      </c>
      <c r="AY549" s="238" t="s">
        <v>120</v>
      </c>
    </row>
    <row r="550" spans="1:65" s="2" customFormat="1" ht="16.5" customHeight="1">
      <c r="A550" s="39"/>
      <c r="B550" s="40"/>
      <c r="C550" s="204" t="s">
        <v>901</v>
      </c>
      <c r="D550" s="204" t="s">
        <v>123</v>
      </c>
      <c r="E550" s="205" t="s">
        <v>902</v>
      </c>
      <c r="F550" s="206" t="s">
        <v>903</v>
      </c>
      <c r="G550" s="207" t="s">
        <v>172</v>
      </c>
      <c r="H550" s="208">
        <v>3</v>
      </c>
      <c r="I550" s="209"/>
      <c r="J550" s="210">
        <f>ROUND(I550*H550,2)</f>
        <v>0</v>
      </c>
      <c r="K550" s="206" t="s">
        <v>127</v>
      </c>
      <c r="L550" s="45"/>
      <c r="M550" s="211" t="s">
        <v>19</v>
      </c>
      <c r="N550" s="212" t="s">
        <v>42</v>
      </c>
      <c r="O550" s="85"/>
      <c r="P550" s="213">
        <f>O550*H550</f>
        <v>0</v>
      </c>
      <c r="Q550" s="213">
        <v>0.00108</v>
      </c>
      <c r="R550" s="213">
        <f>Q550*H550</f>
        <v>0.00324</v>
      </c>
      <c r="S550" s="213">
        <v>0</v>
      </c>
      <c r="T550" s="213">
        <f>S550*H550</f>
        <v>0</v>
      </c>
      <c r="U550" s="214" t="s">
        <v>19</v>
      </c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15" t="s">
        <v>263</v>
      </c>
      <c r="AT550" s="215" t="s">
        <v>123</v>
      </c>
      <c r="AU550" s="215" t="s">
        <v>81</v>
      </c>
      <c r="AY550" s="18" t="s">
        <v>120</v>
      </c>
      <c r="BE550" s="216">
        <f>IF(N550="základní",J550,0)</f>
        <v>0</v>
      </c>
      <c r="BF550" s="216">
        <f>IF(N550="snížená",J550,0)</f>
        <v>0</v>
      </c>
      <c r="BG550" s="216">
        <f>IF(N550="zákl. přenesená",J550,0)</f>
        <v>0</v>
      </c>
      <c r="BH550" s="216">
        <f>IF(N550="sníž. přenesená",J550,0)</f>
        <v>0</v>
      </c>
      <c r="BI550" s="216">
        <f>IF(N550="nulová",J550,0)</f>
        <v>0</v>
      </c>
      <c r="BJ550" s="18" t="s">
        <v>79</v>
      </c>
      <c r="BK550" s="216">
        <f>ROUND(I550*H550,2)</f>
        <v>0</v>
      </c>
      <c r="BL550" s="18" t="s">
        <v>263</v>
      </c>
      <c r="BM550" s="215" t="s">
        <v>904</v>
      </c>
    </row>
    <row r="551" spans="1:47" s="2" customFormat="1" ht="12">
      <c r="A551" s="39"/>
      <c r="B551" s="40"/>
      <c r="C551" s="41"/>
      <c r="D551" s="217" t="s">
        <v>130</v>
      </c>
      <c r="E551" s="41"/>
      <c r="F551" s="218" t="s">
        <v>905</v>
      </c>
      <c r="G551" s="41"/>
      <c r="H551" s="41"/>
      <c r="I551" s="219"/>
      <c r="J551" s="41"/>
      <c r="K551" s="41"/>
      <c r="L551" s="45"/>
      <c r="M551" s="220"/>
      <c r="N551" s="221"/>
      <c r="O551" s="85"/>
      <c r="P551" s="85"/>
      <c r="Q551" s="85"/>
      <c r="R551" s="85"/>
      <c r="S551" s="85"/>
      <c r="T551" s="85"/>
      <c r="U551" s="86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130</v>
      </c>
      <c r="AU551" s="18" t="s">
        <v>81</v>
      </c>
    </row>
    <row r="552" spans="1:47" s="2" customFormat="1" ht="12">
      <c r="A552" s="39"/>
      <c r="B552" s="40"/>
      <c r="C552" s="41"/>
      <c r="D552" s="229" t="s">
        <v>717</v>
      </c>
      <c r="E552" s="41"/>
      <c r="F552" s="271" t="s">
        <v>757</v>
      </c>
      <c r="G552" s="41"/>
      <c r="H552" s="41"/>
      <c r="I552" s="219"/>
      <c r="J552" s="41"/>
      <c r="K552" s="41"/>
      <c r="L552" s="45"/>
      <c r="M552" s="220"/>
      <c r="N552" s="221"/>
      <c r="O552" s="85"/>
      <c r="P552" s="85"/>
      <c r="Q552" s="85"/>
      <c r="R552" s="85"/>
      <c r="S552" s="85"/>
      <c r="T552" s="85"/>
      <c r="U552" s="86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717</v>
      </c>
      <c r="AU552" s="18" t="s">
        <v>81</v>
      </c>
    </row>
    <row r="553" spans="1:51" s="13" customFormat="1" ht="12">
      <c r="A553" s="13"/>
      <c r="B553" s="227"/>
      <c r="C553" s="228"/>
      <c r="D553" s="229" t="s">
        <v>175</v>
      </c>
      <c r="E553" s="230" t="s">
        <v>19</v>
      </c>
      <c r="F553" s="231" t="s">
        <v>906</v>
      </c>
      <c r="G553" s="228"/>
      <c r="H553" s="232">
        <v>3</v>
      </c>
      <c r="I553" s="233"/>
      <c r="J553" s="228"/>
      <c r="K553" s="228"/>
      <c r="L553" s="234"/>
      <c r="M553" s="235"/>
      <c r="N553" s="236"/>
      <c r="O553" s="236"/>
      <c r="P553" s="236"/>
      <c r="Q553" s="236"/>
      <c r="R553" s="236"/>
      <c r="S553" s="236"/>
      <c r="T553" s="236"/>
      <c r="U553" s="237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8" t="s">
        <v>175</v>
      </c>
      <c r="AU553" s="238" t="s">
        <v>81</v>
      </c>
      <c r="AV553" s="13" t="s">
        <v>81</v>
      </c>
      <c r="AW553" s="13" t="s">
        <v>33</v>
      </c>
      <c r="AX553" s="13" t="s">
        <v>79</v>
      </c>
      <c r="AY553" s="238" t="s">
        <v>120</v>
      </c>
    </row>
    <row r="554" spans="1:65" s="2" customFormat="1" ht="24.15" customHeight="1">
      <c r="A554" s="39"/>
      <c r="B554" s="40"/>
      <c r="C554" s="204" t="s">
        <v>907</v>
      </c>
      <c r="D554" s="204" t="s">
        <v>123</v>
      </c>
      <c r="E554" s="205" t="s">
        <v>908</v>
      </c>
      <c r="F554" s="206" t="s">
        <v>909</v>
      </c>
      <c r="G554" s="207" t="s">
        <v>266</v>
      </c>
      <c r="H554" s="208">
        <v>2.418</v>
      </c>
      <c r="I554" s="209"/>
      <c r="J554" s="210">
        <f>ROUND(I554*H554,2)</f>
        <v>0</v>
      </c>
      <c r="K554" s="206" t="s">
        <v>127</v>
      </c>
      <c r="L554" s="45"/>
      <c r="M554" s="211" t="s">
        <v>19</v>
      </c>
      <c r="N554" s="212" t="s">
        <v>42</v>
      </c>
      <c r="O554" s="85"/>
      <c r="P554" s="213">
        <f>O554*H554</f>
        <v>0</v>
      </c>
      <c r="Q554" s="213">
        <v>0</v>
      </c>
      <c r="R554" s="213">
        <f>Q554*H554</f>
        <v>0</v>
      </c>
      <c r="S554" s="213">
        <v>0</v>
      </c>
      <c r="T554" s="213">
        <f>S554*H554</f>
        <v>0</v>
      </c>
      <c r="U554" s="214" t="s">
        <v>19</v>
      </c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15" t="s">
        <v>263</v>
      </c>
      <c r="AT554" s="215" t="s">
        <v>123</v>
      </c>
      <c r="AU554" s="215" t="s">
        <v>81</v>
      </c>
      <c r="AY554" s="18" t="s">
        <v>120</v>
      </c>
      <c r="BE554" s="216">
        <f>IF(N554="základní",J554,0)</f>
        <v>0</v>
      </c>
      <c r="BF554" s="216">
        <f>IF(N554="snížená",J554,0)</f>
        <v>0</v>
      </c>
      <c r="BG554" s="216">
        <f>IF(N554="zákl. přenesená",J554,0)</f>
        <v>0</v>
      </c>
      <c r="BH554" s="216">
        <f>IF(N554="sníž. přenesená",J554,0)</f>
        <v>0</v>
      </c>
      <c r="BI554" s="216">
        <f>IF(N554="nulová",J554,0)</f>
        <v>0</v>
      </c>
      <c r="BJ554" s="18" t="s">
        <v>79</v>
      </c>
      <c r="BK554" s="216">
        <f>ROUND(I554*H554,2)</f>
        <v>0</v>
      </c>
      <c r="BL554" s="18" t="s">
        <v>263</v>
      </c>
      <c r="BM554" s="215" t="s">
        <v>910</v>
      </c>
    </row>
    <row r="555" spans="1:47" s="2" customFormat="1" ht="12">
      <c r="A555" s="39"/>
      <c r="B555" s="40"/>
      <c r="C555" s="41"/>
      <c r="D555" s="217" t="s">
        <v>130</v>
      </c>
      <c r="E555" s="41"/>
      <c r="F555" s="218" t="s">
        <v>911</v>
      </c>
      <c r="G555" s="41"/>
      <c r="H555" s="41"/>
      <c r="I555" s="219"/>
      <c r="J555" s="41"/>
      <c r="K555" s="41"/>
      <c r="L555" s="45"/>
      <c r="M555" s="220"/>
      <c r="N555" s="221"/>
      <c r="O555" s="85"/>
      <c r="P555" s="85"/>
      <c r="Q555" s="85"/>
      <c r="R555" s="85"/>
      <c r="S555" s="85"/>
      <c r="T555" s="85"/>
      <c r="U555" s="86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T555" s="18" t="s">
        <v>130</v>
      </c>
      <c r="AU555" s="18" t="s">
        <v>81</v>
      </c>
    </row>
    <row r="556" spans="1:65" s="2" customFormat="1" ht="24.15" customHeight="1">
      <c r="A556" s="39"/>
      <c r="B556" s="40"/>
      <c r="C556" s="204" t="s">
        <v>912</v>
      </c>
      <c r="D556" s="204" t="s">
        <v>123</v>
      </c>
      <c r="E556" s="205" t="s">
        <v>913</v>
      </c>
      <c r="F556" s="206" t="s">
        <v>914</v>
      </c>
      <c r="G556" s="207" t="s">
        <v>266</v>
      </c>
      <c r="H556" s="208">
        <v>2.418</v>
      </c>
      <c r="I556" s="209"/>
      <c r="J556" s="210">
        <f>ROUND(I556*H556,2)</f>
        <v>0</v>
      </c>
      <c r="K556" s="206" t="s">
        <v>127</v>
      </c>
      <c r="L556" s="45"/>
      <c r="M556" s="211" t="s">
        <v>19</v>
      </c>
      <c r="N556" s="212" t="s">
        <v>42</v>
      </c>
      <c r="O556" s="85"/>
      <c r="P556" s="213">
        <f>O556*H556</f>
        <v>0</v>
      </c>
      <c r="Q556" s="213">
        <v>0</v>
      </c>
      <c r="R556" s="213">
        <f>Q556*H556</f>
        <v>0</v>
      </c>
      <c r="S556" s="213">
        <v>0</v>
      </c>
      <c r="T556" s="213">
        <f>S556*H556</f>
        <v>0</v>
      </c>
      <c r="U556" s="214" t="s">
        <v>19</v>
      </c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15" t="s">
        <v>263</v>
      </c>
      <c r="AT556" s="215" t="s">
        <v>123</v>
      </c>
      <c r="AU556" s="215" t="s">
        <v>81</v>
      </c>
      <c r="AY556" s="18" t="s">
        <v>120</v>
      </c>
      <c r="BE556" s="216">
        <f>IF(N556="základní",J556,0)</f>
        <v>0</v>
      </c>
      <c r="BF556" s="216">
        <f>IF(N556="snížená",J556,0)</f>
        <v>0</v>
      </c>
      <c r="BG556" s="216">
        <f>IF(N556="zákl. přenesená",J556,0)</f>
        <v>0</v>
      </c>
      <c r="BH556" s="216">
        <f>IF(N556="sníž. přenesená",J556,0)</f>
        <v>0</v>
      </c>
      <c r="BI556" s="216">
        <f>IF(N556="nulová",J556,0)</f>
        <v>0</v>
      </c>
      <c r="BJ556" s="18" t="s">
        <v>79</v>
      </c>
      <c r="BK556" s="216">
        <f>ROUND(I556*H556,2)</f>
        <v>0</v>
      </c>
      <c r="BL556" s="18" t="s">
        <v>263</v>
      </c>
      <c r="BM556" s="215" t="s">
        <v>915</v>
      </c>
    </row>
    <row r="557" spans="1:47" s="2" customFormat="1" ht="12">
      <c r="A557" s="39"/>
      <c r="B557" s="40"/>
      <c r="C557" s="41"/>
      <c r="D557" s="217" t="s">
        <v>130</v>
      </c>
      <c r="E557" s="41"/>
      <c r="F557" s="218" t="s">
        <v>916</v>
      </c>
      <c r="G557" s="41"/>
      <c r="H557" s="41"/>
      <c r="I557" s="219"/>
      <c r="J557" s="41"/>
      <c r="K557" s="41"/>
      <c r="L557" s="45"/>
      <c r="M557" s="220"/>
      <c r="N557" s="221"/>
      <c r="O557" s="85"/>
      <c r="P557" s="85"/>
      <c r="Q557" s="85"/>
      <c r="R557" s="85"/>
      <c r="S557" s="85"/>
      <c r="T557" s="85"/>
      <c r="U557" s="86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130</v>
      </c>
      <c r="AU557" s="18" t="s">
        <v>81</v>
      </c>
    </row>
    <row r="558" spans="1:63" s="12" customFormat="1" ht="22.8" customHeight="1">
      <c r="A558" s="12"/>
      <c r="B558" s="188"/>
      <c r="C558" s="189"/>
      <c r="D558" s="190" t="s">
        <v>70</v>
      </c>
      <c r="E558" s="202" t="s">
        <v>917</v>
      </c>
      <c r="F558" s="202" t="s">
        <v>918</v>
      </c>
      <c r="G558" s="189"/>
      <c r="H558" s="189"/>
      <c r="I558" s="192"/>
      <c r="J558" s="203">
        <f>BK558</f>
        <v>0</v>
      </c>
      <c r="K558" s="189"/>
      <c r="L558" s="194"/>
      <c r="M558" s="195"/>
      <c r="N558" s="196"/>
      <c r="O558" s="196"/>
      <c r="P558" s="197">
        <f>SUM(P559:P654)</f>
        <v>0</v>
      </c>
      <c r="Q558" s="196"/>
      <c r="R558" s="197">
        <f>SUM(R559:R654)</f>
        <v>1.1775766799999998</v>
      </c>
      <c r="S558" s="196"/>
      <c r="T558" s="197">
        <f>SUM(T559:T654)</f>
        <v>0</v>
      </c>
      <c r="U558" s="198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R558" s="199" t="s">
        <v>81</v>
      </c>
      <c r="AT558" s="200" t="s">
        <v>70</v>
      </c>
      <c r="AU558" s="200" t="s">
        <v>79</v>
      </c>
      <c r="AY558" s="199" t="s">
        <v>120</v>
      </c>
      <c r="BK558" s="201">
        <f>SUM(BK559:BK654)</f>
        <v>0</v>
      </c>
    </row>
    <row r="559" spans="1:65" s="2" customFormat="1" ht="16.5" customHeight="1">
      <c r="A559" s="39"/>
      <c r="B559" s="40"/>
      <c r="C559" s="204" t="s">
        <v>919</v>
      </c>
      <c r="D559" s="204" t="s">
        <v>123</v>
      </c>
      <c r="E559" s="205" t="s">
        <v>920</v>
      </c>
      <c r="F559" s="206" t="s">
        <v>921</v>
      </c>
      <c r="G559" s="207" t="s">
        <v>172</v>
      </c>
      <c r="H559" s="208">
        <v>101.5</v>
      </c>
      <c r="I559" s="209"/>
      <c r="J559" s="210">
        <f>ROUND(I559*H559,2)</f>
        <v>0</v>
      </c>
      <c r="K559" s="206" t="s">
        <v>127</v>
      </c>
      <c r="L559" s="45"/>
      <c r="M559" s="211" t="s">
        <v>19</v>
      </c>
      <c r="N559" s="212" t="s">
        <v>42</v>
      </c>
      <c r="O559" s="85"/>
      <c r="P559" s="213">
        <f>O559*H559</f>
        <v>0</v>
      </c>
      <c r="Q559" s="213">
        <v>2E-05</v>
      </c>
      <c r="R559" s="213">
        <f>Q559*H559</f>
        <v>0.00203</v>
      </c>
      <c r="S559" s="213">
        <v>0</v>
      </c>
      <c r="T559" s="213">
        <f>S559*H559</f>
        <v>0</v>
      </c>
      <c r="U559" s="214" t="s">
        <v>19</v>
      </c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15" t="s">
        <v>263</v>
      </c>
      <c r="AT559" s="215" t="s">
        <v>123</v>
      </c>
      <c r="AU559" s="215" t="s">
        <v>81</v>
      </c>
      <c r="AY559" s="18" t="s">
        <v>120</v>
      </c>
      <c r="BE559" s="216">
        <f>IF(N559="základní",J559,0)</f>
        <v>0</v>
      </c>
      <c r="BF559" s="216">
        <f>IF(N559="snížená",J559,0)</f>
        <v>0</v>
      </c>
      <c r="BG559" s="216">
        <f>IF(N559="zákl. přenesená",J559,0)</f>
        <v>0</v>
      </c>
      <c r="BH559" s="216">
        <f>IF(N559="sníž. přenesená",J559,0)</f>
        <v>0</v>
      </c>
      <c r="BI559" s="216">
        <f>IF(N559="nulová",J559,0)</f>
        <v>0</v>
      </c>
      <c r="BJ559" s="18" t="s">
        <v>79</v>
      </c>
      <c r="BK559" s="216">
        <f>ROUND(I559*H559,2)</f>
        <v>0</v>
      </c>
      <c r="BL559" s="18" t="s">
        <v>263</v>
      </c>
      <c r="BM559" s="215" t="s">
        <v>922</v>
      </c>
    </row>
    <row r="560" spans="1:47" s="2" customFormat="1" ht="12">
      <c r="A560" s="39"/>
      <c r="B560" s="40"/>
      <c r="C560" s="41"/>
      <c r="D560" s="217" t="s">
        <v>130</v>
      </c>
      <c r="E560" s="41"/>
      <c r="F560" s="218" t="s">
        <v>923</v>
      </c>
      <c r="G560" s="41"/>
      <c r="H560" s="41"/>
      <c r="I560" s="219"/>
      <c r="J560" s="41"/>
      <c r="K560" s="41"/>
      <c r="L560" s="45"/>
      <c r="M560" s="220"/>
      <c r="N560" s="221"/>
      <c r="O560" s="85"/>
      <c r="P560" s="85"/>
      <c r="Q560" s="85"/>
      <c r="R560" s="85"/>
      <c r="S560" s="85"/>
      <c r="T560" s="85"/>
      <c r="U560" s="86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130</v>
      </c>
      <c r="AU560" s="18" t="s">
        <v>81</v>
      </c>
    </row>
    <row r="561" spans="1:51" s="13" customFormat="1" ht="12">
      <c r="A561" s="13"/>
      <c r="B561" s="227"/>
      <c r="C561" s="228"/>
      <c r="D561" s="229" t="s">
        <v>175</v>
      </c>
      <c r="E561" s="230" t="s">
        <v>19</v>
      </c>
      <c r="F561" s="231" t="s">
        <v>787</v>
      </c>
      <c r="G561" s="228"/>
      <c r="H561" s="232">
        <v>85</v>
      </c>
      <c r="I561" s="233"/>
      <c r="J561" s="228"/>
      <c r="K561" s="228"/>
      <c r="L561" s="234"/>
      <c r="M561" s="235"/>
      <c r="N561" s="236"/>
      <c r="O561" s="236"/>
      <c r="P561" s="236"/>
      <c r="Q561" s="236"/>
      <c r="R561" s="236"/>
      <c r="S561" s="236"/>
      <c r="T561" s="236"/>
      <c r="U561" s="237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38" t="s">
        <v>175</v>
      </c>
      <c r="AU561" s="238" t="s">
        <v>81</v>
      </c>
      <c r="AV561" s="13" t="s">
        <v>81</v>
      </c>
      <c r="AW561" s="13" t="s">
        <v>33</v>
      </c>
      <c r="AX561" s="13" t="s">
        <v>71</v>
      </c>
      <c r="AY561" s="238" t="s">
        <v>120</v>
      </c>
    </row>
    <row r="562" spans="1:51" s="13" customFormat="1" ht="12">
      <c r="A562" s="13"/>
      <c r="B562" s="227"/>
      <c r="C562" s="228"/>
      <c r="D562" s="229" t="s">
        <v>175</v>
      </c>
      <c r="E562" s="230" t="s">
        <v>19</v>
      </c>
      <c r="F562" s="231" t="s">
        <v>696</v>
      </c>
      <c r="G562" s="228"/>
      <c r="H562" s="232">
        <v>6</v>
      </c>
      <c r="I562" s="233"/>
      <c r="J562" s="228"/>
      <c r="K562" s="228"/>
      <c r="L562" s="234"/>
      <c r="M562" s="235"/>
      <c r="N562" s="236"/>
      <c r="O562" s="236"/>
      <c r="P562" s="236"/>
      <c r="Q562" s="236"/>
      <c r="R562" s="236"/>
      <c r="S562" s="236"/>
      <c r="T562" s="236"/>
      <c r="U562" s="237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8" t="s">
        <v>175</v>
      </c>
      <c r="AU562" s="238" t="s">
        <v>81</v>
      </c>
      <c r="AV562" s="13" t="s">
        <v>81</v>
      </c>
      <c r="AW562" s="13" t="s">
        <v>33</v>
      </c>
      <c r="AX562" s="13" t="s">
        <v>71</v>
      </c>
      <c r="AY562" s="238" t="s">
        <v>120</v>
      </c>
    </row>
    <row r="563" spans="1:51" s="13" customFormat="1" ht="12">
      <c r="A563" s="13"/>
      <c r="B563" s="227"/>
      <c r="C563" s="228"/>
      <c r="D563" s="229" t="s">
        <v>175</v>
      </c>
      <c r="E563" s="230" t="s">
        <v>19</v>
      </c>
      <c r="F563" s="231" t="s">
        <v>816</v>
      </c>
      <c r="G563" s="228"/>
      <c r="H563" s="232">
        <v>10.5</v>
      </c>
      <c r="I563" s="233"/>
      <c r="J563" s="228"/>
      <c r="K563" s="228"/>
      <c r="L563" s="234"/>
      <c r="M563" s="235"/>
      <c r="N563" s="236"/>
      <c r="O563" s="236"/>
      <c r="P563" s="236"/>
      <c r="Q563" s="236"/>
      <c r="R563" s="236"/>
      <c r="S563" s="236"/>
      <c r="T563" s="236"/>
      <c r="U563" s="237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8" t="s">
        <v>175</v>
      </c>
      <c r="AU563" s="238" t="s">
        <v>81</v>
      </c>
      <c r="AV563" s="13" t="s">
        <v>81</v>
      </c>
      <c r="AW563" s="13" t="s">
        <v>33</v>
      </c>
      <c r="AX563" s="13" t="s">
        <v>71</v>
      </c>
      <c r="AY563" s="238" t="s">
        <v>120</v>
      </c>
    </row>
    <row r="564" spans="1:51" s="14" customFormat="1" ht="12">
      <c r="A564" s="14"/>
      <c r="B564" s="239"/>
      <c r="C564" s="240"/>
      <c r="D564" s="229" t="s">
        <v>175</v>
      </c>
      <c r="E564" s="241" t="s">
        <v>19</v>
      </c>
      <c r="F564" s="242" t="s">
        <v>178</v>
      </c>
      <c r="G564" s="240"/>
      <c r="H564" s="243">
        <v>101.5</v>
      </c>
      <c r="I564" s="244"/>
      <c r="J564" s="240"/>
      <c r="K564" s="240"/>
      <c r="L564" s="245"/>
      <c r="M564" s="246"/>
      <c r="N564" s="247"/>
      <c r="O564" s="247"/>
      <c r="P564" s="247"/>
      <c r="Q564" s="247"/>
      <c r="R564" s="247"/>
      <c r="S564" s="247"/>
      <c r="T564" s="247"/>
      <c r="U564" s="248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9" t="s">
        <v>175</v>
      </c>
      <c r="AU564" s="249" t="s">
        <v>81</v>
      </c>
      <c r="AV564" s="14" t="s">
        <v>147</v>
      </c>
      <c r="AW564" s="14" t="s">
        <v>33</v>
      </c>
      <c r="AX564" s="14" t="s">
        <v>79</v>
      </c>
      <c r="AY564" s="249" t="s">
        <v>120</v>
      </c>
    </row>
    <row r="565" spans="1:65" s="2" customFormat="1" ht="16.5" customHeight="1">
      <c r="A565" s="39"/>
      <c r="B565" s="40"/>
      <c r="C565" s="250" t="s">
        <v>924</v>
      </c>
      <c r="D565" s="250" t="s">
        <v>322</v>
      </c>
      <c r="E565" s="251" t="s">
        <v>925</v>
      </c>
      <c r="F565" s="252" t="s">
        <v>926</v>
      </c>
      <c r="G565" s="253" t="s">
        <v>172</v>
      </c>
      <c r="H565" s="254">
        <v>104.545</v>
      </c>
      <c r="I565" s="255"/>
      <c r="J565" s="256">
        <f>ROUND(I565*H565,2)</f>
        <v>0</v>
      </c>
      <c r="K565" s="252" t="s">
        <v>19</v>
      </c>
      <c r="L565" s="257"/>
      <c r="M565" s="258" t="s">
        <v>19</v>
      </c>
      <c r="N565" s="259" t="s">
        <v>42</v>
      </c>
      <c r="O565" s="85"/>
      <c r="P565" s="213">
        <f>O565*H565</f>
        <v>0</v>
      </c>
      <c r="Q565" s="213">
        <v>0.005</v>
      </c>
      <c r="R565" s="213">
        <f>Q565*H565</f>
        <v>0.522725</v>
      </c>
      <c r="S565" s="213">
        <v>0</v>
      </c>
      <c r="T565" s="213">
        <f>S565*H565</f>
        <v>0</v>
      </c>
      <c r="U565" s="214" t="s">
        <v>19</v>
      </c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15" t="s">
        <v>325</v>
      </c>
      <c r="AT565" s="215" t="s">
        <v>322</v>
      </c>
      <c r="AU565" s="215" t="s">
        <v>81</v>
      </c>
      <c r="AY565" s="18" t="s">
        <v>120</v>
      </c>
      <c r="BE565" s="216">
        <f>IF(N565="základní",J565,0)</f>
        <v>0</v>
      </c>
      <c r="BF565" s="216">
        <f>IF(N565="snížená",J565,0)</f>
        <v>0</v>
      </c>
      <c r="BG565" s="216">
        <f>IF(N565="zákl. přenesená",J565,0)</f>
        <v>0</v>
      </c>
      <c r="BH565" s="216">
        <f>IF(N565="sníž. přenesená",J565,0)</f>
        <v>0</v>
      </c>
      <c r="BI565" s="216">
        <f>IF(N565="nulová",J565,0)</f>
        <v>0</v>
      </c>
      <c r="BJ565" s="18" t="s">
        <v>79</v>
      </c>
      <c r="BK565" s="216">
        <f>ROUND(I565*H565,2)</f>
        <v>0</v>
      </c>
      <c r="BL565" s="18" t="s">
        <v>263</v>
      </c>
      <c r="BM565" s="215" t="s">
        <v>927</v>
      </c>
    </row>
    <row r="566" spans="1:51" s="13" customFormat="1" ht="12">
      <c r="A566" s="13"/>
      <c r="B566" s="227"/>
      <c r="C566" s="228"/>
      <c r="D566" s="229" t="s">
        <v>175</v>
      </c>
      <c r="E566" s="228"/>
      <c r="F566" s="231" t="s">
        <v>928</v>
      </c>
      <c r="G566" s="228"/>
      <c r="H566" s="232">
        <v>104.545</v>
      </c>
      <c r="I566" s="233"/>
      <c r="J566" s="228"/>
      <c r="K566" s="228"/>
      <c r="L566" s="234"/>
      <c r="M566" s="235"/>
      <c r="N566" s="236"/>
      <c r="O566" s="236"/>
      <c r="P566" s="236"/>
      <c r="Q566" s="236"/>
      <c r="R566" s="236"/>
      <c r="S566" s="236"/>
      <c r="T566" s="236"/>
      <c r="U566" s="237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8" t="s">
        <v>175</v>
      </c>
      <c r="AU566" s="238" t="s">
        <v>81</v>
      </c>
      <c r="AV566" s="13" t="s">
        <v>81</v>
      </c>
      <c r="AW566" s="13" t="s">
        <v>4</v>
      </c>
      <c r="AX566" s="13" t="s">
        <v>79</v>
      </c>
      <c r="AY566" s="238" t="s">
        <v>120</v>
      </c>
    </row>
    <row r="567" spans="1:65" s="2" customFormat="1" ht="33" customHeight="1">
      <c r="A567" s="39"/>
      <c r="B567" s="40"/>
      <c r="C567" s="204" t="s">
        <v>929</v>
      </c>
      <c r="D567" s="204" t="s">
        <v>123</v>
      </c>
      <c r="E567" s="205" t="s">
        <v>930</v>
      </c>
      <c r="F567" s="206" t="s">
        <v>931</v>
      </c>
      <c r="G567" s="207" t="s">
        <v>392</v>
      </c>
      <c r="H567" s="208">
        <v>105</v>
      </c>
      <c r="I567" s="209"/>
      <c r="J567" s="210">
        <f>ROUND(I567*H567,2)</f>
        <v>0</v>
      </c>
      <c r="K567" s="206" t="s">
        <v>127</v>
      </c>
      <c r="L567" s="45"/>
      <c r="M567" s="211" t="s">
        <v>19</v>
      </c>
      <c r="N567" s="212" t="s">
        <v>42</v>
      </c>
      <c r="O567" s="85"/>
      <c r="P567" s="213">
        <f>O567*H567</f>
        <v>0</v>
      </c>
      <c r="Q567" s="213">
        <v>1E-05</v>
      </c>
      <c r="R567" s="213">
        <f>Q567*H567</f>
        <v>0.0010500000000000002</v>
      </c>
      <c r="S567" s="213">
        <v>0</v>
      </c>
      <c r="T567" s="213">
        <f>S567*H567</f>
        <v>0</v>
      </c>
      <c r="U567" s="214" t="s">
        <v>19</v>
      </c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15" t="s">
        <v>263</v>
      </c>
      <c r="AT567" s="215" t="s">
        <v>123</v>
      </c>
      <c r="AU567" s="215" t="s">
        <v>81</v>
      </c>
      <c r="AY567" s="18" t="s">
        <v>120</v>
      </c>
      <c r="BE567" s="216">
        <f>IF(N567="základní",J567,0)</f>
        <v>0</v>
      </c>
      <c r="BF567" s="216">
        <f>IF(N567="snížená",J567,0)</f>
        <v>0</v>
      </c>
      <c r="BG567" s="216">
        <f>IF(N567="zákl. přenesená",J567,0)</f>
        <v>0</v>
      </c>
      <c r="BH567" s="216">
        <f>IF(N567="sníž. přenesená",J567,0)</f>
        <v>0</v>
      </c>
      <c r="BI567" s="216">
        <f>IF(N567="nulová",J567,0)</f>
        <v>0</v>
      </c>
      <c r="BJ567" s="18" t="s">
        <v>79</v>
      </c>
      <c r="BK567" s="216">
        <f>ROUND(I567*H567,2)</f>
        <v>0</v>
      </c>
      <c r="BL567" s="18" t="s">
        <v>263</v>
      </c>
      <c r="BM567" s="215" t="s">
        <v>932</v>
      </c>
    </row>
    <row r="568" spans="1:47" s="2" customFormat="1" ht="12">
      <c r="A568" s="39"/>
      <c r="B568" s="40"/>
      <c r="C568" s="41"/>
      <c r="D568" s="217" t="s">
        <v>130</v>
      </c>
      <c r="E568" s="41"/>
      <c r="F568" s="218" t="s">
        <v>933</v>
      </c>
      <c r="G568" s="41"/>
      <c r="H568" s="41"/>
      <c r="I568" s="219"/>
      <c r="J568" s="41"/>
      <c r="K568" s="41"/>
      <c r="L568" s="45"/>
      <c r="M568" s="220"/>
      <c r="N568" s="221"/>
      <c r="O568" s="85"/>
      <c r="P568" s="85"/>
      <c r="Q568" s="85"/>
      <c r="R568" s="85"/>
      <c r="S568" s="85"/>
      <c r="T568" s="85"/>
      <c r="U568" s="86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130</v>
      </c>
      <c r="AU568" s="18" t="s">
        <v>81</v>
      </c>
    </row>
    <row r="569" spans="1:51" s="13" customFormat="1" ht="12">
      <c r="A569" s="13"/>
      <c r="B569" s="227"/>
      <c r="C569" s="228"/>
      <c r="D569" s="229" t="s">
        <v>175</v>
      </c>
      <c r="E569" s="230" t="s">
        <v>19</v>
      </c>
      <c r="F569" s="231" t="s">
        <v>934</v>
      </c>
      <c r="G569" s="228"/>
      <c r="H569" s="232">
        <v>1</v>
      </c>
      <c r="I569" s="233"/>
      <c r="J569" s="228"/>
      <c r="K569" s="228"/>
      <c r="L569" s="234"/>
      <c r="M569" s="235"/>
      <c r="N569" s="236"/>
      <c r="O569" s="236"/>
      <c r="P569" s="236"/>
      <c r="Q569" s="236"/>
      <c r="R569" s="236"/>
      <c r="S569" s="236"/>
      <c r="T569" s="236"/>
      <c r="U569" s="237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8" t="s">
        <v>175</v>
      </c>
      <c r="AU569" s="238" t="s">
        <v>81</v>
      </c>
      <c r="AV569" s="13" t="s">
        <v>81</v>
      </c>
      <c r="AW569" s="13" t="s">
        <v>33</v>
      </c>
      <c r="AX569" s="13" t="s">
        <v>71</v>
      </c>
      <c r="AY569" s="238" t="s">
        <v>120</v>
      </c>
    </row>
    <row r="570" spans="1:51" s="13" customFormat="1" ht="12">
      <c r="A570" s="13"/>
      <c r="B570" s="227"/>
      <c r="C570" s="228"/>
      <c r="D570" s="229" t="s">
        <v>175</v>
      </c>
      <c r="E570" s="230" t="s">
        <v>19</v>
      </c>
      <c r="F570" s="231" t="s">
        <v>935</v>
      </c>
      <c r="G570" s="228"/>
      <c r="H570" s="232">
        <v>1</v>
      </c>
      <c r="I570" s="233"/>
      <c r="J570" s="228"/>
      <c r="K570" s="228"/>
      <c r="L570" s="234"/>
      <c r="M570" s="235"/>
      <c r="N570" s="236"/>
      <c r="O570" s="236"/>
      <c r="P570" s="236"/>
      <c r="Q570" s="236"/>
      <c r="R570" s="236"/>
      <c r="S570" s="236"/>
      <c r="T570" s="236"/>
      <c r="U570" s="237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8" t="s">
        <v>175</v>
      </c>
      <c r="AU570" s="238" t="s">
        <v>81</v>
      </c>
      <c r="AV570" s="13" t="s">
        <v>81</v>
      </c>
      <c r="AW570" s="13" t="s">
        <v>33</v>
      </c>
      <c r="AX570" s="13" t="s">
        <v>71</v>
      </c>
      <c r="AY570" s="238" t="s">
        <v>120</v>
      </c>
    </row>
    <row r="571" spans="1:51" s="13" customFormat="1" ht="12">
      <c r="A571" s="13"/>
      <c r="B571" s="227"/>
      <c r="C571" s="228"/>
      <c r="D571" s="229" t="s">
        <v>175</v>
      </c>
      <c r="E571" s="230" t="s">
        <v>19</v>
      </c>
      <c r="F571" s="231" t="s">
        <v>936</v>
      </c>
      <c r="G571" s="228"/>
      <c r="H571" s="232">
        <v>103</v>
      </c>
      <c r="I571" s="233"/>
      <c r="J571" s="228"/>
      <c r="K571" s="228"/>
      <c r="L571" s="234"/>
      <c r="M571" s="235"/>
      <c r="N571" s="236"/>
      <c r="O571" s="236"/>
      <c r="P571" s="236"/>
      <c r="Q571" s="236"/>
      <c r="R571" s="236"/>
      <c r="S571" s="236"/>
      <c r="T571" s="236"/>
      <c r="U571" s="237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8" t="s">
        <v>175</v>
      </c>
      <c r="AU571" s="238" t="s">
        <v>81</v>
      </c>
      <c r="AV571" s="13" t="s">
        <v>81</v>
      </c>
      <c r="AW571" s="13" t="s">
        <v>33</v>
      </c>
      <c r="AX571" s="13" t="s">
        <v>71</v>
      </c>
      <c r="AY571" s="238" t="s">
        <v>120</v>
      </c>
    </row>
    <row r="572" spans="1:51" s="14" customFormat="1" ht="12">
      <c r="A572" s="14"/>
      <c r="B572" s="239"/>
      <c r="C572" s="240"/>
      <c r="D572" s="229" t="s">
        <v>175</v>
      </c>
      <c r="E572" s="241" t="s">
        <v>19</v>
      </c>
      <c r="F572" s="242" t="s">
        <v>178</v>
      </c>
      <c r="G572" s="240"/>
      <c r="H572" s="243">
        <v>105</v>
      </c>
      <c r="I572" s="244"/>
      <c r="J572" s="240"/>
      <c r="K572" s="240"/>
      <c r="L572" s="245"/>
      <c r="M572" s="246"/>
      <c r="N572" s="247"/>
      <c r="O572" s="247"/>
      <c r="P572" s="247"/>
      <c r="Q572" s="247"/>
      <c r="R572" s="247"/>
      <c r="S572" s="247"/>
      <c r="T572" s="247"/>
      <c r="U572" s="248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49" t="s">
        <v>175</v>
      </c>
      <c r="AU572" s="249" t="s">
        <v>81</v>
      </c>
      <c r="AV572" s="14" t="s">
        <v>147</v>
      </c>
      <c r="AW572" s="14" t="s">
        <v>33</v>
      </c>
      <c r="AX572" s="14" t="s">
        <v>79</v>
      </c>
      <c r="AY572" s="249" t="s">
        <v>120</v>
      </c>
    </row>
    <row r="573" spans="1:65" s="2" customFormat="1" ht="16.5" customHeight="1">
      <c r="A573" s="39"/>
      <c r="B573" s="40"/>
      <c r="C573" s="250" t="s">
        <v>937</v>
      </c>
      <c r="D573" s="250" t="s">
        <v>322</v>
      </c>
      <c r="E573" s="251" t="s">
        <v>938</v>
      </c>
      <c r="F573" s="252" t="s">
        <v>939</v>
      </c>
      <c r="G573" s="253" t="s">
        <v>392</v>
      </c>
      <c r="H573" s="254">
        <v>103</v>
      </c>
      <c r="I573" s="255"/>
      <c r="J573" s="256">
        <f>ROUND(I573*H573,2)</f>
        <v>0</v>
      </c>
      <c r="K573" s="252" t="s">
        <v>127</v>
      </c>
      <c r="L573" s="257"/>
      <c r="M573" s="258" t="s">
        <v>19</v>
      </c>
      <c r="N573" s="259" t="s">
        <v>42</v>
      </c>
      <c r="O573" s="85"/>
      <c r="P573" s="213">
        <f>O573*H573</f>
        <v>0</v>
      </c>
      <c r="Q573" s="213">
        <v>0.00052</v>
      </c>
      <c r="R573" s="213">
        <f>Q573*H573</f>
        <v>0.053559999999999997</v>
      </c>
      <c r="S573" s="213">
        <v>0</v>
      </c>
      <c r="T573" s="213">
        <f>S573*H573</f>
        <v>0</v>
      </c>
      <c r="U573" s="214" t="s">
        <v>19</v>
      </c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15" t="s">
        <v>325</v>
      </c>
      <c r="AT573" s="215" t="s">
        <v>322</v>
      </c>
      <c r="AU573" s="215" t="s">
        <v>81</v>
      </c>
      <c r="AY573" s="18" t="s">
        <v>120</v>
      </c>
      <c r="BE573" s="216">
        <f>IF(N573="základní",J573,0)</f>
        <v>0</v>
      </c>
      <c r="BF573" s="216">
        <f>IF(N573="snížená",J573,0)</f>
        <v>0</v>
      </c>
      <c r="BG573" s="216">
        <f>IF(N573="zákl. přenesená",J573,0)</f>
        <v>0</v>
      </c>
      <c r="BH573" s="216">
        <f>IF(N573="sníž. přenesená",J573,0)</f>
        <v>0</v>
      </c>
      <c r="BI573" s="216">
        <f>IF(N573="nulová",J573,0)</f>
        <v>0</v>
      </c>
      <c r="BJ573" s="18" t="s">
        <v>79</v>
      </c>
      <c r="BK573" s="216">
        <f>ROUND(I573*H573,2)</f>
        <v>0</v>
      </c>
      <c r="BL573" s="18" t="s">
        <v>263</v>
      </c>
      <c r="BM573" s="215" t="s">
        <v>940</v>
      </c>
    </row>
    <row r="574" spans="1:65" s="2" customFormat="1" ht="16.5" customHeight="1">
      <c r="A574" s="39"/>
      <c r="B574" s="40"/>
      <c r="C574" s="250" t="s">
        <v>941</v>
      </c>
      <c r="D574" s="250" t="s">
        <v>322</v>
      </c>
      <c r="E574" s="251" t="s">
        <v>942</v>
      </c>
      <c r="F574" s="252" t="s">
        <v>943</v>
      </c>
      <c r="G574" s="253" t="s">
        <v>392</v>
      </c>
      <c r="H574" s="254">
        <v>1</v>
      </c>
      <c r="I574" s="255"/>
      <c r="J574" s="256">
        <f>ROUND(I574*H574,2)</f>
        <v>0</v>
      </c>
      <c r="K574" s="252" t="s">
        <v>127</v>
      </c>
      <c r="L574" s="257"/>
      <c r="M574" s="258" t="s">
        <v>19</v>
      </c>
      <c r="N574" s="259" t="s">
        <v>42</v>
      </c>
      <c r="O574" s="85"/>
      <c r="P574" s="213">
        <f>O574*H574</f>
        <v>0</v>
      </c>
      <c r="Q574" s="213">
        <v>0.00056</v>
      </c>
      <c r="R574" s="213">
        <f>Q574*H574</f>
        <v>0.00056</v>
      </c>
      <c r="S574" s="213">
        <v>0</v>
      </c>
      <c r="T574" s="213">
        <f>S574*H574</f>
        <v>0</v>
      </c>
      <c r="U574" s="214" t="s">
        <v>19</v>
      </c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15" t="s">
        <v>325</v>
      </c>
      <c r="AT574" s="215" t="s">
        <v>322</v>
      </c>
      <c r="AU574" s="215" t="s">
        <v>81</v>
      </c>
      <c r="AY574" s="18" t="s">
        <v>120</v>
      </c>
      <c r="BE574" s="216">
        <f>IF(N574="základní",J574,0)</f>
        <v>0</v>
      </c>
      <c r="BF574" s="216">
        <f>IF(N574="snížená",J574,0)</f>
        <v>0</v>
      </c>
      <c r="BG574" s="216">
        <f>IF(N574="zákl. přenesená",J574,0)</f>
        <v>0</v>
      </c>
      <c r="BH574" s="216">
        <f>IF(N574="sníž. přenesená",J574,0)</f>
        <v>0</v>
      </c>
      <c r="BI574" s="216">
        <f>IF(N574="nulová",J574,0)</f>
        <v>0</v>
      </c>
      <c r="BJ574" s="18" t="s">
        <v>79</v>
      </c>
      <c r="BK574" s="216">
        <f>ROUND(I574*H574,2)</f>
        <v>0</v>
      </c>
      <c r="BL574" s="18" t="s">
        <v>263</v>
      </c>
      <c r="BM574" s="215" t="s">
        <v>944</v>
      </c>
    </row>
    <row r="575" spans="1:65" s="2" customFormat="1" ht="16.5" customHeight="1">
      <c r="A575" s="39"/>
      <c r="B575" s="40"/>
      <c r="C575" s="250" t="s">
        <v>945</v>
      </c>
      <c r="D575" s="250" t="s">
        <v>322</v>
      </c>
      <c r="E575" s="251" t="s">
        <v>946</v>
      </c>
      <c r="F575" s="252" t="s">
        <v>947</v>
      </c>
      <c r="G575" s="253" t="s">
        <v>392</v>
      </c>
      <c r="H575" s="254">
        <v>1</v>
      </c>
      <c r="I575" s="255"/>
      <c r="J575" s="256">
        <f>ROUND(I575*H575,2)</f>
        <v>0</v>
      </c>
      <c r="K575" s="252" t="s">
        <v>127</v>
      </c>
      <c r="L575" s="257"/>
      <c r="M575" s="258" t="s">
        <v>19</v>
      </c>
      <c r="N575" s="259" t="s">
        <v>42</v>
      </c>
      <c r="O575" s="85"/>
      <c r="P575" s="213">
        <f>O575*H575</f>
        <v>0</v>
      </c>
      <c r="Q575" s="213">
        <v>0.001</v>
      </c>
      <c r="R575" s="213">
        <f>Q575*H575</f>
        <v>0.001</v>
      </c>
      <c r="S575" s="213">
        <v>0</v>
      </c>
      <c r="T575" s="213">
        <f>S575*H575</f>
        <v>0</v>
      </c>
      <c r="U575" s="214" t="s">
        <v>19</v>
      </c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15" t="s">
        <v>325</v>
      </c>
      <c r="AT575" s="215" t="s">
        <v>322</v>
      </c>
      <c r="AU575" s="215" t="s">
        <v>81</v>
      </c>
      <c r="AY575" s="18" t="s">
        <v>120</v>
      </c>
      <c r="BE575" s="216">
        <f>IF(N575="základní",J575,0)</f>
        <v>0</v>
      </c>
      <c r="BF575" s="216">
        <f>IF(N575="snížená",J575,0)</f>
        <v>0</v>
      </c>
      <c r="BG575" s="216">
        <f>IF(N575="zákl. přenesená",J575,0)</f>
        <v>0</v>
      </c>
      <c r="BH575" s="216">
        <f>IF(N575="sníž. přenesená",J575,0)</f>
        <v>0</v>
      </c>
      <c r="BI575" s="216">
        <f>IF(N575="nulová",J575,0)</f>
        <v>0</v>
      </c>
      <c r="BJ575" s="18" t="s">
        <v>79</v>
      </c>
      <c r="BK575" s="216">
        <f>ROUND(I575*H575,2)</f>
        <v>0</v>
      </c>
      <c r="BL575" s="18" t="s">
        <v>263</v>
      </c>
      <c r="BM575" s="215" t="s">
        <v>948</v>
      </c>
    </row>
    <row r="576" spans="1:65" s="2" customFormat="1" ht="16.5" customHeight="1">
      <c r="A576" s="39"/>
      <c r="B576" s="40"/>
      <c r="C576" s="250" t="s">
        <v>949</v>
      </c>
      <c r="D576" s="250" t="s">
        <v>322</v>
      </c>
      <c r="E576" s="251" t="s">
        <v>950</v>
      </c>
      <c r="F576" s="252" t="s">
        <v>951</v>
      </c>
      <c r="G576" s="253" t="s">
        <v>392</v>
      </c>
      <c r="H576" s="254">
        <v>1</v>
      </c>
      <c r="I576" s="255"/>
      <c r="J576" s="256">
        <f>ROUND(I576*H576,2)</f>
        <v>0</v>
      </c>
      <c r="K576" s="252" t="s">
        <v>19</v>
      </c>
      <c r="L576" s="257"/>
      <c r="M576" s="258" t="s">
        <v>19</v>
      </c>
      <c r="N576" s="259" t="s">
        <v>42</v>
      </c>
      <c r="O576" s="85"/>
      <c r="P576" s="213">
        <f>O576*H576</f>
        <v>0</v>
      </c>
      <c r="Q576" s="213">
        <v>0.00063</v>
      </c>
      <c r="R576" s="213">
        <f>Q576*H576</f>
        <v>0.00063</v>
      </c>
      <c r="S576" s="213">
        <v>0</v>
      </c>
      <c r="T576" s="213">
        <f>S576*H576</f>
        <v>0</v>
      </c>
      <c r="U576" s="214" t="s">
        <v>19</v>
      </c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15" t="s">
        <v>325</v>
      </c>
      <c r="AT576" s="215" t="s">
        <v>322</v>
      </c>
      <c r="AU576" s="215" t="s">
        <v>81</v>
      </c>
      <c r="AY576" s="18" t="s">
        <v>120</v>
      </c>
      <c r="BE576" s="216">
        <f>IF(N576="základní",J576,0)</f>
        <v>0</v>
      </c>
      <c r="BF576" s="216">
        <f>IF(N576="snížená",J576,0)</f>
        <v>0</v>
      </c>
      <c r="BG576" s="216">
        <f>IF(N576="zákl. přenesená",J576,0)</f>
        <v>0</v>
      </c>
      <c r="BH576" s="216">
        <f>IF(N576="sníž. přenesená",J576,0)</f>
        <v>0</v>
      </c>
      <c r="BI576" s="216">
        <f>IF(N576="nulová",J576,0)</f>
        <v>0</v>
      </c>
      <c r="BJ576" s="18" t="s">
        <v>79</v>
      </c>
      <c r="BK576" s="216">
        <f>ROUND(I576*H576,2)</f>
        <v>0</v>
      </c>
      <c r="BL576" s="18" t="s">
        <v>263</v>
      </c>
      <c r="BM576" s="215" t="s">
        <v>952</v>
      </c>
    </row>
    <row r="577" spans="1:65" s="2" customFormat="1" ht="16.5" customHeight="1">
      <c r="A577" s="39"/>
      <c r="B577" s="40"/>
      <c r="C577" s="204" t="s">
        <v>953</v>
      </c>
      <c r="D577" s="204" t="s">
        <v>123</v>
      </c>
      <c r="E577" s="205" t="s">
        <v>954</v>
      </c>
      <c r="F577" s="206" t="s">
        <v>955</v>
      </c>
      <c r="G577" s="207" t="s">
        <v>392</v>
      </c>
      <c r="H577" s="208">
        <v>2</v>
      </c>
      <c r="I577" s="209"/>
      <c r="J577" s="210">
        <f>ROUND(I577*H577,2)</f>
        <v>0</v>
      </c>
      <c r="K577" s="206" t="s">
        <v>127</v>
      </c>
      <c r="L577" s="45"/>
      <c r="M577" s="211" t="s">
        <v>19</v>
      </c>
      <c r="N577" s="212" t="s">
        <v>42</v>
      </c>
      <c r="O577" s="85"/>
      <c r="P577" s="213">
        <f>O577*H577</f>
        <v>0</v>
      </c>
      <c r="Q577" s="213">
        <v>0</v>
      </c>
      <c r="R577" s="213">
        <f>Q577*H577</f>
        <v>0</v>
      </c>
      <c r="S577" s="213">
        <v>0</v>
      </c>
      <c r="T577" s="213">
        <f>S577*H577</f>
        <v>0</v>
      </c>
      <c r="U577" s="214" t="s">
        <v>19</v>
      </c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15" t="s">
        <v>263</v>
      </c>
      <c r="AT577" s="215" t="s">
        <v>123</v>
      </c>
      <c r="AU577" s="215" t="s">
        <v>81</v>
      </c>
      <c r="AY577" s="18" t="s">
        <v>120</v>
      </c>
      <c r="BE577" s="216">
        <f>IF(N577="základní",J577,0)</f>
        <v>0</v>
      </c>
      <c r="BF577" s="216">
        <f>IF(N577="snížená",J577,0)</f>
        <v>0</v>
      </c>
      <c r="BG577" s="216">
        <f>IF(N577="zákl. přenesená",J577,0)</f>
        <v>0</v>
      </c>
      <c r="BH577" s="216">
        <f>IF(N577="sníž. přenesená",J577,0)</f>
        <v>0</v>
      </c>
      <c r="BI577" s="216">
        <f>IF(N577="nulová",J577,0)</f>
        <v>0</v>
      </c>
      <c r="BJ577" s="18" t="s">
        <v>79</v>
      </c>
      <c r="BK577" s="216">
        <f>ROUND(I577*H577,2)</f>
        <v>0</v>
      </c>
      <c r="BL577" s="18" t="s">
        <v>263</v>
      </c>
      <c r="BM577" s="215" t="s">
        <v>956</v>
      </c>
    </row>
    <row r="578" spans="1:47" s="2" customFormat="1" ht="12">
      <c r="A578" s="39"/>
      <c r="B578" s="40"/>
      <c r="C578" s="41"/>
      <c r="D578" s="217" t="s">
        <v>130</v>
      </c>
      <c r="E578" s="41"/>
      <c r="F578" s="218" t="s">
        <v>957</v>
      </c>
      <c r="G578" s="41"/>
      <c r="H578" s="41"/>
      <c r="I578" s="219"/>
      <c r="J578" s="41"/>
      <c r="K578" s="41"/>
      <c r="L578" s="45"/>
      <c r="M578" s="220"/>
      <c r="N578" s="221"/>
      <c r="O578" s="85"/>
      <c r="P578" s="85"/>
      <c r="Q578" s="85"/>
      <c r="R578" s="85"/>
      <c r="S578" s="85"/>
      <c r="T578" s="85"/>
      <c r="U578" s="86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T578" s="18" t="s">
        <v>130</v>
      </c>
      <c r="AU578" s="18" t="s">
        <v>81</v>
      </c>
    </row>
    <row r="579" spans="1:65" s="2" customFormat="1" ht="16.5" customHeight="1">
      <c r="A579" s="39"/>
      <c r="B579" s="40"/>
      <c r="C579" s="250" t="s">
        <v>958</v>
      </c>
      <c r="D579" s="250" t="s">
        <v>322</v>
      </c>
      <c r="E579" s="251" t="s">
        <v>959</v>
      </c>
      <c r="F579" s="252" t="s">
        <v>960</v>
      </c>
      <c r="G579" s="253" t="s">
        <v>392</v>
      </c>
      <c r="H579" s="254">
        <v>2</v>
      </c>
      <c r="I579" s="255"/>
      <c r="J579" s="256">
        <f>ROUND(I579*H579,2)</f>
        <v>0</v>
      </c>
      <c r="K579" s="252" t="s">
        <v>127</v>
      </c>
      <c r="L579" s="257"/>
      <c r="M579" s="258" t="s">
        <v>19</v>
      </c>
      <c r="N579" s="259" t="s">
        <v>42</v>
      </c>
      <c r="O579" s="85"/>
      <c r="P579" s="213">
        <f>O579*H579</f>
        <v>0</v>
      </c>
      <c r="Q579" s="213">
        <v>0.0033</v>
      </c>
      <c r="R579" s="213">
        <f>Q579*H579</f>
        <v>0.0066</v>
      </c>
      <c r="S579" s="213">
        <v>0</v>
      </c>
      <c r="T579" s="213">
        <f>S579*H579</f>
        <v>0</v>
      </c>
      <c r="U579" s="214" t="s">
        <v>19</v>
      </c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15" t="s">
        <v>325</v>
      </c>
      <c r="AT579" s="215" t="s">
        <v>322</v>
      </c>
      <c r="AU579" s="215" t="s">
        <v>81</v>
      </c>
      <c r="AY579" s="18" t="s">
        <v>120</v>
      </c>
      <c r="BE579" s="216">
        <f>IF(N579="základní",J579,0)</f>
        <v>0</v>
      </c>
      <c r="BF579" s="216">
        <f>IF(N579="snížená",J579,0)</f>
        <v>0</v>
      </c>
      <c r="BG579" s="216">
        <f>IF(N579="zákl. přenesená",J579,0)</f>
        <v>0</v>
      </c>
      <c r="BH579" s="216">
        <f>IF(N579="sníž. přenesená",J579,0)</f>
        <v>0</v>
      </c>
      <c r="BI579" s="216">
        <f>IF(N579="nulová",J579,0)</f>
        <v>0</v>
      </c>
      <c r="BJ579" s="18" t="s">
        <v>79</v>
      </c>
      <c r="BK579" s="216">
        <f>ROUND(I579*H579,2)</f>
        <v>0</v>
      </c>
      <c r="BL579" s="18" t="s">
        <v>263</v>
      </c>
      <c r="BM579" s="215" t="s">
        <v>961</v>
      </c>
    </row>
    <row r="580" spans="1:65" s="2" customFormat="1" ht="16.5" customHeight="1">
      <c r="A580" s="39"/>
      <c r="B580" s="40"/>
      <c r="C580" s="250" t="s">
        <v>962</v>
      </c>
      <c r="D580" s="250" t="s">
        <v>322</v>
      </c>
      <c r="E580" s="251" t="s">
        <v>963</v>
      </c>
      <c r="F580" s="252" t="s">
        <v>964</v>
      </c>
      <c r="G580" s="253" t="s">
        <v>392</v>
      </c>
      <c r="H580" s="254">
        <v>4</v>
      </c>
      <c r="I580" s="255"/>
      <c r="J580" s="256">
        <f>ROUND(I580*H580,2)</f>
        <v>0</v>
      </c>
      <c r="K580" s="252" t="s">
        <v>127</v>
      </c>
      <c r="L580" s="257"/>
      <c r="M580" s="258" t="s">
        <v>19</v>
      </c>
      <c r="N580" s="259" t="s">
        <v>42</v>
      </c>
      <c r="O580" s="85"/>
      <c r="P580" s="213">
        <f>O580*H580</f>
        <v>0</v>
      </c>
      <c r="Q580" s="213">
        <v>0.00164</v>
      </c>
      <c r="R580" s="213">
        <f>Q580*H580</f>
        <v>0.00656</v>
      </c>
      <c r="S580" s="213">
        <v>0</v>
      </c>
      <c r="T580" s="213">
        <f>S580*H580</f>
        <v>0</v>
      </c>
      <c r="U580" s="214" t="s">
        <v>19</v>
      </c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15" t="s">
        <v>325</v>
      </c>
      <c r="AT580" s="215" t="s">
        <v>322</v>
      </c>
      <c r="AU580" s="215" t="s">
        <v>81</v>
      </c>
      <c r="AY580" s="18" t="s">
        <v>120</v>
      </c>
      <c r="BE580" s="216">
        <f>IF(N580="základní",J580,0)</f>
        <v>0</v>
      </c>
      <c r="BF580" s="216">
        <f>IF(N580="snížená",J580,0)</f>
        <v>0</v>
      </c>
      <c r="BG580" s="216">
        <f>IF(N580="zákl. přenesená",J580,0)</f>
        <v>0</v>
      </c>
      <c r="BH580" s="216">
        <f>IF(N580="sníž. přenesená",J580,0)</f>
        <v>0</v>
      </c>
      <c r="BI580" s="216">
        <f>IF(N580="nulová",J580,0)</f>
        <v>0</v>
      </c>
      <c r="BJ580" s="18" t="s">
        <v>79</v>
      </c>
      <c r="BK580" s="216">
        <f>ROUND(I580*H580,2)</f>
        <v>0</v>
      </c>
      <c r="BL580" s="18" t="s">
        <v>263</v>
      </c>
      <c r="BM580" s="215" t="s">
        <v>965</v>
      </c>
    </row>
    <row r="581" spans="1:65" s="2" customFormat="1" ht="24.15" customHeight="1">
      <c r="A581" s="39"/>
      <c r="B581" s="40"/>
      <c r="C581" s="204" t="s">
        <v>966</v>
      </c>
      <c r="D581" s="204" t="s">
        <v>123</v>
      </c>
      <c r="E581" s="205" t="s">
        <v>967</v>
      </c>
      <c r="F581" s="206" t="s">
        <v>968</v>
      </c>
      <c r="G581" s="207" t="s">
        <v>187</v>
      </c>
      <c r="H581" s="208">
        <v>263.88</v>
      </c>
      <c r="I581" s="209"/>
      <c r="J581" s="210">
        <f>ROUND(I581*H581,2)</f>
        <v>0</v>
      </c>
      <c r="K581" s="206" t="s">
        <v>127</v>
      </c>
      <c r="L581" s="45"/>
      <c r="M581" s="211" t="s">
        <v>19</v>
      </c>
      <c r="N581" s="212" t="s">
        <v>42</v>
      </c>
      <c r="O581" s="85"/>
      <c r="P581" s="213">
        <f>O581*H581</f>
        <v>0</v>
      </c>
      <c r="Q581" s="213">
        <v>1E-05</v>
      </c>
      <c r="R581" s="213">
        <f>Q581*H581</f>
        <v>0.0026388</v>
      </c>
      <c r="S581" s="213">
        <v>0</v>
      </c>
      <c r="T581" s="213">
        <f>S581*H581</f>
        <v>0</v>
      </c>
      <c r="U581" s="214" t="s">
        <v>19</v>
      </c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15" t="s">
        <v>263</v>
      </c>
      <c r="AT581" s="215" t="s">
        <v>123</v>
      </c>
      <c r="AU581" s="215" t="s">
        <v>81</v>
      </c>
      <c r="AY581" s="18" t="s">
        <v>120</v>
      </c>
      <c r="BE581" s="216">
        <f>IF(N581="základní",J581,0)</f>
        <v>0</v>
      </c>
      <c r="BF581" s="216">
        <f>IF(N581="snížená",J581,0)</f>
        <v>0</v>
      </c>
      <c r="BG581" s="216">
        <f>IF(N581="zákl. přenesená",J581,0)</f>
        <v>0</v>
      </c>
      <c r="BH581" s="216">
        <f>IF(N581="sníž. přenesená",J581,0)</f>
        <v>0</v>
      </c>
      <c r="BI581" s="216">
        <f>IF(N581="nulová",J581,0)</f>
        <v>0</v>
      </c>
      <c r="BJ581" s="18" t="s">
        <v>79</v>
      </c>
      <c r="BK581" s="216">
        <f>ROUND(I581*H581,2)</f>
        <v>0</v>
      </c>
      <c r="BL581" s="18" t="s">
        <v>263</v>
      </c>
      <c r="BM581" s="215" t="s">
        <v>969</v>
      </c>
    </row>
    <row r="582" spans="1:47" s="2" customFormat="1" ht="12">
      <c r="A582" s="39"/>
      <c r="B582" s="40"/>
      <c r="C582" s="41"/>
      <c r="D582" s="217" t="s">
        <v>130</v>
      </c>
      <c r="E582" s="41"/>
      <c r="F582" s="218" t="s">
        <v>970</v>
      </c>
      <c r="G582" s="41"/>
      <c r="H582" s="41"/>
      <c r="I582" s="219"/>
      <c r="J582" s="41"/>
      <c r="K582" s="41"/>
      <c r="L582" s="45"/>
      <c r="M582" s="220"/>
      <c r="N582" s="221"/>
      <c r="O582" s="85"/>
      <c r="P582" s="85"/>
      <c r="Q582" s="85"/>
      <c r="R582" s="85"/>
      <c r="S582" s="85"/>
      <c r="T582" s="85"/>
      <c r="U582" s="86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130</v>
      </c>
      <c r="AU582" s="18" t="s">
        <v>81</v>
      </c>
    </row>
    <row r="583" spans="1:51" s="13" customFormat="1" ht="12">
      <c r="A583" s="13"/>
      <c r="B583" s="227"/>
      <c r="C583" s="228"/>
      <c r="D583" s="229" t="s">
        <v>175</v>
      </c>
      <c r="E583" s="230" t="s">
        <v>19</v>
      </c>
      <c r="F583" s="231" t="s">
        <v>536</v>
      </c>
      <c r="G583" s="228"/>
      <c r="H583" s="232">
        <v>4.951</v>
      </c>
      <c r="I583" s="233"/>
      <c r="J583" s="228"/>
      <c r="K583" s="228"/>
      <c r="L583" s="234"/>
      <c r="M583" s="235"/>
      <c r="N583" s="236"/>
      <c r="O583" s="236"/>
      <c r="P583" s="236"/>
      <c r="Q583" s="236"/>
      <c r="R583" s="236"/>
      <c r="S583" s="236"/>
      <c r="T583" s="236"/>
      <c r="U583" s="237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8" t="s">
        <v>175</v>
      </c>
      <c r="AU583" s="238" t="s">
        <v>81</v>
      </c>
      <c r="AV583" s="13" t="s">
        <v>81</v>
      </c>
      <c r="AW583" s="13" t="s">
        <v>33</v>
      </c>
      <c r="AX583" s="13" t="s">
        <v>71</v>
      </c>
      <c r="AY583" s="238" t="s">
        <v>120</v>
      </c>
    </row>
    <row r="584" spans="1:51" s="13" customFormat="1" ht="12">
      <c r="A584" s="13"/>
      <c r="B584" s="227"/>
      <c r="C584" s="228"/>
      <c r="D584" s="229" t="s">
        <v>175</v>
      </c>
      <c r="E584" s="230" t="s">
        <v>19</v>
      </c>
      <c r="F584" s="231" t="s">
        <v>537</v>
      </c>
      <c r="G584" s="228"/>
      <c r="H584" s="232">
        <v>64.938</v>
      </c>
      <c r="I584" s="233"/>
      <c r="J584" s="228"/>
      <c r="K584" s="228"/>
      <c r="L584" s="234"/>
      <c r="M584" s="235"/>
      <c r="N584" s="236"/>
      <c r="O584" s="236"/>
      <c r="P584" s="236"/>
      <c r="Q584" s="236"/>
      <c r="R584" s="236"/>
      <c r="S584" s="236"/>
      <c r="T584" s="236"/>
      <c r="U584" s="237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8" t="s">
        <v>175</v>
      </c>
      <c r="AU584" s="238" t="s">
        <v>81</v>
      </c>
      <c r="AV584" s="13" t="s">
        <v>81</v>
      </c>
      <c r="AW584" s="13" t="s">
        <v>33</v>
      </c>
      <c r="AX584" s="13" t="s">
        <v>71</v>
      </c>
      <c r="AY584" s="238" t="s">
        <v>120</v>
      </c>
    </row>
    <row r="585" spans="1:51" s="15" customFormat="1" ht="12">
      <c r="A585" s="15"/>
      <c r="B585" s="260"/>
      <c r="C585" s="261"/>
      <c r="D585" s="229" t="s">
        <v>175</v>
      </c>
      <c r="E585" s="262" t="s">
        <v>19</v>
      </c>
      <c r="F585" s="263" t="s">
        <v>719</v>
      </c>
      <c r="G585" s="261"/>
      <c r="H585" s="264">
        <v>69.889</v>
      </c>
      <c r="I585" s="265"/>
      <c r="J585" s="261"/>
      <c r="K585" s="261"/>
      <c r="L585" s="266"/>
      <c r="M585" s="267"/>
      <c r="N585" s="268"/>
      <c r="O585" s="268"/>
      <c r="P585" s="268"/>
      <c r="Q585" s="268"/>
      <c r="R585" s="268"/>
      <c r="S585" s="268"/>
      <c r="T585" s="268"/>
      <c r="U585" s="269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T585" s="270" t="s">
        <v>175</v>
      </c>
      <c r="AU585" s="270" t="s">
        <v>81</v>
      </c>
      <c r="AV585" s="15" t="s">
        <v>140</v>
      </c>
      <c r="AW585" s="15" t="s">
        <v>33</v>
      </c>
      <c r="AX585" s="15" t="s">
        <v>71</v>
      </c>
      <c r="AY585" s="270" t="s">
        <v>120</v>
      </c>
    </row>
    <row r="586" spans="1:51" s="13" customFormat="1" ht="12">
      <c r="A586" s="13"/>
      <c r="B586" s="227"/>
      <c r="C586" s="228"/>
      <c r="D586" s="229" t="s">
        <v>175</v>
      </c>
      <c r="E586" s="230" t="s">
        <v>19</v>
      </c>
      <c r="F586" s="231" t="s">
        <v>510</v>
      </c>
      <c r="G586" s="228"/>
      <c r="H586" s="232">
        <v>39.79</v>
      </c>
      <c r="I586" s="233"/>
      <c r="J586" s="228"/>
      <c r="K586" s="228"/>
      <c r="L586" s="234"/>
      <c r="M586" s="235"/>
      <c r="N586" s="236"/>
      <c r="O586" s="236"/>
      <c r="P586" s="236"/>
      <c r="Q586" s="236"/>
      <c r="R586" s="236"/>
      <c r="S586" s="236"/>
      <c r="T586" s="236"/>
      <c r="U586" s="237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8" t="s">
        <v>175</v>
      </c>
      <c r="AU586" s="238" t="s">
        <v>81</v>
      </c>
      <c r="AV586" s="13" t="s">
        <v>81</v>
      </c>
      <c r="AW586" s="13" t="s">
        <v>33</v>
      </c>
      <c r="AX586" s="13" t="s">
        <v>71</v>
      </c>
      <c r="AY586" s="238" t="s">
        <v>120</v>
      </c>
    </row>
    <row r="587" spans="1:51" s="13" customFormat="1" ht="12">
      <c r="A587" s="13"/>
      <c r="B587" s="227"/>
      <c r="C587" s="228"/>
      <c r="D587" s="229" t="s">
        <v>175</v>
      </c>
      <c r="E587" s="230" t="s">
        <v>19</v>
      </c>
      <c r="F587" s="231" t="s">
        <v>511</v>
      </c>
      <c r="G587" s="228"/>
      <c r="H587" s="232">
        <v>22.261</v>
      </c>
      <c r="I587" s="233"/>
      <c r="J587" s="228"/>
      <c r="K587" s="228"/>
      <c r="L587" s="234"/>
      <c r="M587" s="235"/>
      <c r="N587" s="236"/>
      <c r="O587" s="236"/>
      <c r="P587" s="236"/>
      <c r="Q587" s="236"/>
      <c r="R587" s="236"/>
      <c r="S587" s="236"/>
      <c r="T587" s="236"/>
      <c r="U587" s="237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8" t="s">
        <v>175</v>
      </c>
      <c r="AU587" s="238" t="s">
        <v>81</v>
      </c>
      <c r="AV587" s="13" t="s">
        <v>81</v>
      </c>
      <c r="AW587" s="13" t="s">
        <v>33</v>
      </c>
      <c r="AX587" s="13" t="s">
        <v>71</v>
      </c>
      <c r="AY587" s="238" t="s">
        <v>120</v>
      </c>
    </row>
    <row r="588" spans="1:51" s="15" customFormat="1" ht="12">
      <c r="A588" s="15"/>
      <c r="B588" s="260"/>
      <c r="C588" s="261"/>
      <c r="D588" s="229" t="s">
        <v>175</v>
      </c>
      <c r="E588" s="262" t="s">
        <v>19</v>
      </c>
      <c r="F588" s="263" t="s">
        <v>720</v>
      </c>
      <c r="G588" s="261"/>
      <c r="H588" s="264">
        <v>62.051</v>
      </c>
      <c r="I588" s="265"/>
      <c r="J588" s="261"/>
      <c r="K588" s="261"/>
      <c r="L588" s="266"/>
      <c r="M588" s="267"/>
      <c r="N588" s="268"/>
      <c r="O588" s="268"/>
      <c r="P588" s="268"/>
      <c r="Q588" s="268"/>
      <c r="R588" s="268"/>
      <c r="S588" s="268"/>
      <c r="T588" s="268"/>
      <c r="U588" s="269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70" t="s">
        <v>175</v>
      </c>
      <c r="AU588" s="270" t="s">
        <v>81</v>
      </c>
      <c r="AV588" s="15" t="s">
        <v>140</v>
      </c>
      <c r="AW588" s="15" t="s">
        <v>33</v>
      </c>
      <c r="AX588" s="15" t="s">
        <v>71</v>
      </c>
      <c r="AY588" s="270" t="s">
        <v>120</v>
      </c>
    </row>
    <row r="589" spans="1:51" s="14" customFormat="1" ht="12">
      <c r="A589" s="14"/>
      <c r="B589" s="239"/>
      <c r="C589" s="240"/>
      <c r="D589" s="229" t="s">
        <v>175</v>
      </c>
      <c r="E589" s="241" t="s">
        <v>19</v>
      </c>
      <c r="F589" s="242" t="s">
        <v>178</v>
      </c>
      <c r="G589" s="240"/>
      <c r="H589" s="243">
        <v>131.94</v>
      </c>
      <c r="I589" s="244"/>
      <c r="J589" s="240"/>
      <c r="K589" s="240"/>
      <c r="L589" s="245"/>
      <c r="M589" s="246"/>
      <c r="N589" s="247"/>
      <c r="O589" s="247"/>
      <c r="P589" s="247"/>
      <c r="Q589" s="247"/>
      <c r="R589" s="247"/>
      <c r="S589" s="247"/>
      <c r="T589" s="247"/>
      <c r="U589" s="248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9" t="s">
        <v>175</v>
      </c>
      <c r="AU589" s="249" t="s">
        <v>81</v>
      </c>
      <c r="AV589" s="14" t="s">
        <v>147</v>
      </c>
      <c r="AW589" s="14" t="s">
        <v>33</v>
      </c>
      <c r="AX589" s="14" t="s">
        <v>79</v>
      </c>
      <c r="AY589" s="249" t="s">
        <v>120</v>
      </c>
    </row>
    <row r="590" spans="1:51" s="13" customFormat="1" ht="12">
      <c r="A590" s="13"/>
      <c r="B590" s="227"/>
      <c r="C590" s="228"/>
      <c r="D590" s="229" t="s">
        <v>175</v>
      </c>
      <c r="E590" s="228"/>
      <c r="F590" s="231" t="s">
        <v>971</v>
      </c>
      <c r="G590" s="228"/>
      <c r="H590" s="232">
        <v>263.88</v>
      </c>
      <c r="I590" s="233"/>
      <c r="J590" s="228"/>
      <c r="K590" s="228"/>
      <c r="L590" s="234"/>
      <c r="M590" s="235"/>
      <c r="N590" s="236"/>
      <c r="O590" s="236"/>
      <c r="P590" s="236"/>
      <c r="Q590" s="236"/>
      <c r="R590" s="236"/>
      <c r="S590" s="236"/>
      <c r="T590" s="236"/>
      <c r="U590" s="237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8" t="s">
        <v>175</v>
      </c>
      <c r="AU590" s="238" t="s">
        <v>81</v>
      </c>
      <c r="AV590" s="13" t="s">
        <v>81</v>
      </c>
      <c r="AW590" s="13" t="s">
        <v>4</v>
      </c>
      <c r="AX590" s="13" t="s">
        <v>79</v>
      </c>
      <c r="AY590" s="238" t="s">
        <v>120</v>
      </c>
    </row>
    <row r="591" spans="1:65" s="2" customFormat="1" ht="37.8" customHeight="1">
      <c r="A591" s="39"/>
      <c r="B591" s="40"/>
      <c r="C591" s="250" t="s">
        <v>972</v>
      </c>
      <c r="D591" s="250" t="s">
        <v>322</v>
      </c>
      <c r="E591" s="251" t="s">
        <v>973</v>
      </c>
      <c r="F591" s="252" t="s">
        <v>974</v>
      </c>
      <c r="G591" s="253" t="s">
        <v>187</v>
      </c>
      <c r="H591" s="254">
        <v>71.359</v>
      </c>
      <c r="I591" s="255"/>
      <c r="J591" s="256">
        <f>ROUND(I591*H591,2)</f>
        <v>0</v>
      </c>
      <c r="K591" s="252" t="s">
        <v>19</v>
      </c>
      <c r="L591" s="257"/>
      <c r="M591" s="258" t="s">
        <v>19</v>
      </c>
      <c r="N591" s="259" t="s">
        <v>42</v>
      </c>
      <c r="O591" s="85"/>
      <c r="P591" s="213">
        <f>O591*H591</f>
        <v>0</v>
      </c>
      <c r="Q591" s="213">
        <v>0.00025</v>
      </c>
      <c r="R591" s="213">
        <f>Q591*H591</f>
        <v>0.017839749999999998</v>
      </c>
      <c r="S591" s="213">
        <v>0</v>
      </c>
      <c r="T591" s="213">
        <f>S591*H591</f>
        <v>0</v>
      </c>
      <c r="U591" s="214" t="s">
        <v>19</v>
      </c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15" t="s">
        <v>325</v>
      </c>
      <c r="AT591" s="215" t="s">
        <v>322</v>
      </c>
      <c r="AU591" s="215" t="s">
        <v>81</v>
      </c>
      <c r="AY591" s="18" t="s">
        <v>120</v>
      </c>
      <c r="BE591" s="216">
        <f>IF(N591="základní",J591,0)</f>
        <v>0</v>
      </c>
      <c r="BF591" s="216">
        <f>IF(N591="snížená",J591,0)</f>
        <v>0</v>
      </c>
      <c r="BG591" s="216">
        <f>IF(N591="zákl. přenesená",J591,0)</f>
        <v>0</v>
      </c>
      <c r="BH591" s="216">
        <f>IF(N591="sníž. přenesená",J591,0)</f>
        <v>0</v>
      </c>
      <c r="BI591" s="216">
        <f>IF(N591="nulová",J591,0)</f>
        <v>0</v>
      </c>
      <c r="BJ591" s="18" t="s">
        <v>79</v>
      </c>
      <c r="BK591" s="216">
        <f>ROUND(I591*H591,2)</f>
        <v>0</v>
      </c>
      <c r="BL591" s="18" t="s">
        <v>263</v>
      </c>
      <c r="BM591" s="215" t="s">
        <v>975</v>
      </c>
    </row>
    <row r="592" spans="1:47" s="2" customFormat="1" ht="12">
      <c r="A592" s="39"/>
      <c r="B592" s="40"/>
      <c r="C592" s="41"/>
      <c r="D592" s="229" t="s">
        <v>717</v>
      </c>
      <c r="E592" s="41"/>
      <c r="F592" s="271" t="s">
        <v>976</v>
      </c>
      <c r="G592" s="41"/>
      <c r="H592" s="41"/>
      <c r="I592" s="219"/>
      <c r="J592" s="41"/>
      <c r="K592" s="41"/>
      <c r="L592" s="45"/>
      <c r="M592" s="220"/>
      <c r="N592" s="221"/>
      <c r="O592" s="85"/>
      <c r="P592" s="85"/>
      <c r="Q592" s="85"/>
      <c r="R592" s="85"/>
      <c r="S592" s="85"/>
      <c r="T592" s="85"/>
      <c r="U592" s="86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717</v>
      </c>
      <c r="AU592" s="18" t="s">
        <v>81</v>
      </c>
    </row>
    <row r="593" spans="1:51" s="13" customFormat="1" ht="12">
      <c r="A593" s="13"/>
      <c r="B593" s="227"/>
      <c r="C593" s="228"/>
      <c r="D593" s="229" t="s">
        <v>175</v>
      </c>
      <c r="E593" s="230" t="s">
        <v>19</v>
      </c>
      <c r="F593" s="231" t="s">
        <v>977</v>
      </c>
      <c r="G593" s="228"/>
      <c r="H593" s="232">
        <v>62.051</v>
      </c>
      <c r="I593" s="233"/>
      <c r="J593" s="228"/>
      <c r="K593" s="228"/>
      <c r="L593" s="234"/>
      <c r="M593" s="235"/>
      <c r="N593" s="236"/>
      <c r="O593" s="236"/>
      <c r="P593" s="236"/>
      <c r="Q593" s="236"/>
      <c r="R593" s="236"/>
      <c r="S593" s="236"/>
      <c r="T593" s="236"/>
      <c r="U593" s="237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8" t="s">
        <v>175</v>
      </c>
      <c r="AU593" s="238" t="s">
        <v>81</v>
      </c>
      <c r="AV593" s="13" t="s">
        <v>81</v>
      </c>
      <c r="AW593" s="13" t="s">
        <v>33</v>
      </c>
      <c r="AX593" s="13" t="s">
        <v>79</v>
      </c>
      <c r="AY593" s="238" t="s">
        <v>120</v>
      </c>
    </row>
    <row r="594" spans="1:51" s="13" customFormat="1" ht="12">
      <c r="A594" s="13"/>
      <c r="B594" s="227"/>
      <c r="C594" s="228"/>
      <c r="D594" s="229" t="s">
        <v>175</v>
      </c>
      <c r="E594" s="228"/>
      <c r="F594" s="231" t="s">
        <v>978</v>
      </c>
      <c r="G594" s="228"/>
      <c r="H594" s="232">
        <v>71.359</v>
      </c>
      <c r="I594" s="233"/>
      <c r="J594" s="228"/>
      <c r="K594" s="228"/>
      <c r="L594" s="234"/>
      <c r="M594" s="235"/>
      <c r="N594" s="236"/>
      <c r="O594" s="236"/>
      <c r="P594" s="236"/>
      <c r="Q594" s="236"/>
      <c r="R594" s="236"/>
      <c r="S594" s="236"/>
      <c r="T594" s="236"/>
      <c r="U594" s="237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8" t="s">
        <v>175</v>
      </c>
      <c r="AU594" s="238" t="s">
        <v>81</v>
      </c>
      <c r="AV594" s="13" t="s">
        <v>81</v>
      </c>
      <c r="AW594" s="13" t="s">
        <v>4</v>
      </c>
      <c r="AX594" s="13" t="s">
        <v>79</v>
      </c>
      <c r="AY594" s="238" t="s">
        <v>120</v>
      </c>
    </row>
    <row r="595" spans="1:65" s="2" customFormat="1" ht="33" customHeight="1">
      <c r="A595" s="39"/>
      <c r="B595" s="40"/>
      <c r="C595" s="250" t="s">
        <v>979</v>
      </c>
      <c r="D595" s="250" t="s">
        <v>322</v>
      </c>
      <c r="E595" s="251" t="s">
        <v>980</v>
      </c>
      <c r="F595" s="252" t="s">
        <v>981</v>
      </c>
      <c r="G595" s="253" t="s">
        <v>187</v>
      </c>
      <c r="H595" s="254">
        <v>151.731</v>
      </c>
      <c r="I595" s="255"/>
      <c r="J595" s="256">
        <f>ROUND(I595*H595,2)</f>
        <v>0</v>
      </c>
      <c r="K595" s="252" t="s">
        <v>173</v>
      </c>
      <c r="L595" s="257"/>
      <c r="M595" s="258" t="s">
        <v>19</v>
      </c>
      <c r="N595" s="259" t="s">
        <v>42</v>
      </c>
      <c r="O595" s="85"/>
      <c r="P595" s="213">
        <f>O595*H595</f>
        <v>0</v>
      </c>
      <c r="Q595" s="213">
        <v>0.0002</v>
      </c>
      <c r="R595" s="213">
        <f>Q595*H595</f>
        <v>0.0303462</v>
      </c>
      <c r="S595" s="213">
        <v>0</v>
      </c>
      <c r="T595" s="213">
        <f>S595*H595</f>
        <v>0</v>
      </c>
      <c r="U595" s="214" t="s">
        <v>19</v>
      </c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15" t="s">
        <v>325</v>
      </c>
      <c r="AT595" s="215" t="s">
        <v>322</v>
      </c>
      <c r="AU595" s="215" t="s">
        <v>81</v>
      </c>
      <c r="AY595" s="18" t="s">
        <v>120</v>
      </c>
      <c r="BE595" s="216">
        <f>IF(N595="základní",J595,0)</f>
        <v>0</v>
      </c>
      <c r="BF595" s="216">
        <f>IF(N595="snížená",J595,0)</f>
        <v>0</v>
      </c>
      <c r="BG595" s="216">
        <f>IF(N595="zákl. přenesená",J595,0)</f>
        <v>0</v>
      </c>
      <c r="BH595" s="216">
        <f>IF(N595="sníž. přenesená",J595,0)</f>
        <v>0</v>
      </c>
      <c r="BI595" s="216">
        <f>IF(N595="nulová",J595,0)</f>
        <v>0</v>
      </c>
      <c r="BJ595" s="18" t="s">
        <v>79</v>
      </c>
      <c r="BK595" s="216">
        <f>ROUND(I595*H595,2)</f>
        <v>0</v>
      </c>
      <c r="BL595" s="18" t="s">
        <v>263</v>
      </c>
      <c r="BM595" s="215" t="s">
        <v>982</v>
      </c>
    </row>
    <row r="596" spans="1:47" s="2" customFormat="1" ht="12">
      <c r="A596" s="39"/>
      <c r="B596" s="40"/>
      <c r="C596" s="41"/>
      <c r="D596" s="229" t="s">
        <v>717</v>
      </c>
      <c r="E596" s="41"/>
      <c r="F596" s="271" t="s">
        <v>983</v>
      </c>
      <c r="G596" s="41"/>
      <c r="H596" s="41"/>
      <c r="I596" s="219"/>
      <c r="J596" s="41"/>
      <c r="K596" s="41"/>
      <c r="L596" s="45"/>
      <c r="M596" s="220"/>
      <c r="N596" s="221"/>
      <c r="O596" s="85"/>
      <c r="P596" s="85"/>
      <c r="Q596" s="85"/>
      <c r="R596" s="85"/>
      <c r="S596" s="85"/>
      <c r="T596" s="85"/>
      <c r="U596" s="86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717</v>
      </c>
      <c r="AU596" s="18" t="s">
        <v>81</v>
      </c>
    </row>
    <row r="597" spans="1:51" s="13" customFormat="1" ht="12">
      <c r="A597" s="13"/>
      <c r="B597" s="227"/>
      <c r="C597" s="228"/>
      <c r="D597" s="229" t="s">
        <v>175</v>
      </c>
      <c r="E597" s="230" t="s">
        <v>19</v>
      </c>
      <c r="F597" s="231" t="s">
        <v>984</v>
      </c>
      <c r="G597" s="228"/>
      <c r="H597" s="232">
        <v>69.889</v>
      </c>
      <c r="I597" s="233"/>
      <c r="J597" s="228"/>
      <c r="K597" s="228"/>
      <c r="L597" s="234"/>
      <c r="M597" s="235"/>
      <c r="N597" s="236"/>
      <c r="O597" s="236"/>
      <c r="P597" s="236"/>
      <c r="Q597" s="236"/>
      <c r="R597" s="236"/>
      <c r="S597" s="236"/>
      <c r="T597" s="236"/>
      <c r="U597" s="237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8" t="s">
        <v>175</v>
      </c>
      <c r="AU597" s="238" t="s">
        <v>81</v>
      </c>
      <c r="AV597" s="13" t="s">
        <v>81</v>
      </c>
      <c r="AW597" s="13" t="s">
        <v>33</v>
      </c>
      <c r="AX597" s="13" t="s">
        <v>71</v>
      </c>
      <c r="AY597" s="238" t="s">
        <v>120</v>
      </c>
    </row>
    <row r="598" spans="1:51" s="13" customFormat="1" ht="12">
      <c r="A598" s="13"/>
      <c r="B598" s="227"/>
      <c r="C598" s="228"/>
      <c r="D598" s="229" t="s">
        <v>175</v>
      </c>
      <c r="E598" s="230" t="s">
        <v>19</v>
      </c>
      <c r="F598" s="231" t="s">
        <v>977</v>
      </c>
      <c r="G598" s="228"/>
      <c r="H598" s="232">
        <v>62.051</v>
      </c>
      <c r="I598" s="233"/>
      <c r="J598" s="228"/>
      <c r="K598" s="228"/>
      <c r="L598" s="234"/>
      <c r="M598" s="235"/>
      <c r="N598" s="236"/>
      <c r="O598" s="236"/>
      <c r="P598" s="236"/>
      <c r="Q598" s="236"/>
      <c r="R598" s="236"/>
      <c r="S598" s="236"/>
      <c r="T598" s="236"/>
      <c r="U598" s="237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8" t="s">
        <v>175</v>
      </c>
      <c r="AU598" s="238" t="s">
        <v>81</v>
      </c>
      <c r="AV598" s="13" t="s">
        <v>81</v>
      </c>
      <c r="AW598" s="13" t="s">
        <v>33</v>
      </c>
      <c r="AX598" s="13" t="s">
        <v>71</v>
      </c>
      <c r="AY598" s="238" t="s">
        <v>120</v>
      </c>
    </row>
    <row r="599" spans="1:51" s="14" customFormat="1" ht="12">
      <c r="A599" s="14"/>
      <c r="B599" s="239"/>
      <c r="C599" s="240"/>
      <c r="D599" s="229" t="s">
        <v>175</v>
      </c>
      <c r="E599" s="241" t="s">
        <v>19</v>
      </c>
      <c r="F599" s="242" t="s">
        <v>178</v>
      </c>
      <c r="G599" s="240"/>
      <c r="H599" s="243">
        <v>131.94</v>
      </c>
      <c r="I599" s="244"/>
      <c r="J599" s="240"/>
      <c r="K599" s="240"/>
      <c r="L599" s="245"/>
      <c r="M599" s="246"/>
      <c r="N599" s="247"/>
      <c r="O599" s="247"/>
      <c r="P599" s="247"/>
      <c r="Q599" s="247"/>
      <c r="R599" s="247"/>
      <c r="S599" s="247"/>
      <c r="T599" s="247"/>
      <c r="U599" s="248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9" t="s">
        <v>175</v>
      </c>
      <c r="AU599" s="249" t="s">
        <v>81</v>
      </c>
      <c r="AV599" s="14" t="s">
        <v>147</v>
      </c>
      <c r="AW599" s="14" t="s">
        <v>33</v>
      </c>
      <c r="AX599" s="14" t="s">
        <v>79</v>
      </c>
      <c r="AY599" s="249" t="s">
        <v>120</v>
      </c>
    </row>
    <row r="600" spans="1:51" s="13" customFormat="1" ht="12">
      <c r="A600" s="13"/>
      <c r="B600" s="227"/>
      <c r="C600" s="228"/>
      <c r="D600" s="229" t="s">
        <v>175</v>
      </c>
      <c r="E600" s="228"/>
      <c r="F600" s="231" t="s">
        <v>985</v>
      </c>
      <c r="G600" s="228"/>
      <c r="H600" s="232">
        <v>151.731</v>
      </c>
      <c r="I600" s="233"/>
      <c r="J600" s="228"/>
      <c r="K600" s="228"/>
      <c r="L600" s="234"/>
      <c r="M600" s="235"/>
      <c r="N600" s="236"/>
      <c r="O600" s="236"/>
      <c r="P600" s="236"/>
      <c r="Q600" s="236"/>
      <c r="R600" s="236"/>
      <c r="S600" s="236"/>
      <c r="T600" s="236"/>
      <c r="U600" s="237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8" t="s">
        <v>175</v>
      </c>
      <c r="AU600" s="238" t="s">
        <v>81</v>
      </c>
      <c r="AV600" s="13" t="s">
        <v>81</v>
      </c>
      <c r="AW600" s="13" t="s">
        <v>4</v>
      </c>
      <c r="AX600" s="13" t="s">
        <v>79</v>
      </c>
      <c r="AY600" s="238" t="s">
        <v>120</v>
      </c>
    </row>
    <row r="601" spans="1:65" s="2" customFormat="1" ht="33" customHeight="1">
      <c r="A601" s="39"/>
      <c r="B601" s="40"/>
      <c r="C601" s="250" t="s">
        <v>986</v>
      </c>
      <c r="D601" s="250" t="s">
        <v>322</v>
      </c>
      <c r="E601" s="251" t="s">
        <v>987</v>
      </c>
      <c r="F601" s="252" t="s">
        <v>988</v>
      </c>
      <c r="G601" s="253" t="s">
        <v>187</v>
      </c>
      <c r="H601" s="254">
        <v>80.372</v>
      </c>
      <c r="I601" s="255"/>
      <c r="J601" s="256">
        <f>ROUND(I601*H601,2)</f>
        <v>0</v>
      </c>
      <c r="K601" s="252" t="s">
        <v>19</v>
      </c>
      <c r="L601" s="257"/>
      <c r="M601" s="258" t="s">
        <v>19</v>
      </c>
      <c r="N601" s="259" t="s">
        <v>42</v>
      </c>
      <c r="O601" s="85"/>
      <c r="P601" s="213">
        <f>O601*H601</f>
        <v>0</v>
      </c>
      <c r="Q601" s="213">
        <v>0.004</v>
      </c>
      <c r="R601" s="213">
        <f>Q601*H601</f>
        <v>0.321488</v>
      </c>
      <c r="S601" s="213">
        <v>0</v>
      </c>
      <c r="T601" s="213">
        <f>S601*H601</f>
        <v>0</v>
      </c>
      <c r="U601" s="214" t="s">
        <v>19</v>
      </c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215" t="s">
        <v>325</v>
      </c>
      <c r="AT601" s="215" t="s">
        <v>322</v>
      </c>
      <c r="AU601" s="215" t="s">
        <v>81</v>
      </c>
      <c r="AY601" s="18" t="s">
        <v>120</v>
      </c>
      <c r="BE601" s="216">
        <f>IF(N601="základní",J601,0)</f>
        <v>0</v>
      </c>
      <c r="BF601" s="216">
        <f>IF(N601="snížená",J601,0)</f>
        <v>0</v>
      </c>
      <c r="BG601" s="216">
        <f>IF(N601="zákl. přenesená",J601,0)</f>
        <v>0</v>
      </c>
      <c r="BH601" s="216">
        <f>IF(N601="sníž. přenesená",J601,0)</f>
        <v>0</v>
      </c>
      <c r="BI601" s="216">
        <f>IF(N601="nulová",J601,0)</f>
        <v>0</v>
      </c>
      <c r="BJ601" s="18" t="s">
        <v>79</v>
      </c>
      <c r="BK601" s="216">
        <f>ROUND(I601*H601,2)</f>
        <v>0</v>
      </c>
      <c r="BL601" s="18" t="s">
        <v>263</v>
      </c>
      <c r="BM601" s="215" t="s">
        <v>989</v>
      </c>
    </row>
    <row r="602" spans="1:47" s="2" customFormat="1" ht="12">
      <c r="A602" s="39"/>
      <c r="B602" s="40"/>
      <c r="C602" s="41"/>
      <c r="D602" s="229" t="s">
        <v>717</v>
      </c>
      <c r="E602" s="41"/>
      <c r="F602" s="271" t="s">
        <v>990</v>
      </c>
      <c r="G602" s="41"/>
      <c r="H602" s="41"/>
      <c r="I602" s="219"/>
      <c r="J602" s="41"/>
      <c r="K602" s="41"/>
      <c r="L602" s="45"/>
      <c r="M602" s="220"/>
      <c r="N602" s="221"/>
      <c r="O602" s="85"/>
      <c r="P602" s="85"/>
      <c r="Q602" s="85"/>
      <c r="R602" s="85"/>
      <c r="S602" s="85"/>
      <c r="T602" s="85"/>
      <c r="U602" s="86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T602" s="18" t="s">
        <v>717</v>
      </c>
      <c r="AU602" s="18" t="s">
        <v>81</v>
      </c>
    </row>
    <row r="603" spans="1:51" s="13" customFormat="1" ht="12">
      <c r="A603" s="13"/>
      <c r="B603" s="227"/>
      <c r="C603" s="228"/>
      <c r="D603" s="229" t="s">
        <v>175</v>
      </c>
      <c r="E603" s="230" t="s">
        <v>19</v>
      </c>
      <c r="F603" s="231" t="s">
        <v>984</v>
      </c>
      <c r="G603" s="228"/>
      <c r="H603" s="232">
        <v>69.889</v>
      </c>
      <c r="I603" s="233"/>
      <c r="J603" s="228"/>
      <c r="K603" s="228"/>
      <c r="L603" s="234"/>
      <c r="M603" s="235"/>
      <c r="N603" s="236"/>
      <c r="O603" s="236"/>
      <c r="P603" s="236"/>
      <c r="Q603" s="236"/>
      <c r="R603" s="236"/>
      <c r="S603" s="236"/>
      <c r="T603" s="236"/>
      <c r="U603" s="237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8" t="s">
        <v>175</v>
      </c>
      <c r="AU603" s="238" t="s">
        <v>81</v>
      </c>
      <c r="AV603" s="13" t="s">
        <v>81</v>
      </c>
      <c r="AW603" s="13" t="s">
        <v>33</v>
      </c>
      <c r="AX603" s="13" t="s">
        <v>79</v>
      </c>
      <c r="AY603" s="238" t="s">
        <v>120</v>
      </c>
    </row>
    <row r="604" spans="1:51" s="13" customFormat="1" ht="12">
      <c r="A604" s="13"/>
      <c r="B604" s="227"/>
      <c r="C604" s="228"/>
      <c r="D604" s="229" t="s">
        <v>175</v>
      </c>
      <c r="E604" s="228"/>
      <c r="F604" s="231" t="s">
        <v>991</v>
      </c>
      <c r="G604" s="228"/>
      <c r="H604" s="232">
        <v>80.372</v>
      </c>
      <c r="I604" s="233"/>
      <c r="J604" s="228"/>
      <c r="K604" s="228"/>
      <c r="L604" s="234"/>
      <c r="M604" s="235"/>
      <c r="N604" s="236"/>
      <c r="O604" s="236"/>
      <c r="P604" s="236"/>
      <c r="Q604" s="236"/>
      <c r="R604" s="236"/>
      <c r="S604" s="236"/>
      <c r="T604" s="236"/>
      <c r="U604" s="237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38" t="s">
        <v>175</v>
      </c>
      <c r="AU604" s="238" t="s">
        <v>81</v>
      </c>
      <c r="AV604" s="13" t="s">
        <v>81</v>
      </c>
      <c r="AW604" s="13" t="s">
        <v>4</v>
      </c>
      <c r="AX604" s="13" t="s">
        <v>79</v>
      </c>
      <c r="AY604" s="238" t="s">
        <v>120</v>
      </c>
    </row>
    <row r="605" spans="1:65" s="2" customFormat="1" ht="24.15" customHeight="1">
      <c r="A605" s="39"/>
      <c r="B605" s="40"/>
      <c r="C605" s="204" t="s">
        <v>992</v>
      </c>
      <c r="D605" s="204" t="s">
        <v>123</v>
      </c>
      <c r="E605" s="205" t="s">
        <v>993</v>
      </c>
      <c r="F605" s="206" t="s">
        <v>994</v>
      </c>
      <c r="G605" s="207" t="s">
        <v>187</v>
      </c>
      <c r="H605" s="208">
        <v>472.444</v>
      </c>
      <c r="I605" s="209"/>
      <c r="J605" s="210">
        <f>ROUND(I605*H605,2)</f>
        <v>0</v>
      </c>
      <c r="K605" s="206" t="s">
        <v>127</v>
      </c>
      <c r="L605" s="45"/>
      <c r="M605" s="211" t="s">
        <v>19</v>
      </c>
      <c r="N605" s="212" t="s">
        <v>42</v>
      </c>
      <c r="O605" s="85"/>
      <c r="P605" s="213">
        <f>O605*H605</f>
        <v>0</v>
      </c>
      <c r="Q605" s="213">
        <v>0</v>
      </c>
      <c r="R605" s="213">
        <f>Q605*H605</f>
        <v>0</v>
      </c>
      <c r="S605" s="213">
        <v>0</v>
      </c>
      <c r="T605" s="213">
        <f>S605*H605</f>
        <v>0</v>
      </c>
      <c r="U605" s="214" t="s">
        <v>19</v>
      </c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15" t="s">
        <v>263</v>
      </c>
      <c r="AT605" s="215" t="s">
        <v>123</v>
      </c>
      <c r="AU605" s="215" t="s">
        <v>81</v>
      </c>
      <c r="AY605" s="18" t="s">
        <v>120</v>
      </c>
      <c r="BE605" s="216">
        <f>IF(N605="základní",J605,0)</f>
        <v>0</v>
      </c>
      <c r="BF605" s="216">
        <f>IF(N605="snížená",J605,0)</f>
        <v>0</v>
      </c>
      <c r="BG605" s="216">
        <f>IF(N605="zákl. přenesená",J605,0)</f>
        <v>0</v>
      </c>
      <c r="BH605" s="216">
        <f>IF(N605="sníž. přenesená",J605,0)</f>
        <v>0</v>
      </c>
      <c r="BI605" s="216">
        <f>IF(N605="nulová",J605,0)</f>
        <v>0</v>
      </c>
      <c r="BJ605" s="18" t="s">
        <v>79</v>
      </c>
      <c r="BK605" s="216">
        <f>ROUND(I605*H605,2)</f>
        <v>0</v>
      </c>
      <c r="BL605" s="18" t="s">
        <v>263</v>
      </c>
      <c r="BM605" s="215" t="s">
        <v>995</v>
      </c>
    </row>
    <row r="606" spans="1:47" s="2" customFormat="1" ht="12">
      <c r="A606" s="39"/>
      <c r="B606" s="40"/>
      <c r="C606" s="41"/>
      <c r="D606" s="217" t="s">
        <v>130</v>
      </c>
      <c r="E606" s="41"/>
      <c r="F606" s="218" t="s">
        <v>996</v>
      </c>
      <c r="G606" s="41"/>
      <c r="H606" s="41"/>
      <c r="I606" s="219"/>
      <c r="J606" s="41"/>
      <c r="K606" s="41"/>
      <c r="L606" s="45"/>
      <c r="M606" s="220"/>
      <c r="N606" s="221"/>
      <c r="O606" s="85"/>
      <c r="P606" s="85"/>
      <c r="Q606" s="85"/>
      <c r="R606" s="85"/>
      <c r="S606" s="85"/>
      <c r="T606" s="85"/>
      <c r="U606" s="86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T606" s="18" t="s">
        <v>130</v>
      </c>
      <c r="AU606" s="18" t="s">
        <v>81</v>
      </c>
    </row>
    <row r="607" spans="1:51" s="13" customFormat="1" ht="12">
      <c r="A607" s="13"/>
      <c r="B607" s="227"/>
      <c r="C607" s="228"/>
      <c r="D607" s="229" t="s">
        <v>175</v>
      </c>
      <c r="E607" s="230" t="s">
        <v>19</v>
      </c>
      <c r="F607" s="231" t="s">
        <v>507</v>
      </c>
      <c r="G607" s="228"/>
      <c r="H607" s="232">
        <v>224.622</v>
      </c>
      <c r="I607" s="233"/>
      <c r="J607" s="228"/>
      <c r="K607" s="228"/>
      <c r="L607" s="234"/>
      <c r="M607" s="235"/>
      <c r="N607" s="236"/>
      <c r="O607" s="236"/>
      <c r="P607" s="236"/>
      <c r="Q607" s="236"/>
      <c r="R607" s="236"/>
      <c r="S607" s="236"/>
      <c r="T607" s="236"/>
      <c r="U607" s="237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38" t="s">
        <v>175</v>
      </c>
      <c r="AU607" s="238" t="s">
        <v>81</v>
      </c>
      <c r="AV607" s="13" t="s">
        <v>81</v>
      </c>
      <c r="AW607" s="13" t="s">
        <v>33</v>
      </c>
      <c r="AX607" s="13" t="s">
        <v>71</v>
      </c>
      <c r="AY607" s="238" t="s">
        <v>120</v>
      </c>
    </row>
    <row r="608" spans="1:51" s="13" customFormat="1" ht="12">
      <c r="A608" s="13"/>
      <c r="B608" s="227"/>
      <c r="C608" s="228"/>
      <c r="D608" s="229" t="s">
        <v>175</v>
      </c>
      <c r="E608" s="230" t="s">
        <v>19</v>
      </c>
      <c r="F608" s="231" t="s">
        <v>508</v>
      </c>
      <c r="G608" s="228"/>
      <c r="H608" s="232">
        <v>11.6</v>
      </c>
      <c r="I608" s="233"/>
      <c r="J608" s="228"/>
      <c r="K608" s="228"/>
      <c r="L608" s="234"/>
      <c r="M608" s="235"/>
      <c r="N608" s="236"/>
      <c r="O608" s="236"/>
      <c r="P608" s="236"/>
      <c r="Q608" s="236"/>
      <c r="R608" s="236"/>
      <c r="S608" s="236"/>
      <c r="T608" s="236"/>
      <c r="U608" s="237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38" t="s">
        <v>175</v>
      </c>
      <c r="AU608" s="238" t="s">
        <v>81</v>
      </c>
      <c r="AV608" s="13" t="s">
        <v>81</v>
      </c>
      <c r="AW608" s="13" t="s">
        <v>33</v>
      </c>
      <c r="AX608" s="13" t="s">
        <v>71</v>
      </c>
      <c r="AY608" s="238" t="s">
        <v>120</v>
      </c>
    </row>
    <row r="609" spans="1:51" s="15" customFormat="1" ht="12">
      <c r="A609" s="15"/>
      <c r="B609" s="260"/>
      <c r="C609" s="261"/>
      <c r="D609" s="229" t="s">
        <v>175</v>
      </c>
      <c r="E609" s="262" t="s">
        <v>19</v>
      </c>
      <c r="F609" s="263" t="s">
        <v>727</v>
      </c>
      <c r="G609" s="261"/>
      <c r="H609" s="264">
        <v>236.222</v>
      </c>
      <c r="I609" s="265"/>
      <c r="J609" s="261"/>
      <c r="K609" s="261"/>
      <c r="L609" s="266"/>
      <c r="M609" s="267"/>
      <c r="N609" s="268"/>
      <c r="O609" s="268"/>
      <c r="P609" s="268"/>
      <c r="Q609" s="268"/>
      <c r="R609" s="268"/>
      <c r="S609" s="268"/>
      <c r="T609" s="268"/>
      <c r="U609" s="269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70" t="s">
        <v>175</v>
      </c>
      <c r="AU609" s="270" t="s">
        <v>81</v>
      </c>
      <c r="AV609" s="15" t="s">
        <v>140</v>
      </c>
      <c r="AW609" s="15" t="s">
        <v>33</v>
      </c>
      <c r="AX609" s="15" t="s">
        <v>71</v>
      </c>
      <c r="AY609" s="270" t="s">
        <v>120</v>
      </c>
    </row>
    <row r="610" spans="1:51" s="14" customFormat="1" ht="12">
      <c r="A610" s="14"/>
      <c r="B610" s="239"/>
      <c r="C610" s="240"/>
      <c r="D610" s="229" t="s">
        <v>175</v>
      </c>
      <c r="E610" s="241" t="s">
        <v>19</v>
      </c>
      <c r="F610" s="242" t="s">
        <v>178</v>
      </c>
      <c r="G610" s="240"/>
      <c r="H610" s="243">
        <v>236.222</v>
      </c>
      <c r="I610" s="244"/>
      <c r="J610" s="240"/>
      <c r="K610" s="240"/>
      <c r="L610" s="245"/>
      <c r="M610" s="246"/>
      <c r="N610" s="247"/>
      <c r="O610" s="247"/>
      <c r="P610" s="247"/>
      <c r="Q610" s="247"/>
      <c r="R610" s="247"/>
      <c r="S610" s="247"/>
      <c r="T610" s="247"/>
      <c r="U610" s="248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49" t="s">
        <v>175</v>
      </c>
      <c r="AU610" s="249" t="s">
        <v>81</v>
      </c>
      <c r="AV610" s="14" t="s">
        <v>147</v>
      </c>
      <c r="AW610" s="14" t="s">
        <v>33</v>
      </c>
      <c r="AX610" s="14" t="s">
        <v>79</v>
      </c>
      <c r="AY610" s="249" t="s">
        <v>120</v>
      </c>
    </row>
    <row r="611" spans="1:51" s="13" customFormat="1" ht="12">
      <c r="A611" s="13"/>
      <c r="B611" s="227"/>
      <c r="C611" s="228"/>
      <c r="D611" s="229" t="s">
        <v>175</v>
      </c>
      <c r="E611" s="228"/>
      <c r="F611" s="231" t="s">
        <v>997</v>
      </c>
      <c r="G611" s="228"/>
      <c r="H611" s="232">
        <v>472.444</v>
      </c>
      <c r="I611" s="233"/>
      <c r="J611" s="228"/>
      <c r="K611" s="228"/>
      <c r="L611" s="234"/>
      <c r="M611" s="235"/>
      <c r="N611" s="236"/>
      <c r="O611" s="236"/>
      <c r="P611" s="236"/>
      <c r="Q611" s="236"/>
      <c r="R611" s="236"/>
      <c r="S611" s="236"/>
      <c r="T611" s="236"/>
      <c r="U611" s="237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38" t="s">
        <v>175</v>
      </c>
      <c r="AU611" s="238" t="s">
        <v>81</v>
      </c>
      <c r="AV611" s="13" t="s">
        <v>81</v>
      </c>
      <c r="AW611" s="13" t="s">
        <v>4</v>
      </c>
      <c r="AX611" s="13" t="s">
        <v>79</v>
      </c>
      <c r="AY611" s="238" t="s">
        <v>120</v>
      </c>
    </row>
    <row r="612" spans="1:65" s="2" customFormat="1" ht="37.8" customHeight="1">
      <c r="A612" s="39"/>
      <c r="B612" s="40"/>
      <c r="C612" s="250" t="s">
        <v>998</v>
      </c>
      <c r="D612" s="250" t="s">
        <v>322</v>
      </c>
      <c r="E612" s="251" t="s">
        <v>973</v>
      </c>
      <c r="F612" s="252" t="s">
        <v>974</v>
      </c>
      <c r="G612" s="253" t="s">
        <v>187</v>
      </c>
      <c r="H612" s="254">
        <v>271.655</v>
      </c>
      <c r="I612" s="255"/>
      <c r="J612" s="256">
        <f>ROUND(I612*H612,2)</f>
        <v>0</v>
      </c>
      <c r="K612" s="252" t="s">
        <v>19</v>
      </c>
      <c r="L612" s="257"/>
      <c r="M612" s="258" t="s">
        <v>19</v>
      </c>
      <c r="N612" s="259" t="s">
        <v>42</v>
      </c>
      <c r="O612" s="85"/>
      <c r="P612" s="213">
        <f>O612*H612</f>
        <v>0</v>
      </c>
      <c r="Q612" s="213">
        <v>0.00025</v>
      </c>
      <c r="R612" s="213">
        <f>Q612*H612</f>
        <v>0.06791375</v>
      </c>
      <c r="S612" s="213">
        <v>0</v>
      </c>
      <c r="T612" s="213">
        <f>S612*H612</f>
        <v>0</v>
      </c>
      <c r="U612" s="214" t="s">
        <v>19</v>
      </c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15" t="s">
        <v>325</v>
      </c>
      <c r="AT612" s="215" t="s">
        <v>322</v>
      </c>
      <c r="AU612" s="215" t="s">
        <v>81</v>
      </c>
      <c r="AY612" s="18" t="s">
        <v>120</v>
      </c>
      <c r="BE612" s="216">
        <f>IF(N612="základní",J612,0)</f>
        <v>0</v>
      </c>
      <c r="BF612" s="216">
        <f>IF(N612="snížená",J612,0)</f>
        <v>0</v>
      </c>
      <c r="BG612" s="216">
        <f>IF(N612="zákl. přenesená",J612,0)</f>
        <v>0</v>
      </c>
      <c r="BH612" s="216">
        <f>IF(N612="sníž. přenesená",J612,0)</f>
        <v>0</v>
      </c>
      <c r="BI612" s="216">
        <f>IF(N612="nulová",J612,0)</f>
        <v>0</v>
      </c>
      <c r="BJ612" s="18" t="s">
        <v>79</v>
      </c>
      <c r="BK612" s="216">
        <f>ROUND(I612*H612,2)</f>
        <v>0</v>
      </c>
      <c r="BL612" s="18" t="s">
        <v>263</v>
      </c>
      <c r="BM612" s="215" t="s">
        <v>999</v>
      </c>
    </row>
    <row r="613" spans="1:47" s="2" customFormat="1" ht="12">
      <c r="A613" s="39"/>
      <c r="B613" s="40"/>
      <c r="C613" s="41"/>
      <c r="D613" s="229" t="s">
        <v>717</v>
      </c>
      <c r="E613" s="41"/>
      <c r="F613" s="271" t="s">
        <v>976</v>
      </c>
      <c r="G613" s="41"/>
      <c r="H613" s="41"/>
      <c r="I613" s="219"/>
      <c r="J613" s="41"/>
      <c r="K613" s="41"/>
      <c r="L613" s="45"/>
      <c r="M613" s="220"/>
      <c r="N613" s="221"/>
      <c r="O613" s="85"/>
      <c r="P613" s="85"/>
      <c r="Q613" s="85"/>
      <c r="R613" s="85"/>
      <c r="S613" s="85"/>
      <c r="T613" s="85"/>
      <c r="U613" s="86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T613" s="18" t="s">
        <v>717</v>
      </c>
      <c r="AU613" s="18" t="s">
        <v>81</v>
      </c>
    </row>
    <row r="614" spans="1:51" s="13" customFormat="1" ht="12">
      <c r="A614" s="13"/>
      <c r="B614" s="227"/>
      <c r="C614" s="228"/>
      <c r="D614" s="229" t="s">
        <v>175</v>
      </c>
      <c r="E614" s="230" t="s">
        <v>19</v>
      </c>
      <c r="F614" s="231" t="s">
        <v>1000</v>
      </c>
      <c r="G614" s="228"/>
      <c r="H614" s="232">
        <v>236.222</v>
      </c>
      <c r="I614" s="233"/>
      <c r="J614" s="228"/>
      <c r="K614" s="228"/>
      <c r="L614" s="234"/>
      <c r="M614" s="235"/>
      <c r="N614" s="236"/>
      <c r="O614" s="236"/>
      <c r="P614" s="236"/>
      <c r="Q614" s="236"/>
      <c r="R614" s="236"/>
      <c r="S614" s="236"/>
      <c r="T614" s="236"/>
      <c r="U614" s="237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8" t="s">
        <v>175</v>
      </c>
      <c r="AU614" s="238" t="s">
        <v>81</v>
      </c>
      <c r="AV614" s="13" t="s">
        <v>81</v>
      </c>
      <c r="AW614" s="13" t="s">
        <v>33</v>
      </c>
      <c r="AX614" s="13" t="s">
        <v>79</v>
      </c>
      <c r="AY614" s="238" t="s">
        <v>120</v>
      </c>
    </row>
    <row r="615" spans="1:51" s="13" customFormat="1" ht="12">
      <c r="A615" s="13"/>
      <c r="B615" s="227"/>
      <c r="C615" s="228"/>
      <c r="D615" s="229" t="s">
        <v>175</v>
      </c>
      <c r="E615" s="228"/>
      <c r="F615" s="231" t="s">
        <v>1001</v>
      </c>
      <c r="G615" s="228"/>
      <c r="H615" s="232">
        <v>271.655</v>
      </c>
      <c r="I615" s="233"/>
      <c r="J615" s="228"/>
      <c r="K615" s="228"/>
      <c r="L615" s="234"/>
      <c r="M615" s="235"/>
      <c r="N615" s="236"/>
      <c r="O615" s="236"/>
      <c r="P615" s="236"/>
      <c r="Q615" s="236"/>
      <c r="R615" s="236"/>
      <c r="S615" s="236"/>
      <c r="T615" s="236"/>
      <c r="U615" s="237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8" t="s">
        <v>175</v>
      </c>
      <c r="AU615" s="238" t="s">
        <v>81</v>
      </c>
      <c r="AV615" s="13" t="s">
        <v>81</v>
      </c>
      <c r="AW615" s="13" t="s">
        <v>4</v>
      </c>
      <c r="AX615" s="13" t="s">
        <v>79</v>
      </c>
      <c r="AY615" s="238" t="s">
        <v>120</v>
      </c>
    </row>
    <row r="616" spans="1:65" s="2" customFormat="1" ht="33" customHeight="1">
      <c r="A616" s="39"/>
      <c r="B616" s="40"/>
      <c r="C616" s="250" t="s">
        <v>1002</v>
      </c>
      <c r="D616" s="250" t="s">
        <v>322</v>
      </c>
      <c r="E616" s="251" t="s">
        <v>980</v>
      </c>
      <c r="F616" s="252" t="s">
        <v>981</v>
      </c>
      <c r="G616" s="253" t="s">
        <v>187</v>
      </c>
      <c r="H616" s="254">
        <v>271.655</v>
      </c>
      <c r="I616" s="255"/>
      <c r="J616" s="256">
        <f>ROUND(I616*H616,2)</f>
        <v>0</v>
      </c>
      <c r="K616" s="252" t="s">
        <v>173</v>
      </c>
      <c r="L616" s="257"/>
      <c r="M616" s="258" t="s">
        <v>19</v>
      </c>
      <c r="N616" s="259" t="s">
        <v>42</v>
      </c>
      <c r="O616" s="85"/>
      <c r="P616" s="213">
        <f>O616*H616</f>
        <v>0</v>
      </c>
      <c r="Q616" s="213">
        <v>0.0002</v>
      </c>
      <c r="R616" s="213">
        <f>Q616*H616</f>
        <v>0.054331</v>
      </c>
      <c r="S616" s="213">
        <v>0</v>
      </c>
      <c r="T616" s="213">
        <f>S616*H616</f>
        <v>0</v>
      </c>
      <c r="U616" s="214" t="s">
        <v>19</v>
      </c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15" t="s">
        <v>325</v>
      </c>
      <c r="AT616" s="215" t="s">
        <v>322</v>
      </c>
      <c r="AU616" s="215" t="s">
        <v>81</v>
      </c>
      <c r="AY616" s="18" t="s">
        <v>120</v>
      </c>
      <c r="BE616" s="216">
        <f>IF(N616="základní",J616,0)</f>
        <v>0</v>
      </c>
      <c r="BF616" s="216">
        <f>IF(N616="snížená",J616,0)</f>
        <v>0</v>
      </c>
      <c r="BG616" s="216">
        <f>IF(N616="zákl. přenesená",J616,0)</f>
        <v>0</v>
      </c>
      <c r="BH616" s="216">
        <f>IF(N616="sníž. přenesená",J616,0)</f>
        <v>0</v>
      </c>
      <c r="BI616" s="216">
        <f>IF(N616="nulová",J616,0)</f>
        <v>0</v>
      </c>
      <c r="BJ616" s="18" t="s">
        <v>79</v>
      </c>
      <c r="BK616" s="216">
        <f>ROUND(I616*H616,2)</f>
        <v>0</v>
      </c>
      <c r="BL616" s="18" t="s">
        <v>263</v>
      </c>
      <c r="BM616" s="215" t="s">
        <v>1003</v>
      </c>
    </row>
    <row r="617" spans="1:47" s="2" customFormat="1" ht="12">
      <c r="A617" s="39"/>
      <c r="B617" s="40"/>
      <c r="C617" s="41"/>
      <c r="D617" s="229" t="s">
        <v>717</v>
      </c>
      <c r="E617" s="41"/>
      <c r="F617" s="271" t="s">
        <v>983</v>
      </c>
      <c r="G617" s="41"/>
      <c r="H617" s="41"/>
      <c r="I617" s="219"/>
      <c r="J617" s="41"/>
      <c r="K617" s="41"/>
      <c r="L617" s="45"/>
      <c r="M617" s="220"/>
      <c r="N617" s="221"/>
      <c r="O617" s="85"/>
      <c r="P617" s="85"/>
      <c r="Q617" s="85"/>
      <c r="R617" s="85"/>
      <c r="S617" s="85"/>
      <c r="T617" s="85"/>
      <c r="U617" s="86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717</v>
      </c>
      <c r="AU617" s="18" t="s">
        <v>81</v>
      </c>
    </row>
    <row r="618" spans="1:51" s="13" customFormat="1" ht="12">
      <c r="A618" s="13"/>
      <c r="B618" s="227"/>
      <c r="C618" s="228"/>
      <c r="D618" s="229" t="s">
        <v>175</v>
      </c>
      <c r="E618" s="230" t="s">
        <v>19</v>
      </c>
      <c r="F618" s="231" t="s">
        <v>1000</v>
      </c>
      <c r="G618" s="228"/>
      <c r="H618" s="232">
        <v>236.222</v>
      </c>
      <c r="I618" s="233"/>
      <c r="J618" s="228"/>
      <c r="K618" s="228"/>
      <c r="L618" s="234"/>
      <c r="M618" s="235"/>
      <c r="N618" s="236"/>
      <c r="O618" s="236"/>
      <c r="P618" s="236"/>
      <c r="Q618" s="236"/>
      <c r="R618" s="236"/>
      <c r="S618" s="236"/>
      <c r="T618" s="236"/>
      <c r="U618" s="237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38" t="s">
        <v>175</v>
      </c>
      <c r="AU618" s="238" t="s">
        <v>81</v>
      </c>
      <c r="AV618" s="13" t="s">
        <v>81</v>
      </c>
      <c r="AW618" s="13" t="s">
        <v>33</v>
      </c>
      <c r="AX618" s="13" t="s">
        <v>79</v>
      </c>
      <c r="AY618" s="238" t="s">
        <v>120</v>
      </c>
    </row>
    <row r="619" spans="1:51" s="13" customFormat="1" ht="12">
      <c r="A619" s="13"/>
      <c r="B619" s="227"/>
      <c r="C619" s="228"/>
      <c r="D619" s="229" t="s">
        <v>175</v>
      </c>
      <c r="E619" s="228"/>
      <c r="F619" s="231" t="s">
        <v>1001</v>
      </c>
      <c r="G619" s="228"/>
      <c r="H619" s="232">
        <v>271.655</v>
      </c>
      <c r="I619" s="233"/>
      <c r="J619" s="228"/>
      <c r="K619" s="228"/>
      <c r="L619" s="234"/>
      <c r="M619" s="235"/>
      <c r="N619" s="236"/>
      <c r="O619" s="236"/>
      <c r="P619" s="236"/>
      <c r="Q619" s="236"/>
      <c r="R619" s="236"/>
      <c r="S619" s="236"/>
      <c r="T619" s="236"/>
      <c r="U619" s="237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38" t="s">
        <v>175</v>
      </c>
      <c r="AU619" s="238" t="s">
        <v>81</v>
      </c>
      <c r="AV619" s="13" t="s">
        <v>81</v>
      </c>
      <c r="AW619" s="13" t="s">
        <v>4</v>
      </c>
      <c r="AX619" s="13" t="s">
        <v>79</v>
      </c>
      <c r="AY619" s="238" t="s">
        <v>120</v>
      </c>
    </row>
    <row r="620" spans="1:65" s="2" customFormat="1" ht="16.5" customHeight="1">
      <c r="A620" s="39"/>
      <c r="B620" s="40"/>
      <c r="C620" s="204" t="s">
        <v>1004</v>
      </c>
      <c r="D620" s="204" t="s">
        <v>123</v>
      </c>
      <c r="E620" s="205" t="s">
        <v>1005</v>
      </c>
      <c r="F620" s="206" t="s">
        <v>1006</v>
      </c>
      <c r="G620" s="207" t="s">
        <v>172</v>
      </c>
      <c r="H620" s="208">
        <v>412.562</v>
      </c>
      <c r="I620" s="209"/>
      <c r="J620" s="210">
        <f>ROUND(I620*H620,2)</f>
        <v>0</v>
      </c>
      <c r="K620" s="206" t="s">
        <v>127</v>
      </c>
      <c r="L620" s="45"/>
      <c r="M620" s="211" t="s">
        <v>19</v>
      </c>
      <c r="N620" s="212" t="s">
        <v>42</v>
      </c>
      <c r="O620" s="85"/>
      <c r="P620" s="213">
        <f>O620*H620</f>
        <v>0</v>
      </c>
      <c r="Q620" s="213">
        <v>0</v>
      </c>
      <c r="R620" s="213">
        <f>Q620*H620</f>
        <v>0</v>
      </c>
      <c r="S620" s="213">
        <v>0</v>
      </c>
      <c r="T620" s="213">
        <f>S620*H620</f>
        <v>0</v>
      </c>
      <c r="U620" s="214" t="s">
        <v>19</v>
      </c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15" t="s">
        <v>263</v>
      </c>
      <c r="AT620" s="215" t="s">
        <v>123</v>
      </c>
      <c r="AU620" s="215" t="s">
        <v>81</v>
      </c>
      <c r="AY620" s="18" t="s">
        <v>120</v>
      </c>
      <c r="BE620" s="216">
        <f>IF(N620="základní",J620,0)</f>
        <v>0</v>
      </c>
      <c r="BF620" s="216">
        <f>IF(N620="snížená",J620,0)</f>
        <v>0</v>
      </c>
      <c r="BG620" s="216">
        <f>IF(N620="zákl. přenesená",J620,0)</f>
        <v>0</v>
      </c>
      <c r="BH620" s="216">
        <f>IF(N620="sníž. přenesená",J620,0)</f>
        <v>0</v>
      </c>
      <c r="BI620" s="216">
        <f>IF(N620="nulová",J620,0)</f>
        <v>0</v>
      </c>
      <c r="BJ620" s="18" t="s">
        <v>79</v>
      </c>
      <c r="BK620" s="216">
        <f>ROUND(I620*H620,2)</f>
        <v>0</v>
      </c>
      <c r="BL620" s="18" t="s">
        <v>263</v>
      </c>
      <c r="BM620" s="215" t="s">
        <v>1007</v>
      </c>
    </row>
    <row r="621" spans="1:47" s="2" customFormat="1" ht="12">
      <c r="A621" s="39"/>
      <c r="B621" s="40"/>
      <c r="C621" s="41"/>
      <c r="D621" s="217" t="s">
        <v>130</v>
      </c>
      <c r="E621" s="41"/>
      <c r="F621" s="218" t="s">
        <v>1008</v>
      </c>
      <c r="G621" s="41"/>
      <c r="H621" s="41"/>
      <c r="I621" s="219"/>
      <c r="J621" s="41"/>
      <c r="K621" s="41"/>
      <c r="L621" s="45"/>
      <c r="M621" s="220"/>
      <c r="N621" s="221"/>
      <c r="O621" s="85"/>
      <c r="P621" s="85"/>
      <c r="Q621" s="85"/>
      <c r="R621" s="85"/>
      <c r="S621" s="85"/>
      <c r="T621" s="85"/>
      <c r="U621" s="86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T621" s="18" t="s">
        <v>130</v>
      </c>
      <c r="AU621" s="18" t="s">
        <v>81</v>
      </c>
    </row>
    <row r="622" spans="1:51" s="13" customFormat="1" ht="12">
      <c r="A622" s="13"/>
      <c r="B622" s="227"/>
      <c r="C622" s="228"/>
      <c r="D622" s="229" t="s">
        <v>175</v>
      </c>
      <c r="E622" s="230" t="s">
        <v>19</v>
      </c>
      <c r="F622" s="231" t="s">
        <v>557</v>
      </c>
      <c r="G622" s="228"/>
      <c r="H622" s="232">
        <v>412.562</v>
      </c>
      <c r="I622" s="233"/>
      <c r="J622" s="228"/>
      <c r="K622" s="228"/>
      <c r="L622" s="234"/>
      <c r="M622" s="235"/>
      <c r="N622" s="236"/>
      <c r="O622" s="236"/>
      <c r="P622" s="236"/>
      <c r="Q622" s="236"/>
      <c r="R622" s="236"/>
      <c r="S622" s="236"/>
      <c r="T622" s="236"/>
      <c r="U622" s="237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8" t="s">
        <v>175</v>
      </c>
      <c r="AU622" s="238" t="s">
        <v>81</v>
      </c>
      <c r="AV622" s="13" t="s">
        <v>81</v>
      </c>
      <c r="AW622" s="13" t="s">
        <v>33</v>
      </c>
      <c r="AX622" s="13" t="s">
        <v>79</v>
      </c>
      <c r="AY622" s="238" t="s">
        <v>120</v>
      </c>
    </row>
    <row r="623" spans="1:65" s="2" customFormat="1" ht="16.5" customHeight="1">
      <c r="A623" s="39"/>
      <c r="B623" s="40"/>
      <c r="C623" s="250" t="s">
        <v>1009</v>
      </c>
      <c r="D623" s="250" t="s">
        <v>322</v>
      </c>
      <c r="E623" s="251" t="s">
        <v>1010</v>
      </c>
      <c r="F623" s="252" t="s">
        <v>1011</v>
      </c>
      <c r="G623" s="253" t="s">
        <v>172</v>
      </c>
      <c r="H623" s="254">
        <v>453.818</v>
      </c>
      <c r="I623" s="255"/>
      <c r="J623" s="256">
        <f>ROUND(I623*H623,2)</f>
        <v>0</v>
      </c>
      <c r="K623" s="252" t="s">
        <v>127</v>
      </c>
      <c r="L623" s="257"/>
      <c r="M623" s="258" t="s">
        <v>19</v>
      </c>
      <c r="N623" s="259" t="s">
        <v>42</v>
      </c>
      <c r="O623" s="85"/>
      <c r="P623" s="213">
        <f>O623*H623</f>
        <v>0</v>
      </c>
      <c r="Q623" s="213">
        <v>1E-05</v>
      </c>
      <c r="R623" s="213">
        <f>Q623*H623</f>
        <v>0.00453818</v>
      </c>
      <c r="S623" s="213">
        <v>0</v>
      </c>
      <c r="T623" s="213">
        <f>S623*H623</f>
        <v>0</v>
      </c>
      <c r="U623" s="214" t="s">
        <v>19</v>
      </c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15" t="s">
        <v>325</v>
      </c>
      <c r="AT623" s="215" t="s">
        <v>322</v>
      </c>
      <c r="AU623" s="215" t="s">
        <v>81</v>
      </c>
      <c r="AY623" s="18" t="s">
        <v>120</v>
      </c>
      <c r="BE623" s="216">
        <f>IF(N623="základní",J623,0)</f>
        <v>0</v>
      </c>
      <c r="BF623" s="216">
        <f>IF(N623="snížená",J623,0)</f>
        <v>0</v>
      </c>
      <c r="BG623" s="216">
        <f>IF(N623="zákl. přenesená",J623,0)</f>
        <v>0</v>
      </c>
      <c r="BH623" s="216">
        <f>IF(N623="sníž. přenesená",J623,0)</f>
        <v>0</v>
      </c>
      <c r="BI623" s="216">
        <f>IF(N623="nulová",J623,0)</f>
        <v>0</v>
      </c>
      <c r="BJ623" s="18" t="s">
        <v>79</v>
      </c>
      <c r="BK623" s="216">
        <f>ROUND(I623*H623,2)</f>
        <v>0</v>
      </c>
      <c r="BL623" s="18" t="s">
        <v>263</v>
      </c>
      <c r="BM623" s="215" t="s">
        <v>1012</v>
      </c>
    </row>
    <row r="624" spans="1:51" s="13" customFormat="1" ht="12">
      <c r="A624" s="13"/>
      <c r="B624" s="227"/>
      <c r="C624" s="228"/>
      <c r="D624" s="229" t="s">
        <v>175</v>
      </c>
      <c r="E624" s="228"/>
      <c r="F624" s="231" t="s">
        <v>1013</v>
      </c>
      <c r="G624" s="228"/>
      <c r="H624" s="232">
        <v>453.818</v>
      </c>
      <c r="I624" s="233"/>
      <c r="J624" s="228"/>
      <c r="K624" s="228"/>
      <c r="L624" s="234"/>
      <c r="M624" s="235"/>
      <c r="N624" s="236"/>
      <c r="O624" s="236"/>
      <c r="P624" s="236"/>
      <c r="Q624" s="236"/>
      <c r="R624" s="236"/>
      <c r="S624" s="236"/>
      <c r="T624" s="236"/>
      <c r="U624" s="237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38" t="s">
        <v>175</v>
      </c>
      <c r="AU624" s="238" t="s">
        <v>81</v>
      </c>
      <c r="AV624" s="13" t="s">
        <v>81</v>
      </c>
      <c r="AW624" s="13" t="s">
        <v>4</v>
      </c>
      <c r="AX624" s="13" t="s">
        <v>79</v>
      </c>
      <c r="AY624" s="238" t="s">
        <v>120</v>
      </c>
    </row>
    <row r="625" spans="1:65" s="2" customFormat="1" ht="21.75" customHeight="1">
      <c r="A625" s="39"/>
      <c r="B625" s="40"/>
      <c r="C625" s="204" t="s">
        <v>1014</v>
      </c>
      <c r="D625" s="204" t="s">
        <v>123</v>
      </c>
      <c r="E625" s="205" t="s">
        <v>1015</v>
      </c>
      <c r="F625" s="206" t="s">
        <v>1016</v>
      </c>
      <c r="G625" s="207" t="s">
        <v>392</v>
      </c>
      <c r="H625" s="208">
        <v>2</v>
      </c>
      <c r="I625" s="209"/>
      <c r="J625" s="210">
        <f>ROUND(I625*H625,2)</f>
        <v>0</v>
      </c>
      <c r="K625" s="206" t="s">
        <v>127</v>
      </c>
      <c r="L625" s="45"/>
      <c r="M625" s="211" t="s">
        <v>19</v>
      </c>
      <c r="N625" s="212" t="s">
        <v>42</v>
      </c>
      <c r="O625" s="85"/>
      <c r="P625" s="213">
        <f>O625*H625</f>
        <v>0</v>
      </c>
      <c r="Q625" s="213">
        <v>1E-05</v>
      </c>
      <c r="R625" s="213">
        <f>Q625*H625</f>
        <v>2E-05</v>
      </c>
      <c r="S625" s="213">
        <v>0</v>
      </c>
      <c r="T625" s="213">
        <f>S625*H625</f>
        <v>0</v>
      </c>
      <c r="U625" s="214" t="s">
        <v>19</v>
      </c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15" t="s">
        <v>263</v>
      </c>
      <c r="AT625" s="215" t="s">
        <v>123</v>
      </c>
      <c r="AU625" s="215" t="s">
        <v>81</v>
      </c>
      <c r="AY625" s="18" t="s">
        <v>120</v>
      </c>
      <c r="BE625" s="216">
        <f>IF(N625="základní",J625,0)</f>
        <v>0</v>
      </c>
      <c r="BF625" s="216">
        <f>IF(N625="snížená",J625,0)</f>
        <v>0</v>
      </c>
      <c r="BG625" s="216">
        <f>IF(N625="zákl. přenesená",J625,0)</f>
        <v>0</v>
      </c>
      <c r="BH625" s="216">
        <f>IF(N625="sníž. přenesená",J625,0)</f>
        <v>0</v>
      </c>
      <c r="BI625" s="216">
        <f>IF(N625="nulová",J625,0)</f>
        <v>0</v>
      </c>
      <c r="BJ625" s="18" t="s">
        <v>79</v>
      </c>
      <c r="BK625" s="216">
        <f>ROUND(I625*H625,2)</f>
        <v>0</v>
      </c>
      <c r="BL625" s="18" t="s">
        <v>263</v>
      </c>
      <c r="BM625" s="215" t="s">
        <v>1017</v>
      </c>
    </row>
    <row r="626" spans="1:47" s="2" customFormat="1" ht="12">
      <c r="A626" s="39"/>
      <c r="B626" s="40"/>
      <c r="C626" s="41"/>
      <c r="D626" s="217" t="s">
        <v>130</v>
      </c>
      <c r="E626" s="41"/>
      <c r="F626" s="218" t="s">
        <v>1018</v>
      </c>
      <c r="G626" s="41"/>
      <c r="H626" s="41"/>
      <c r="I626" s="219"/>
      <c r="J626" s="41"/>
      <c r="K626" s="41"/>
      <c r="L626" s="45"/>
      <c r="M626" s="220"/>
      <c r="N626" s="221"/>
      <c r="O626" s="85"/>
      <c r="P626" s="85"/>
      <c r="Q626" s="85"/>
      <c r="R626" s="85"/>
      <c r="S626" s="85"/>
      <c r="T626" s="85"/>
      <c r="U626" s="86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T626" s="18" t="s">
        <v>130</v>
      </c>
      <c r="AU626" s="18" t="s">
        <v>81</v>
      </c>
    </row>
    <row r="627" spans="1:51" s="13" customFormat="1" ht="12">
      <c r="A627" s="13"/>
      <c r="B627" s="227"/>
      <c r="C627" s="228"/>
      <c r="D627" s="229" t="s">
        <v>175</v>
      </c>
      <c r="E627" s="228"/>
      <c r="F627" s="231" t="s">
        <v>1019</v>
      </c>
      <c r="G627" s="228"/>
      <c r="H627" s="232">
        <v>2</v>
      </c>
      <c r="I627" s="233"/>
      <c r="J627" s="228"/>
      <c r="K627" s="228"/>
      <c r="L627" s="234"/>
      <c r="M627" s="235"/>
      <c r="N627" s="236"/>
      <c r="O627" s="236"/>
      <c r="P627" s="236"/>
      <c r="Q627" s="236"/>
      <c r="R627" s="236"/>
      <c r="S627" s="236"/>
      <c r="T627" s="236"/>
      <c r="U627" s="237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38" t="s">
        <v>175</v>
      </c>
      <c r="AU627" s="238" t="s">
        <v>81</v>
      </c>
      <c r="AV627" s="13" t="s">
        <v>81</v>
      </c>
      <c r="AW627" s="13" t="s">
        <v>4</v>
      </c>
      <c r="AX627" s="13" t="s">
        <v>79</v>
      </c>
      <c r="AY627" s="238" t="s">
        <v>120</v>
      </c>
    </row>
    <row r="628" spans="1:65" s="2" customFormat="1" ht="21.75" customHeight="1">
      <c r="A628" s="39"/>
      <c r="B628" s="40"/>
      <c r="C628" s="204" t="s">
        <v>1020</v>
      </c>
      <c r="D628" s="204" t="s">
        <v>123</v>
      </c>
      <c r="E628" s="205" t="s">
        <v>1021</v>
      </c>
      <c r="F628" s="206" t="s">
        <v>1022</v>
      </c>
      <c r="G628" s="207" t="s">
        <v>392</v>
      </c>
      <c r="H628" s="208">
        <v>14</v>
      </c>
      <c r="I628" s="209"/>
      <c r="J628" s="210">
        <f>ROUND(I628*H628,2)</f>
        <v>0</v>
      </c>
      <c r="K628" s="206" t="s">
        <v>127</v>
      </c>
      <c r="L628" s="45"/>
      <c r="M628" s="211" t="s">
        <v>19</v>
      </c>
      <c r="N628" s="212" t="s">
        <v>42</v>
      </c>
      <c r="O628" s="85"/>
      <c r="P628" s="213">
        <f>O628*H628</f>
        <v>0</v>
      </c>
      <c r="Q628" s="213">
        <v>4E-05</v>
      </c>
      <c r="R628" s="213">
        <f>Q628*H628</f>
        <v>0.0005600000000000001</v>
      </c>
      <c r="S628" s="213">
        <v>0</v>
      </c>
      <c r="T628" s="213">
        <f>S628*H628</f>
        <v>0</v>
      </c>
      <c r="U628" s="214" t="s">
        <v>19</v>
      </c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15" t="s">
        <v>263</v>
      </c>
      <c r="AT628" s="215" t="s">
        <v>123</v>
      </c>
      <c r="AU628" s="215" t="s">
        <v>81</v>
      </c>
      <c r="AY628" s="18" t="s">
        <v>120</v>
      </c>
      <c r="BE628" s="216">
        <f>IF(N628="základní",J628,0)</f>
        <v>0</v>
      </c>
      <c r="BF628" s="216">
        <f>IF(N628="snížená",J628,0)</f>
        <v>0</v>
      </c>
      <c r="BG628" s="216">
        <f>IF(N628="zákl. přenesená",J628,0)</f>
        <v>0</v>
      </c>
      <c r="BH628" s="216">
        <f>IF(N628="sníž. přenesená",J628,0)</f>
        <v>0</v>
      </c>
      <c r="BI628" s="216">
        <f>IF(N628="nulová",J628,0)</f>
        <v>0</v>
      </c>
      <c r="BJ628" s="18" t="s">
        <v>79</v>
      </c>
      <c r="BK628" s="216">
        <f>ROUND(I628*H628,2)</f>
        <v>0</v>
      </c>
      <c r="BL628" s="18" t="s">
        <v>263</v>
      </c>
      <c r="BM628" s="215" t="s">
        <v>1023</v>
      </c>
    </row>
    <row r="629" spans="1:47" s="2" customFormat="1" ht="12">
      <c r="A629" s="39"/>
      <c r="B629" s="40"/>
      <c r="C629" s="41"/>
      <c r="D629" s="217" t="s">
        <v>130</v>
      </c>
      <c r="E629" s="41"/>
      <c r="F629" s="218" t="s">
        <v>1024</v>
      </c>
      <c r="G629" s="41"/>
      <c r="H629" s="41"/>
      <c r="I629" s="219"/>
      <c r="J629" s="41"/>
      <c r="K629" s="41"/>
      <c r="L629" s="45"/>
      <c r="M629" s="220"/>
      <c r="N629" s="221"/>
      <c r="O629" s="85"/>
      <c r="P629" s="85"/>
      <c r="Q629" s="85"/>
      <c r="R629" s="85"/>
      <c r="S629" s="85"/>
      <c r="T629" s="85"/>
      <c r="U629" s="86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T629" s="18" t="s">
        <v>130</v>
      </c>
      <c r="AU629" s="18" t="s">
        <v>81</v>
      </c>
    </row>
    <row r="630" spans="1:51" s="13" customFormat="1" ht="12">
      <c r="A630" s="13"/>
      <c r="B630" s="227"/>
      <c r="C630" s="228"/>
      <c r="D630" s="229" t="s">
        <v>175</v>
      </c>
      <c r="E630" s="228"/>
      <c r="F630" s="231" t="s">
        <v>1025</v>
      </c>
      <c r="G630" s="228"/>
      <c r="H630" s="232">
        <v>14</v>
      </c>
      <c r="I630" s="233"/>
      <c r="J630" s="228"/>
      <c r="K630" s="228"/>
      <c r="L630" s="234"/>
      <c r="M630" s="235"/>
      <c r="N630" s="236"/>
      <c r="O630" s="236"/>
      <c r="P630" s="236"/>
      <c r="Q630" s="236"/>
      <c r="R630" s="236"/>
      <c r="S630" s="236"/>
      <c r="T630" s="236"/>
      <c r="U630" s="237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38" t="s">
        <v>175</v>
      </c>
      <c r="AU630" s="238" t="s">
        <v>81</v>
      </c>
      <c r="AV630" s="13" t="s">
        <v>81</v>
      </c>
      <c r="AW630" s="13" t="s">
        <v>4</v>
      </c>
      <c r="AX630" s="13" t="s">
        <v>79</v>
      </c>
      <c r="AY630" s="238" t="s">
        <v>120</v>
      </c>
    </row>
    <row r="631" spans="1:65" s="2" customFormat="1" ht="16.5" customHeight="1">
      <c r="A631" s="39"/>
      <c r="B631" s="40"/>
      <c r="C631" s="204" t="s">
        <v>1026</v>
      </c>
      <c r="D631" s="204" t="s">
        <v>123</v>
      </c>
      <c r="E631" s="205" t="s">
        <v>1027</v>
      </c>
      <c r="F631" s="206" t="s">
        <v>1028</v>
      </c>
      <c r="G631" s="207" t="s">
        <v>172</v>
      </c>
      <c r="H631" s="208">
        <v>86.118</v>
      </c>
      <c r="I631" s="209"/>
      <c r="J631" s="210">
        <f>ROUND(I631*H631,2)</f>
        <v>0</v>
      </c>
      <c r="K631" s="206" t="s">
        <v>127</v>
      </c>
      <c r="L631" s="45"/>
      <c r="M631" s="211" t="s">
        <v>19</v>
      </c>
      <c r="N631" s="212" t="s">
        <v>42</v>
      </c>
      <c r="O631" s="85"/>
      <c r="P631" s="213">
        <f>O631*H631</f>
        <v>0</v>
      </c>
      <c r="Q631" s="213">
        <v>0</v>
      </c>
      <c r="R631" s="213">
        <f>Q631*H631</f>
        <v>0</v>
      </c>
      <c r="S631" s="213">
        <v>0</v>
      </c>
      <c r="T631" s="213">
        <f>S631*H631</f>
        <v>0</v>
      </c>
      <c r="U631" s="214" t="s">
        <v>19</v>
      </c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15" t="s">
        <v>263</v>
      </c>
      <c r="AT631" s="215" t="s">
        <v>123</v>
      </c>
      <c r="AU631" s="215" t="s">
        <v>81</v>
      </c>
      <c r="AY631" s="18" t="s">
        <v>120</v>
      </c>
      <c r="BE631" s="216">
        <f>IF(N631="základní",J631,0)</f>
        <v>0</v>
      </c>
      <c r="BF631" s="216">
        <f>IF(N631="snížená",J631,0)</f>
        <v>0</v>
      </c>
      <c r="BG631" s="216">
        <f>IF(N631="zákl. přenesená",J631,0)</f>
        <v>0</v>
      </c>
      <c r="BH631" s="216">
        <f>IF(N631="sníž. přenesená",J631,0)</f>
        <v>0</v>
      </c>
      <c r="BI631" s="216">
        <f>IF(N631="nulová",J631,0)</f>
        <v>0</v>
      </c>
      <c r="BJ631" s="18" t="s">
        <v>79</v>
      </c>
      <c r="BK631" s="216">
        <f>ROUND(I631*H631,2)</f>
        <v>0</v>
      </c>
      <c r="BL631" s="18" t="s">
        <v>263</v>
      </c>
      <c r="BM631" s="215" t="s">
        <v>1029</v>
      </c>
    </row>
    <row r="632" spans="1:47" s="2" customFormat="1" ht="12">
      <c r="A632" s="39"/>
      <c r="B632" s="40"/>
      <c r="C632" s="41"/>
      <c r="D632" s="217" t="s">
        <v>130</v>
      </c>
      <c r="E632" s="41"/>
      <c r="F632" s="218" t="s">
        <v>1030</v>
      </c>
      <c r="G632" s="41"/>
      <c r="H632" s="41"/>
      <c r="I632" s="219"/>
      <c r="J632" s="41"/>
      <c r="K632" s="41"/>
      <c r="L632" s="45"/>
      <c r="M632" s="220"/>
      <c r="N632" s="221"/>
      <c r="O632" s="85"/>
      <c r="P632" s="85"/>
      <c r="Q632" s="85"/>
      <c r="R632" s="85"/>
      <c r="S632" s="85"/>
      <c r="T632" s="85"/>
      <c r="U632" s="86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T632" s="18" t="s">
        <v>130</v>
      </c>
      <c r="AU632" s="18" t="s">
        <v>81</v>
      </c>
    </row>
    <row r="633" spans="1:51" s="13" customFormat="1" ht="12">
      <c r="A633" s="13"/>
      <c r="B633" s="227"/>
      <c r="C633" s="228"/>
      <c r="D633" s="229" t="s">
        <v>175</v>
      </c>
      <c r="E633" s="230" t="s">
        <v>19</v>
      </c>
      <c r="F633" s="231" t="s">
        <v>1031</v>
      </c>
      <c r="G633" s="228"/>
      <c r="H633" s="232">
        <v>0.6</v>
      </c>
      <c r="I633" s="233"/>
      <c r="J633" s="228"/>
      <c r="K633" s="228"/>
      <c r="L633" s="234"/>
      <c r="M633" s="235"/>
      <c r="N633" s="236"/>
      <c r="O633" s="236"/>
      <c r="P633" s="236"/>
      <c r="Q633" s="236"/>
      <c r="R633" s="236"/>
      <c r="S633" s="236"/>
      <c r="T633" s="236"/>
      <c r="U633" s="237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38" t="s">
        <v>175</v>
      </c>
      <c r="AU633" s="238" t="s">
        <v>81</v>
      </c>
      <c r="AV633" s="13" t="s">
        <v>81</v>
      </c>
      <c r="AW633" s="13" t="s">
        <v>33</v>
      </c>
      <c r="AX633" s="13" t="s">
        <v>71</v>
      </c>
      <c r="AY633" s="238" t="s">
        <v>120</v>
      </c>
    </row>
    <row r="634" spans="1:51" s="13" customFormat="1" ht="12">
      <c r="A634" s="13"/>
      <c r="B634" s="227"/>
      <c r="C634" s="228"/>
      <c r="D634" s="229" t="s">
        <v>175</v>
      </c>
      <c r="E634" s="230" t="s">
        <v>19</v>
      </c>
      <c r="F634" s="231" t="s">
        <v>1032</v>
      </c>
      <c r="G634" s="228"/>
      <c r="H634" s="232">
        <v>42.459</v>
      </c>
      <c r="I634" s="233"/>
      <c r="J634" s="228"/>
      <c r="K634" s="228"/>
      <c r="L634" s="234"/>
      <c r="M634" s="235"/>
      <c r="N634" s="236"/>
      <c r="O634" s="236"/>
      <c r="P634" s="236"/>
      <c r="Q634" s="236"/>
      <c r="R634" s="236"/>
      <c r="S634" s="236"/>
      <c r="T634" s="236"/>
      <c r="U634" s="237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8" t="s">
        <v>175</v>
      </c>
      <c r="AU634" s="238" t="s">
        <v>81</v>
      </c>
      <c r="AV634" s="13" t="s">
        <v>81</v>
      </c>
      <c r="AW634" s="13" t="s">
        <v>33</v>
      </c>
      <c r="AX634" s="13" t="s">
        <v>71</v>
      </c>
      <c r="AY634" s="238" t="s">
        <v>120</v>
      </c>
    </row>
    <row r="635" spans="1:51" s="14" customFormat="1" ht="12">
      <c r="A635" s="14"/>
      <c r="B635" s="239"/>
      <c r="C635" s="240"/>
      <c r="D635" s="229" t="s">
        <v>175</v>
      </c>
      <c r="E635" s="241" t="s">
        <v>19</v>
      </c>
      <c r="F635" s="242" t="s">
        <v>178</v>
      </c>
      <c r="G635" s="240"/>
      <c r="H635" s="243">
        <v>43.059000000000005</v>
      </c>
      <c r="I635" s="244"/>
      <c r="J635" s="240"/>
      <c r="K635" s="240"/>
      <c r="L635" s="245"/>
      <c r="M635" s="246"/>
      <c r="N635" s="247"/>
      <c r="O635" s="247"/>
      <c r="P635" s="247"/>
      <c r="Q635" s="247"/>
      <c r="R635" s="247"/>
      <c r="S635" s="247"/>
      <c r="T635" s="247"/>
      <c r="U635" s="248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9" t="s">
        <v>175</v>
      </c>
      <c r="AU635" s="249" t="s">
        <v>81</v>
      </c>
      <c r="AV635" s="14" t="s">
        <v>147</v>
      </c>
      <c r="AW635" s="14" t="s">
        <v>33</v>
      </c>
      <c r="AX635" s="14" t="s">
        <v>79</v>
      </c>
      <c r="AY635" s="249" t="s">
        <v>120</v>
      </c>
    </row>
    <row r="636" spans="1:51" s="13" customFormat="1" ht="12">
      <c r="A636" s="13"/>
      <c r="B636" s="227"/>
      <c r="C636" s="228"/>
      <c r="D636" s="229" t="s">
        <v>175</v>
      </c>
      <c r="E636" s="228"/>
      <c r="F636" s="231" t="s">
        <v>1033</v>
      </c>
      <c r="G636" s="228"/>
      <c r="H636" s="232">
        <v>86.118</v>
      </c>
      <c r="I636" s="233"/>
      <c r="J636" s="228"/>
      <c r="K636" s="228"/>
      <c r="L636" s="234"/>
      <c r="M636" s="235"/>
      <c r="N636" s="236"/>
      <c r="O636" s="236"/>
      <c r="P636" s="236"/>
      <c r="Q636" s="236"/>
      <c r="R636" s="236"/>
      <c r="S636" s="236"/>
      <c r="T636" s="236"/>
      <c r="U636" s="237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38" t="s">
        <v>175</v>
      </c>
      <c r="AU636" s="238" t="s">
        <v>81</v>
      </c>
      <c r="AV636" s="13" t="s">
        <v>81</v>
      </c>
      <c r="AW636" s="13" t="s">
        <v>4</v>
      </c>
      <c r="AX636" s="13" t="s">
        <v>79</v>
      </c>
      <c r="AY636" s="238" t="s">
        <v>120</v>
      </c>
    </row>
    <row r="637" spans="1:65" s="2" customFormat="1" ht="16.5" customHeight="1">
      <c r="A637" s="39"/>
      <c r="B637" s="40"/>
      <c r="C637" s="204" t="s">
        <v>1034</v>
      </c>
      <c r="D637" s="204" t="s">
        <v>123</v>
      </c>
      <c r="E637" s="205" t="s">
        <v>1035</v>
      </c>
      <c r="F637" s="206" t="s">
        <v>1036</v>
      </c>
      <c r="G637" s="207" t="s">
        <v>172</v>
      </c>
      <c r="H637" s="208">
        <v>49.1</v>
      </c>
      <c r="I637" s="209"/>
      <c r="J637" s="210">
        <f>ROUND(I637*H637,2)</f>
        <v>0</v>
      </c>
      <c r="K637" s="206" t="s">
        <v>127</v>
      </c>
      <c r="L637" s="45"/>
      <c r="M637" s="211" t="s">
        <v>19</v>
      </c>
      <c r="N637" s="212" t="s">
        <v>42</v>
      </c>
      <c r="O637" s="85"/>
      <c r="P637" s="213">
        <f>O637*H637</f>
        <v>0</v>
      </c>
      <c r="Q637" s="213">
        <v>0</v>
      </c>
      <c r="R637" s="213">
        <f>Q637*H637</f>
        <v>0</v>
      </c>
      <c r="S637" s="213">
        <v>0</v>
      </c>
      <c r="T637" s="213">
        <f>S637*H637</f>
        <v>0</v>
      </c>
      <c r="U637" s="214" t="s">
        <v>19</v>
      </c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R637" s="215" t="s">
        <v>263</v>
      </c>
      <c r="AT637" s="215" t="s">
        <v>123</v>
      </c>
      <c r="AU637" s="215" t="s">
        <v>81</v>
      </c>
      <c r="AY637" s="18" t="s">
        <v>120</v>
      </c>
      <c r="BE637" s="216">
        <f>IF(N637="základní",J637,0)</f>
        <v>0</v>
      </c>
      <c r="BF637" s="216">
        <f>IF(N637="snížená",J637,0)</f>
        <v>0</v>
      </c>
      <c r="BG637" s="216">
        <f>IF(N637="zákl. přenesená",J637,0)</f>
        <v>0</v>
      </c>
      <c r="BH637" s="216">
        <f>IF(N637="sníž. přenesená",J637,0)</f>
        <v>0</v>
      </c>
      <c r="BI637" s="216">
        <f>IF(N637="nulová",J637,0)</f>
        <v>0</v>
      </c>
      <c r="BJ637" s="18" t="s">
        <v>79</v>
      </c>
      <c r="BK637" s="216">
        <f>ROUND(I637*H637,2)</f>
        <v>0</v>
      </c>
      <c r="BL637" s="18" t="s">
        <v>263</v>
      </c>
      <c r="BM637" s="215" t="s">
        <v>1037</v>
      </c>
    </row>
    <row r="638" spans="1:47" s="2" customFormat="1" ht="12">
      <c r="A638" s="39"/>
      <c r="B638" s="40"/>
      <c r="C638" s="41"/>
      <c r="D638" s="217" t="s">
        <v>130</v>
      </c>
      <c r="E638" s="41"/>
      <c r="F638" s="218" t="s">
        <v>1038</v>
      </c>
      <c r="G638" s="41"/>
      <c r="H638" s="41"/>
      <c r="I638" s="219"/>
      <c r="J638" s="41"/>
      <c r="K638" s="41"/>
      <c r="L638" s="45"/>
      <c r="M638" s="220"/>
      <c r="N638" s="221"/>
      <c r="O638" s="85"/>
      <c r="P638" s="85"/>
      <c r="Q638" s="85"/>
      <c r="R638" s="85"/>
      <c r="S638" s="85"/>
      <c r="T638" s="85"/>
      <c r="U638" s="86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T638" s="18" t="s">
        <v>130</v>
      </c>
      <c r="AU638" s="18" t="s">
        <v>81</v>
      </c>
    </row>
    <row r="639" spans="1:51" s="13" customFormat="1" ht="12">
      <c r="A639" s="13"/>
      <c r="B639" s="227"/>
      <c r="C639" s="228"/>
      <c r="D639" s="229" t="s">
        <v>175</v>
      </c>
      <c r="E639" s="230" t="s">
        <v>19</v>
      </c>
      <c r="F639" s="231" t="s">
        <v>1039</v>
      </c>
      <c r="G639" s="228"/>
      <c r="H639" s="232">
        <v>24.55</v>
      </c>
      <c r="I639" s="233"/>
      <c r="J639" s="228"/>
      <c r="K639" s="228"/>
      <c r="L639" s="234"/>
      <c r="M639" s="235"/>
      <c r="N639" s="236"/>
      <c r="O639" s="236"/>
      <c r="P639" s="236"/>
      <c r="Q639" s="236"/>
      <c r="R639" s="236"/>
      <c r="S639" s="236"/>
      <c r="T639" s="236"/>
      <c r="U639" s="237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38" t="s">
        <v>175</v>
      </c>
      <c r="AU639" s="238" t="s">
        <v>81</v>
      </c>
      <c r="AV639" s="13" t="s">
        <v>81</v>
      </c>
      <c r="AW639" s="13" t="s">
        <v>33</v>
      </c>
      <c r="AX639" s="13" t="s">
        <v>79</v>
      </c>
      <c r="AY639" s="238" t="s">
        <v>120</v>
      </c>
    </row>
    <row r="640" spans="1:51" s="13" customFormat="1" ht="12">
      <c r="A640" s="13"/>
      <c r="B640" s="227"/>
      <c r="C640" s="228"/>
      <c r="D640" s="229" t="s">
        <v>175</v>
      </c>
      <c r="E640" s="228"/>
      <c r="F640" s="231" t="s">
        <v>1040</v>
      </c>
      <c r="G640" s="228"/>
      <c r="H640" s="232">
        <v>49.1</v>
      </c>
      <c r="I640" s="233"/>
      <c r="J640" s="228"/>
      <c r="K640" s="228"/>
      <c r="L640" s="234"/>
      <c r="M640" s="235"/>
      <c r="N640" s="236"/>
      <c r="O640" s="236"/>
      <c r="P640" s="236"/>
      <c r="Q640" s="236"/>
      <c r="R640" s="236"/>
      <c r="S640" s="236"/>
      <c r="T640" s="236"/>
      <c r="U640" s="237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8" t="s">
        <v>175</v>
      </c>
      <c r="AU640" s="238" t="s">
        <v>81</v>
      </c>
      <c r="AV640" s="13" t="s">
        <v>81</v>
      </c>
      <c r="AW640" s="13" t="s">
        <v>4</v>
      </c>
      <c r="AX640" s="13" t="s">
        <v>79</v>
      </c>
      <c r="AY640" s="238" t="s">
        <v>120</v>
      </c>
    </row>
    <row r="641" spans="1:65" s="2" customFormat="1" ht="16.5" customHeight="1">
      <c r="A641" s="39"/>
      <c r="B641" s="40"/>
      <c r="C641" s="204" t="s">
        <v>1041</v>
      </c>
      <c r="D641" s="204" t="s">
        <v>123</v>
      </c>
      <c r="E641" s="205" t="s">
        <v>1042</v>
      </c>
      <c r="F641" s="206" t="s">
        <v>1043</v>
      </c>
      <c r="G641" s="207" t="s">
        <v>172</v>
      </c>
      <c r="H641" s="208">
        <v>236.4</v>
      </c>
      <c r="I641" s="209"/>
      <c r="J641" s="210">
        <f>ROUND(I641*H641,2)</f>
        <v>0</v>
      </c>
      <c r="K641" s="206" t="s">
        <v>127</v>
      </c>
      <c r="L641" s="45"/>
      <c r="M641" s="211" t="s">
        <v>19</v>
      </c>
      <c r="N641" s="212" t="s">
        <v>42</v>
      </c>
      <c r="O641" s="85"/>
      <c r="P641" s="213">
        <f>O641*H641</f>
        <v>0</v>
      </c>
      <c r="Q641" s="213">
        <v>0</v>
      </c>
      <c r="R641" s="213">
        <f>Q641*H641</f>
        <v>0</v>
      </c>
      <c r="S641" s="213">
        <v>0</v>
      </c>
      <c r="T641" s="213">
        <f>S641*H641</f>
        <v>0</v>
      </c>
      <c r="U641" s="214" t="s">
        <v>19</v>
      </c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15" t="s">
        <v>263</v>
      </c>
      <c r="AT641" s="215" t="s">
        <v>123</v>
      </c>
      <c r="AU641" s="215" t="s">
        <v>81</v>
      </c>
      <c r="AY641" s="18" t="s">
        <v>120</v>
      </c>
      <c r="BE641" s="216">
        <f>IF(N641="základní",J641,0)</f>
        <v>0</v>
      </c>
      <c r="BF641" s="216">
        <f>IF(N641="snížená",J641,0)</f>
        <v>0</v>
      </c>
      <c r="BG641" s="216">
        <f>IF(N641="zákl. přenesená",J641,0)</f>
        <v>0</v>
      </c>
      <c r="BH641" s="216">
        <f>IF(N641="sníž. přenesená",J641,0)</f>
        <v>0</v>
      </c>
      <c r="BI641" s="216">
        <f>IF(N641="nulová",J641,0)</f>
        <v>0</v>
      </c>
      <c r="BJ641" s="18" t="s">
        <v>79</v>
      </c>
      <c r="BK641" s="216">
        <f>ROUND(I641*H641,2)</f>
        <v>0</v>
      </c>
      <c r="BL641" s="18" t="s">
        <v>263</v>
      </c>
      <c r="BM641" s="215" t="s">
        <v>1044</v>
      </c>
    </row>
    <row r="642" spans="1:47" s="2" customFormat="1" ht="12">
      <c r="A642" s="39"/>
      <c r="B642" s="40"/>
      <c r="C642" s="41"/>
      <c r="D642" s="217" t="s">
        <v>130</v>
      </c>
      <c r="E642" s="41"/>
      <c r="F642" s="218" t="s">
        <v>1045</v>
      </c>
      <c r="G642" s="41"/>
      <c r="H642" s="41"/>
      <c r="I642" s="219"/>
      <c r="J642" s="41"/>
      <c r="K642" s="41"/>
      <c r="L642" s="45"/>
      <c r="M642" s="220"/>
      <c r="N642" s="221"/>
      <c r="O642" s="85"/>
      <c r="P642" s="85"/>
      <c r="Q642" s="85"/>
      <c r="R642" s="85"/>
      <c r="S642" s="85"/>
      <c r="T642" s="85"/>
      <c r="U642" s="86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T642" s="18" t="s">
        <v>130</v>
      </c>
      <c r="AU642" s="18" t="s">
        <v>81</v>
      </c>
    </row>
    <row r="643" spans="1:51" s="13" customFormat="1" ht="12">
      <c r="A643" s="13"/>
      <c r="B643" s="227"/>
      <c r="C643" s="228"/>
      <c r="D643" s="229" t="s">
        <v>175</v>
      </c>
      <c r="E643" s="230" t="s">
        <v>19</v>
      </c>
      <c r="F643" s="231" t="s">
        <v>1046</v>
      </c>
      <c r="G643" s="228"/>
      <c r="H643" s="232">
        <v>118.2</v>
      </c>
      <c r="I643" s="233"/>
      <c r="J643" s="228"/>
      <c r="K643" s="228"/>
      <c r="L643" s="234"/>
      <c r="M643" s="235"/>
      <c r="N643" s="236"/>
      <c r="O643" s="236"/>
      <c r="P643" s="236"/>
      <c r="Q643" s="236"/>
      <c r="R643" s="236"/>
      <c r="S643" s="236"/>
      <c r="T643" s="236"/>
      <c r="U643" s="237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38" t="s">
        <v>175</v>
      </c>
      <c r="AU643" s="238" t="s">
        <v>81</v>
      </c>
      <c r="AV643" s="13" t="s">
        <v>81</v>
      </c>
      <c r="AW643" s="13" t="s">
        <v>33</v>
      </c>
      <c r="AX643" s="13" t="s">
        <v>79</v>
      </c>
      <c r="AY643" s="238" t="s">
        <v>120</v>
      </c>
    </row>
    <row r="644" spans="1:51" s="13" customFormat="1" ht="12">
      <c r="A644" s="13"/>
      <c r="B644" s="227"/>
      <c r="C644" s="228"/>
      <c r="D644" s="229" t="s">
        <v>175</v>
      </c>
      <c r="E644" s="228"/>
      <c r="F644" s="231" t="s">
        <v>1047</v>
      </c>
      <c r="G644" s="228"/>
      <c r="H644" s="232">
        <v>236.4</v>
      </c>
      <c r="I644" s="233"/>
      <c r="J644" s="228"/>
      <c r="K644" s="228"/>
      <c r="L644" s="234"/>
      <c r="M644" s="235"/>
      <c r="N644" s="236"/>
      <c r="O644" s="236"/>
      <c r="P644" s="236"/>
      <c r="Q644" s="236"/>
      <c r="R644" s="236"/>
      <c r="S644" s="236"/>
      <c r="T644" s="236"/>
      <c r="U644" s="237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8" t="s">
        <v>175</v>
      </c>
      <c r="AU644" s="238" t="s">
        <v>81</v>
      </c>
      <c r="AV644" s="13" t="s">
        <v>81</v>
      </c>
      <c r="AW644" s="13" t="s">
        <v>4</v>
      </c>
      <c r="AX644" s="13" t="s">
        <v>79</v>
      </c>
      <c r="AY644" s="238" t="s">
        <v>120</v>
      </c>
    </row>
    <row r="645" spans="1:65" s="2" customFormat="1" ht="16.5" customHeight="1">
      <c r="A645" s="39"/>
      <c r="B645" s="40"/>
      <c r="C645" s="250" t="s">
        <v>1048</v>
      </c>
      <c r="D645" s="250" t="s">
        <v>322</v>
      </c>
      <c r="E645" s="251" t="s">
        <v>1049</v>
      </c>
      <c r="F645" s="252" t="s">
        <v>1050</v>
      </c>
      <c r="G645" s="253" t="s">
        <v>172</v>
      </c>
      <c r="H645" s="254">
        <v>135.93</v>
      </c>
      <c r="I645" s="255"/>
      <c r="J645" s="256">
        <f>ROUND(I645*H645,2)</f>
        <v>0</v>
      </c>
      <c r="K645" s="252" t="s">
        <v>127</v>
      </c>
      <c r="L645" s="257"/>
      <c r="M645" s="258" t="s">
        <v>19</v>
      </c>
      <c r="N645" s="259" t="s">
        <v>42</v>
      </c>
      <c r="O645" s="85"/>
      <c r="P645" s="213">
        <f>O645*H645</f>
        <v>0</v>
      </c>
      <c r="Q645" s="213">
        <v>0.0002</v>
      </c>
      <c r="R645" s="213">
        <f>Q645*H645</f>
        <v>0.027186000000000002</v>
      </c>
      <c r="S645" s="213">
        <v>0</v>
      </c>
      <c r="T645" s="213">
        <f>S645*H645</f>
        <v>0</v>
      </c>
      <c r="U645" s="214" t="s">
        <v>19</v>
      </c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15" t="s">
        <v>325</v>
      </c>
      <c r="AT645" s="215" t="s">
        <v>322</v>
      </c>
      <c r="AU645" s="215" t="s">
        <v>81</v>
      </c>
      <c r="AY645" s="18" t="s">
        <v>120</v>
      </c>
      <c r="BE645" s="216">
        <f>IF(N645="základní",J645,0)</f>
        <v>0</v>
      </c>
      <c r="BF645" s="216">
        <f>IF(N645="snížená",J645,0)</f>
        <v>0</v>
      </c>
      <c r="BG645" s="216">
        <f>IF(N645="zákl. přenesená",J645,0)</f>
        <v>0</v>
      </c>
      <c r="BH645" s="216">
        <f>IF(N645="sníž. přenesená",J645,0)</f>
        <v>0</v>
      </c>
      <c r="BI645" s="216">
        <f>IF(N645="nulová",J645,0)</f>
        <v>0</v>
      </c>
      <c r="BJ645" s="18" t="s">
        <v>79</v>
      </c>
      <c r="BK645" s="216">
        <f>ROUND(I645*H645,2)</f>
        <v>0</v>
      </c>
      <c r="BL645" s="18" t="s">
        <v>263</v>
      </c>
      <c r="BM645" s="215" t="s">
        <v>1051</v>
      </c>
    </row>
    <row r="646" spans="1:51" s="13" customFormat="1" ht="12">
      <c r="A646" s="13"/>
      <c r="B646" s="227"/>
      <c r="C646" s="228"/>
      <c r="D646" s="229" t="s">
        <v>175</v>
      </c>
      <c r="E646" s="228"/>
      <c r="F646" s="231" t="s">
        <v>1052</v>
      </c>
      <c r="G646" s="228"/>
      <c r="H646" s="232">
        <v>135.93</v>
      </c>
      <c r="I646" s="233"/>
      <c r="J646" s="228"/>
      <c r="K646" s="228"/>
      <c r="L646" s="234"/>
      <c r="M646" s="235"/>
      <c r="N646" s="236"/>
      <c r="O646" s="236"/>
      <c r="P646" s="236"/>
      <c r="Q646" s="236"/>
      <c r="R646" s="236"/>
      <c r="S646" s="236"/>
      <c r="T646" s="236"/>
      <c r="U646" s="237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8" t="s">
        <v>175</v>
      </c>
      <c r="AU646" s="238" t="s">
        <v>81</v>
      </c>
      <c r="AV646" s="13" t="s">
        <v>81</v>
      </c>
      <c r="AW646" s="13" t="s">
        <v>4</v>
      </c>
      <c r="AX646" s="13" t="s">
        <v>79</v>
      </c>
      <c r="AY646" s="238" t="s">
        <v>120</v>
      </c>
    </row>
    <row r="647" spans="1:65" s="2" customFormat="1" ht="24.15" customHeight="1">
      <c r="A647" s="39"/>
      <c r="B647" s="40"/>
      <c r="C647" s="204" t="s">
        <v>1053</v>
      </c>
      <c r="D647" s="204" t="s">
        <v>123</v>
      </c>
      <c r="E647" s="205" t="s">
        <v>1054</v>
      </c>
      <c r="F647" s="206" t="s">
        <v>1055</v>
      </c>
      <c r="G647" s="207" t="s">
        <v>187</v>
      </c>
      <c r="H647" s="208">
        <v>472.444</v>
      </c>
      <c r="I647" s="209"/>
      <c r="J647" s="210">
        <f>ROUND(I647*H647,2)</f>
        <v>0</v>
      </c>
      <c r="K647" s="206" t="s">
        <v>127</v>
      </c>
      <c r="L647" s="45"/>
      <c r="M647" s="211" t="s">
        <v>19</v>
      </c>
      <c r="N647" s="212" t="s">
        <v>42</v>
      </c>
      <c r="O647" s="85"/>
      <c r="P647" s="213">
        <f>O647*H647</f>
        <v>0</v>
      </c>
      <c r="Q647" s="213">
        <v>0</v>
      </c>
      <c r="R647" s="213">
        <f>Q647*H647</f>
        <v>0</v>
      </c>
      <c r="S647" s="213">
        <v>0</v>
      </c>
      <c r="T647" s="213">
        <f>S647*H647</f>
        <v>0</v>
      </c>
      <c r="U647" s="214" t="s">
        <v>19</v>
      </c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15" t="s">
        <v>263</v>
      </c>
      <c r="AT647" s="215" t="s">
        <v>123</v>
      </c>
      <c r="AU647" s="215" t="s">
        <v>81</v>
      </c>
      <c r="AY647" s="18" t="s">
        <v>120</v>
      </c>
      <c r="BE647" s="216">
        <f>IF(N647="základní",J647,0)</f>
        <v>0</v>
      </c>
      <c r="BF647" s="216">
        <f>IF(N647="snížená",J647,0)</f>
        <v>0</v>
      </c>
      <c r="BG647" s="216">
        <f>IF(N647="zákl. přenesená",J647,0)</f>
        <v>0</v>
      </c>
      <c r="BH647" s="216">
        <f>IF(N647="sníž. přenesená",J647,0)</f>
        <v>0</v>
      </c>
      <c r="BI647" s="216">
        <f>IF(N647="nulová",J647,0)</f>
        <v>0</v>
      </c>
      <c r="BJ647" s="18" t="s">
        <v>79</v>
      </c>
      <c r="BK647" s="216">
        <f>ROUND(I647*H647,2)</f>
        <v>0</v>
      </c>
      <c r="BL647" s="18" t="s">
        <v>263</v>
      </c>
      <c r="BM647" s="215" t="s">
        <v>1056</v>
      </c>
    </row>
    <row r="648" spans="1:47" s="2" customFormat="1" ht="12">
      <c r="A648" s="39"/>
      <c r="B648" s="40"/>
      <c r="C648" s="41"/>
      <c r="D648" s="217" t="s">
        <v>130</v>
      </c>
      <c r="E648" s="41"/>
      <c r="F648" s="218" t="s">
        <v>1057</v>
      </c>
      <c r="G648" s="41"/>
      <c r="H648" s="41"/>
      <c r="I648" s="219"/>
      <c r="J648" s="41"/>
      <c r="K648" s="41"/>
      <c r="L648" s="45"/>
      <c r="M648" s="220"/>
      <c r="N648" s="221"/>
      <c r="O648" s="85"/>
      <c r="P648" s="85"/>
      <c r="Q648" s="85"/>
      <c r="R648" s="85"/>
      <c r="S648" s="85"/>
      <c r="T648" s="85"/>
      <c r="U648" s="86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T648" s="18" t="s">
        <v>130</v>
      </c>
      <c r="AU648" s="18" t="s">
        <v>81</v>
      </c>
    </row>
    <row r="649" spans="1:65" s="2" customFormat="1" ht="16.5" customHeight="1">
      <c r="A649" s="39"/>
      <c r="B649" s="40"/>
      <c r="C649" s="204" t="s">
        <v>1058</v>
      </c>
      <c r="D649" s="204" t="s">
        <v>123</v>
      </c>
      <c r="E649" s="205" t="s">
        <v>1059</v>
      </c>
      <c r="F649" s="206" t="s">
        <v>1060</v>
      </c>
      <c r="G649" s="207" t="s">
        <v>187</v>
      </c>
      <c r="H649" s="208">
        <v>400</v>
      </c>
      <c r="I649" s="209"/>
      <c r="J649" s="210">
        <f>ROUND(I649*H649,2)</f>
        <v>0</v>
      </c>
      <c r="K649" s="206" t="s">
        <v>127</v>
      </c>
      <c r="L649" s="45"/>
      <c r="M649" s="211" t="s">
        <v>19</v>
      </c>
      <c r="N649" s="212" t="s">
        <v>42</v>
      </c>
      <c r="O649" s="85"/>
      <c r="P649" s="213">
        <f>O649*H649</f>
        <v>0</v>
      </c>
      <c r="Q649" s="213">
        <v>0.00014</v>
      </c>
      <c r="R649" s="213">
        <f>Q649*H649</f>
        <v>0.055999999999999994</v>
      </c>
      <c r="S649" s="213">
        <v>0</v>
      </c>
      <c r="T649" s="213">
        <f>S649*H649</f>
        <v>0</v>
      </c>
      <c r="U649" s="214" t="s">
        <v>19</v>
      </c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15" t="s">
        <v>263</v>
      </c>
      <c r="AT649" s="215" t="s">
        <v>123</v>
      </c>
      <c r="AU649" s="215" t="s">
        <v>81</v>
      </c>
      <c r="AY649" s="18" t="s">
        <v>120</v>
      </c>
      <c r="BE649" s="216">
        <f>IF(N649="základní",J649,0)</f>
        <v>0</v>
      </c>
      <c r="BF649" s="216">
        <f>IF(N649="snížená",J649,0)</f>
        <v>0</v>
      </c>
      <c r="BG649" s="216">
        <f>IF(N649="zákl. přenesená",J649,0)</f>
        <v>0</v>
      </c>
      <c r="BH649" s="216">
        <f>IF(N649="sníž. přenesená",J649,0)</f>
        <v>0</v>
      </c>
      <c r="BI649" s="216">
        <f>IF(N649="nulová",J649,0)</f>
        <v>0</v>
      </c>
      <c r="BJ649" s="18" t="s">
        <v>79</v>
      </c>
      <c r="BK649" s="216">
        <f>ROUND(I649*H649,2)</f>
        <v>0</v>
      </c>
      <c r="BL649" s="18" t="s">
        <v>263</v>
      </c>
      <c r="BM649" s="215" t="s">
        <v>1061</v>
      </c>
    </row>
    <row r="650" spans="1:47" s="2" customFormat="1" ht="12">
      <c r="A650" s="39"/>
      <c r="B650" s="40"/>
      <c r="C650" s="41"/>
      <c r="D650" s="217" t="s">
        <v>130</v>
      </c>
      <c r="E650" s="41"/>
      <c r="F650" s="218" t="s">
        <v>1062</v>
      </c>
      <c r="G650" s="41"/>
      <c r="H650" s="41"/>
      <c r="I650" s="219"/>
      <c r="J650" s="41"/>
      <c r="K650" s="41"/>
      <c r="L650" s="45"/>
      <c r="M650" s="220"/>
      <c r="N650" s="221"/>
      <c r="O650" s="85"/>
      <c r="P650" s="85"/>
      <c r="Q650" s="85"/>
      <c r="R650" s="85"/>
      <c r="S650" s="85"/>
      <c r="T650" s="85"/>
      <c r="U650" s="86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T650" s="18" t="s">
        <v>130</v>
      </c>
      <c r="AU650" s="18" t="s">
        <v>81</v>
      </c>
    </row>
    <row r="651" spans="1:65" s="2" customFormat="1" ht="24.15" customHeight="1">
      <c r="A651" s="39"/>
      <c r="B651" s="40"/>
      <c r="C651" s="204" t="s">
        <v>1063</v>
      </c>
      <c r="D651" s="204" t="s">
        <v>123</v>
      </c>
      <c r="E651" s="205" t="s">
        <v>1064</v>
      </c>
      <c r="F651" s="206" t="s">
        <v>1065</v>
      </c>
      <c r="G651" s="207" t="s">
        <v>266</v>
      </c>
      <c r="H651" s="208">
        <v>1.178</v>
      </c>
      <c r="I651" s="209"/>
      <c r="J651" s="210">
        <f>ROUND(I651*H651,2)</f>
        <v>0</v>
      </c>
      <c r="K651" s="206" t="s">
        <v>127</v>
      </c>
      <c r="L651" s="45"/>
      <c r="M651" s="211" t="s">
        <v>19</v>
      </c>
      <c r="N651" s="212" t="s">
        <v>42</v>
      </c>
      <c r="O651" s="85"/>
      <c r="P651" s="213">
        <f>O651*H651</f>
        <v>0</v>
      </c>
      <c r="Q651" s="213">
        <v>0</v>
      </c>
      <c r="R651" s="213">
        <f>Q651*H651</f>
        <v>0</v>
      </c>
      <c r="S651" s="213">
        <v>0</v>
      </c>
      <c r="T651" s="213">
        <f>S651*H651</f>
        <v>0</v>
      </c>
      <c r="U651" s="214" t="s">
        <v>19</v>
      </c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15" t="s">
        <v>263</v>
      </c>
      <c r="AT651" s="215" t="s">
        <v>123</v>
      </c>
      <c r="AU651" s="215" t="s">
        <v>81</v>
      </c>
      <c r="AY651" s="18" t="s">
        <v>120</v>
      </c>
      <c r="BE651" s="216">
        <f>IF(N651="základní",J651,0)</f>
        <v>0</v>
      </c>
      <c r="BF651" s="216">
        <f>IF(N651="snížená",J651,0)</f>
        <v>0</v>
      </c>
      <c r="BG651" s="216">
        <f>IF(N651="zákl. přenesená",J651,0)</f>
        <v>0</v>
      </c>
      <c r="BH651" s="216">
        <f>IF(N651="sníž. přenesená",J651,0)</f>
        <v>0</v>
      </c>
      <c r="BI651" s="216">
        <f>IF(N651="nulová",J651,0)</f>
        <v>0</v>
      </c>
      <c r="BJ651" s="18" t="s">
        <v>79</v>
      </c>
      <c r="BK651" s="216">
        <f>ROUND(I651*H651,2)</f>
        <v>0</v>
      </c>
      <c r="BL651" s="18" t="s">
        <v>263</v>
      </c>
      <c r="BM651" s="215" t="s">
        <v>1066</v>
      </c>
    </row>
    <row r="652" spans="1:47" s="2" customFormat="1" ht="12">
      <c r="A652" s="39"/>
      <c r="B652" s="40"/>
      <c r="C652" s="41"/>
      <c r="D652" s="217" t="s">
        <v>130</v>
      </c>
      <c r="E652" s="41"/>
      <c r="F652" s="218" t="s">
        <v>1067</v>
      </c>
      <c r="G652" s="41"/>
      <c r="H652" s="41"/>
      <c r="I652" s="219"/>
      <c r="J652" s="41"/>
      <c r="K652" s="41"/>
      <c r="L652" s="45"/>
      <c r="M652" s="220"/>
      <c r="N652" s="221"/>
      <c r="O652" s="85"/>
      <c r="P652" s="85"/>
      <c r="Q652" s="85"/>
      <c r="R652" s="85"/>
      <c r="S652" s="85"/>
      <c r="T652" s="85"/>
      <c r="U652" s="86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T652" s="18" t="s">
        <v>130</v>
      </c>
      <c r="AU652" s="18" t="s">
        <v>81</v>
      </c>
    </row>
    <row r="653" spans="1:65" s="2" customFormat="1" ht="24.15" customHeight="1">
      <c r="A653" s="39"/>
      <c r="B653" s="40"/>
      <c r="C653" s="204" t="s">
        <v>1068</v>
      </c>
      <c r="D653" s="204" t="s">
        <v>123</v>
      </c>
      <c r="E653" s="205" t="s">
        <v>1069</v>
      </c>
      <c r="F653" s="206" t="s">
        <v>1070</v>
      </c>
      <c r="G653" s="207" t="s">
        <v>266</v>
      </c>
      <c r="H653" s="208">
        <v>1.178</v>
      </c>
      <c r="I653" s="209"/>
      <c r="J653" s="210">
        <f>ROUND(I653*H653,2)</f>
        <v>0</v>
      </c>
      <c r="K653" s="206" t="s">
        <v>127</v>
      </c>
      <c r="L653" s="45"/>
      <c r="M653" s="211" t="s">
        <v>19</v>
      </c>
      <c r="N653" s="212" t="s">
        <v>42</v>
      </c>
      <c r="O653" s="85"/>
      <c r="P653" s="213">
        <f>O653*H653</f>
        <v>0</v>
      </c>
      <c r="Q653" s="213">
        <v>0</v>
      </c>
      <c r="R653" s="213">
        <f>Q653*H653</f>
        <v>0</v>
      </c>
      <c r="S653" s="213">
        <v>0</v>
      </c>
      <c r="T653" s="213">
        <f>S653*H653</f>
        <v>0</v>
      </c>
      <c r="U653" s="214" t="s">
        <v>19</v>
      </c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15" t="s">
        <v>263</v>
      </c>
      <c r="AT653" s="215" t="s">
        <v>123</v>
      </c>
      <c r="AU653" s="215" t="s">
        <v>81</v>
      </c>
      <c r="AY653" s="18" t="s">
        <v>120</v>
      </c>
      <c r="BE653" s="216">
        <f>IF(N653="základní",J653,0)</f>
        <v>0</v>
      </c>
      <c r="BF653" s="216">
        <f>IF(N653="snížená",J653,0)</f>
        <v>0</v>
      </c>
      <c r="BG653" s="216">
        <f>IF(N653="zákl. přenesená",J653,0)</f>
        <v>0</v>
      </c>
      <c r="BH653" s="216">
        <f>IF(N653="sníž. přenesená",J653,0)</f>
        <v>0</v>
      </c>
      <c r="BI653" s="216">
        <f>IF(N653="nulová",J653,0)</f>
        <v>0</v>
      </c>
      <c r="BJ653" s="18" t="s">
        <v>79</v>
      </c>
      <c r="BK653" s="216">
        <f>ROUND(I653*H653,2)</f>
        <v>0</v>
      </c>
      <c r="BL653" s="18" t="s">
        <v>263</v>
      </c>
      <c r="BM653" s="215" t="s">
        <v>1071</v>
      </c>
    </row>
    <row r="654" spans="1:47" s="2" customFormat="1" ht="12">
      <c r="A654" s="39"/>
      <c r="B654" s="40"/>
      <c r="C654" s="41"/>
      <c r="D654" s="217" t="s">
        <v>130</v>
      </c>
      <c r="E654" s="41"/>
      <c r="F654" s="218" t="s">
        <v>1072</v>
      </c>
      <c r="G654" s="41"/>
      <c r="H654" s="41"/>
      <c r="I654" s="219"/>
      <c r="J654" s="41"/>
      <c r="K654" s="41"/>
      <c r="L654" s="45"/>
      <c r="M654" s="220"/>
      <c r="N654" s="221"/>
      <c r="O654" s="85"/>
      <c r="P654" s="85"/>
      <c r="Q654" s="85"/>
      <c r="R654" s="85"/>
      <c r="S654" s="85"/>
      <c r="T654" s="85"/>
      <c r="U654" s="86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T654" s="18" t="s">
        <v>130</v>
      </c>
      <c r="AU654" s="18" t="s">
        <v>81</v>
      </c>
    </row>
    <row r="655" spans="1:63" s="12" customFormat="1" ht="22.8" customHeight="1">
      <c r="A655" s="12"/>
      <c r="B655" s="188"/>
      <c r="C655" s="189"/>
      <c r="D655" s="190" t="s">
        <v>70</v>
      </c>
      <c r="E655" s="202" t="s">
        <v>1073</v>
      </c>
      <c r="F655" s="202" t="s">
        <v>1074</v>
      </c>
      <c r="G655" s="189"/>
      <c r="H655" s="189"/>
      <c r="I655" s="192"/>
      <c r="J655" s="203">
        <f>BK655</f>
        <v>0</v>
      </c>
      <c r="K655" s="189"/>
      <c r="L655" s="194"/>
      <c r="M655" s="195"/>
      <c r="N655" s="196"/>
      <c r="O655" s="196"/>
      <c r="P655" s="197">
        <f>SUM(P656:P713)</f>
        <v>0</v>
      </c>
      <c r="Q655" s="196"/>
      <c r="R655" s="197">
        <f>SUM(R656:R713)</f>
        <v>0.35601794</v>
      </c>
      <c r="S655" s="196"/>
      <c r="T655" s="197">
        <f>SUM(T656:T713)</f>
        <v>0</v>
      </c>
      <c r="U655" s="198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R655" s="199" t="s">
        <v>81</v>
      </c>
      <c r="AT655" s="200" t="s">
        <v>70</v>
      </c>
      <c r="AU655" s="200" t="s">
        <v>79</v>
      </c>
      <c r="AY655" s="199" t="s">
        <v>120</v>
      </c>
      <c r="BK655" s="201">
        <f>SUM(BK656:BK713)</f>
        <v>0</v>
      </c>
    </row>
    <row r="656" spans="1:65" s="2" customFormat="1" ht="16.5" customHeight="1">
      <c r="A656" s="39"/>
      <c r="B656" s="40"/>
      <c r="C656" s="204" t="s">
        <v>1075</v>
      </c>
      <c r="D656" s="204" t="s">
        <v>123</v>
      </c>
      <c r="E656" s="205" t="s">
        <v>1076</v>
      </c>
      <c r="F656" s="206" t="s">
        <v>1077</v>
      </c>
      <c r="G656" s="207" t="s">
        <v>187</v>
      </c>
      <c r="H656" s="208">
        <v>2197.048</v>
      </c>
      <c r="I656" s="209"/>
      <c r="J656" s="210">
        <f>ROUND(I656*H656,2)</f>
        <v>0</v>
      </c>
      <c r="K656" s="206" t="s">
        <v>127</v>
      </c>
      <c r="L656" s="45"/>
      <c r="M656" s="211" t="s">
        <v>19</v>
      </c>
      <c r="N656" s="212" t="s">
        <v>42</v>
      </c>
      <c r="O656" s="85"/>
      <c r="P656" s="213">
        <f>O656*H656</f>
        <v>0</v>
      </c>
      <c r="Q656" s="213">
        <v>0</v>
      </c>
      <c r="R656" s="213">
        <f>Q656*H656</f>
        <v>0</v>
      </c>
      <c r="S656" s="213">
        <v>0</v>
      </c>
      <c r="T656" s="213">
        <f>S656*H656</f>
        <v>0</v>
      </c>
      <c r="U656" s="214" t="s">
        <v>19</v>
      </c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15" t="s">
        <v>263</v>
      </c>
      <c r="AT656" s="215" t="s">
        <v>123</v>
      </c>
      <c r="AU656" s="215" t="s">
        <v>81</v>
      </c>
      <c r="AY656" s="18" t="s">
        <v>120</v>
      </c>
      <c r="BE656" s="216">
        <f>IF(N656="základní",J656,0)</f>
        <v>0</v>
      </c>
      <c r="BF656" s="216">
        <f>IF(N656="snížená",J656,0)</f>
        <v>0</v>
      </c>
      <c r="BG656" s="216">
        <f>IF(N656="zákl. přenesená",J656,0)</f>
        <v>0</v>
      </c>
      <c r="BH656" s="216">
        <f>IF(N656="sníž. přenesená",J656,0)</f>
        <v>0</v>
      </c>
      <c r="BI656" s="216">
        <f>IF(N656="nulová",J656,0)</f>
        <v>0</v>
      </c>
      <c r="BJ656" s="18" t="s">
        <v>79</v>
      </c>
      <c r="BK656" s="216">
        <f>ROUND(I656*H656,2)</f>
        <v>0</v>
      </c>
      <c r="BL656" s="18" t="s">
        <v>263</v>
      </c>
      <c r="BM656" s="215" t="s">
        <v>1078</v>
      </c>
    </row>
    <row r="657" spans="1:47" s="2" customFormat="1" ht="12">
      <c r="A657" s="39"/>
      <c r="B657" s="40"/>
      <c r="C657" s="41"/>
      <c r="D657" s="217" t="s">
        <v>130</v>
      </c>
      <c r="E657" s="41"/>
      <c r="F657" s="218" t="s">
        <v>1079</v>
      </c>
      <c r="G657" s="41"/>
      <c r="H657" s="41"/>
      <c r="I657" s="219"/>
      <c r="J657" s="41"/>
      <c r="K657" s="41"/>
      <c r="L657" s="45"/>
      <c r="M657" s="220"/>
      <c r="N657" s="221"/>
      <c r="O657" s="85"/>
      <c r="P657" s="85"/>
      <c r="Q657" s="85"/>
      <c r="R657" s="85"/>
      <c r="S657" s="85"/>
      <c r="T657" s="85"/>
      <c r="U657" s="86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T657" s="18" t="s">
        <v>130</v>
      </c>
      <c r="AU657" s="18" t="s">
        <v>81</v>
      </c>
    </row>
    <row r="658" spans="1:51" s="13" customFormat="1" ht="12">
      <c r="A658" s="13"/>
      <c r="B658" s="227"/>
      <c r="C658" s="228"/>
      <c r="D658" s="229" t="s">
        <v>175</v>
      </c>
      <c r="E658" s="230" t="s">
        <v>19</v>
      </c>
      <c r="F658" s="231" t="s">
        <v>1080</v>
      </c>
      <c r="G658" s="228"/>
      <c r="H658" s="232">
        <v>2197.048</v>
      </c>
      <c r="I658" s="233"/>
      <c r="J658" s="228"/>
      <c r="K658" s="228"/>
      <c r="L658" s="234"/>
      <c r="M658" s="235"/>
      <c r="N658" s="236"/>
      <c r="O658" s="236"/>
      <c r="P658" s="236"/>
      <c r="Q658" s="236"/>
      <c r="R658" s="236"/>
      <c r="S658" s="236"/>
      <c r="T658" s="236"/>
      <c r="U658" s="237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38" t="s">
        <v>175</v>
      </c>
      <c r="AU658" s="238" t="s">
        <v>81</v>
      </c>
      <c r="AV658" s="13" t="s">
        <v>81</v>
      </c>
      <c r="AW658" s="13" t="s">
        <v>33</v>
      </c>
      <c r="AX658" s="13" t="s">
        <v>79</v>
      </c>
      <c r="AY658" s="238" t="s">
        <v>120</v>
      </c>
    </row>
    <row r="659" spans="1:65" s="2" customFormat="1" ht="24.15" customHeight="1">
      <c r="A659" s="39"/>
      <c r="B659" s="40"/>
      <c r="C659" s="204" t="s">
        <v>1081</v>
      </c>
      <c r="D659" s="204" t="s">
        <v>123</v>
      </c>
      <c r="E659" s="205" t="s">
        <v>1082</v>
      </c>
      <c r="F659" s="206" t="s">
        <v>1083</v>
      </c>
      <c r="G659" s="207" t="s">
        <v>187</v>
      </c>
      <c r="H659" s="208">
        <v>1412.36</v>
      </c>
      <c r="I659" s="209"/>
      <c r="J659" s="210">
        <f>ROUND(I659*H659,2)</f>
        <v>0</v>
      </c>
      <c r="K659" s="206" t="s">
        <v>127</v>
      </c>
      <c r="L659" s="45"/>
      <c r="M659" s="211" t="s">
        <v>19</v>
      </c>
      <c r="N659" s="212" t="s">
        <v>42</v>
      </c>
      <c r="O659" s="85"/>
      <c r="P659" s="213">
        <f>O659*H659</f>
        <v>0</v>
      </c>
      <c r="Q659" s="213">
        <v>0.00014</v>
      </c>
      <c r="R659" s="213">
        <f>Q659*H659</f>
        <v>0.19773039999999997</v>
      </c>
      <c r="S659" s="213">
        <v>0</v>
      </c>
      <c r="T659" s="213">
        <f>S659*H659</f>
        <v>0</v>
      </c>
      <c r="U659" s="214" t="s">
        <v>19</v>
      </c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15" t="s">
        <v>263</v>
      </c>
      <c r="AT659" s="215" t="s">
        <v>123</v>
      </c>
      <c r="AU659" s="215" t="s">
        <v>81</v>
      </c>
      <c r="AY659" s="18" t="s">
        <v>120</v>
      </c>
      <c r="BE659" s="216">
        <f>IF(N659="základní",J659,0)</f>
        <v>0</v>
      </c>
      <c r="BF659" s="216">
        <f>IF(N659="snížená",J659,0)</f>
        <v>0</v>
      </c>
      <c r="BG659" s="216">
        <f>IF(N659="zákl. přenesená",J659,0)</f>
        <v>0</v>
      </c>
      <c r="BH659" s="216">
        <f>IF(N659="sníž. přenesená",J659,0)</f>
        <v>0</v>
      </c>
      <c r="BI659" s="216">
        <f>IF(N659="nulová",J659,0)</f>
        <v>0</v>
      </c>
      <c r="BJ659" s="18" t="s">
        <v>79</v>
      </c>
      <c r="BK659" s="216">
        <f>ROUND(I659*H659,2)</f>
        <v>0</v>
      </c>
      <c r="BL659" s="18" t="s">
        <v>263</v>
      </c>
      <c r="BM659" s="215" t="s">
        <v>1084</v>
      </c>
    </row>
    <row r="660" spans="1:47" s="2" customFormat="1" ht="12">
      <c r="A660" s="39"/>
      <c r="B660" s="40"/>
      <c r="C660" s="41"/>
      <c r="D660" s="217" t="s">
        <v>130</v>
      </c>
      <c r="E660" s="41"/>
      <c r="F660" s="218" t="s">
        <v>1085</v>
      </c>
      <c r="G660" s="41"/>
      <c r="H660" s="41"/>
      <c r="I660" s="219"/>
      <c r="J660" s="41"/>
      <c r="K660" s="41"/>
      <c r="L660" s="45"/>
      <c r="M660" s="220"/>
      <c r="N660" s="221"/>
      <c r="O660" s="85"/>
      <c r="P660" s="85"/>
      <c r="Q660" s="85"/>
      <c r="R660" s="85"/>
      <c r="S660" s="85"/>
      <c r="T660" s="85"/>
      <c r="U660" s="86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T660" s="18" t="s">
        <v>130</v>
      </c>
      <c r="AU660" s="18" t="s">
        <v>81</v>
      </c>
    </row>
    <row r="661" spans="1:51" s="13" customFormat="1" ht="12">
      <c r="A661" s="13"/>
      <c r="B661" s="227"/>
      <c r="C661" s="228"/>
      <c r="D661" s="229" t="s">
        <v>175</v>
      </c>
      <c r="E661" s="230" t="s">
        <v>19</v>
      </c>
      <c r="F661" s="231" t="s">
        <v>1086</v>
      </c>
      <c r="G661" s="228"/>
      <c r="H661" s="232">
        <v>836.24</v>
      </c>
      <c r="I661" s="233"/>
      <c r="J661" s="228"/>
      <c r="K661" s="228"/>
      <c r="L661" s="234"/>
      <c r="M661" s="235"/>
      <c r="N661" s="236"/>
      <c r="O661" s="236"/>
      <c r="P661" s="236"/>
      <c r="Q661" s="236"/>
      <c r="R661" s="236"/>
      <c r="S661" s="236"/>
      <c r="T661" s="236"/>
      <c r="U661" s="237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38" t="s">
        <v>175</v>
      </c>
      <c r="AU661" s="238" t="s">
        <v>81</v>
      </c>
      <c r="AV661" s="13" t="s">
        <v>81</v>
      </c>
      <c r="AW661" s="13" t="s">
        <v>33</v>
      </c>
      <c r="AX661" s="13" t="s">
        <v>71</v>
      </c>
      <c r="AY661" s="238" t="s">
        <v>120</v>
      </c>
    </row>
    <row r="662" spans="1:51" s="13" customFormat="1" ht="12">
      <c r="A662" s="13"/>
      <c r="B662" s="227"/>
      <c r="C662" s="228"/>
      <c r="D662" s="229" t="s">
        <v>175</v>
      </c>
      <c r="E662" s="230" t="s">
        <v>19</v>
      </c>
      <c r="F662" s="231" t="s">
        <v>1087</v>
      </c>
      <c r="G662" s="228"/>
      <c r="H662" s="232">
        <v>132.02</v>
      </c>
      <c r="I662" s="233"/>
      <c r="J662" s="228"/>
      <c r="K662" s="228"/>
      <c r="L662" s="234"/>
      <c r="M662" s="235"/>
      <c r="N662" s="236"/>
      <c r="O662" s="236"/>
      <c r="P662" s="236"/>
      <c r="Q662" s="236"/>
      <c r="R662" s="236"/>
      <c r="S662" s="236"/>
      <c r="T662" s="236"/>
      <c r="U662" s="237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38" t="s">
        <v>175</v>
      </c>
      <c r="AU662" s="238" t="s">
        <v>81</v>
      </c>
      <c r="AV662" s="13" t="s">
        <v>81</v>
      </c>
      <c r="AW662" s="13" t="s">
        <v>33</v>
      </c>
      <c r="AX662" s="13" t="s">
        <v>71</v>
      </c>
      <c r="AY662" s="238" t="s">
        <v>120</v>
      </c>
    </row>
    <row r="663" spans="1:51" s="13" customFormat="1" ht="12">
      <c r="A663" s="13"/>
      <c r="B663" s="227"/>
      <c r="C663" s="228"/>
      <c r="D663" s="229" t="s">
        <v>175</v>
      </c>
      <c r="E663" s="230" t="s">
        <v>19</v>
      </c>
      <c r="F663" s="231" t="s">
        <v>1088</v>
      </c>
      <c r="G663" s="228"/>
      <c r="H663" s="232">
        <v>29.92</v>
      </c>
      <c r="I663" s="233"/>
      <c r="J663" s="228"/>
      <c r="K663" s="228"/>
      <c r="L663" s="234"/>
      <c r="M663" s="235"/>
      <c r="N663" s="236"/>
      <c r="O663" s="236"/>
      <c r="P663" s="236"/>
      <c r="Q663" s="236"/>
      <c r="R663" s="236"/>
      <c r="S663" s="236"/>
      <c r="T663" s="236"/>
      <c r="U663" s="237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8" t="s">
        <v>175</v>
      </c>
      <c r="AU663" s="238" t="s">
        <v>81</v>
      </c>
      <c r="AV663" s="13" t="s">
        <v>81</v>
      </c>
      <c r="AW663" s="13" t="s">
        <v>33</v>
      </c>
      <c r="AX663" s="13" t="s">
        <v>71</v>
      </c>
      <c r="AY663" s="238" t="s">
        <v>120</v>
      </c>
    </row>
    <row r="664" spans="1:51" s="15" customFormat="1" ht="12">
      <c r="A664" s="15"/>
      <c r="B664" s="260"/>
      <c r="C664" s="261"/>
      <c r="D664" s="229" t="s">
        <v>175</v>
      </c>
      <c r="E664" s="262" t="s">
        <v>19</v>
      </c>
      <c r="F664" s="263" t="s">
        <v>1089</v>
      </c>
      <c r="G664" s="261"/>
      <c r="H664" s="264">
        <v>998.18</v>
      </c>
      <c r="I664" s="265"/>
      <c r="J664" s="261"/>
      <c r="K664" s="261"/>
      <c r="L664" s="266"/>
      <c r="M664" s="267"/>
      <c r="N664" s="268"/>
      <c r="O664" s="268"/>
      <c r="P664" s="268"/>
      <c r="Q664" s="268"/>
      <c r="R664" s="268"/>
      <c r="S664" s="268"/>
      <c r="T664" s="268"/>
      <c r="U664" s="269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T664" s="270" t="s">
        <v>175</v>
      </c>
      <c r="AU664" s="270" t="s">
        <v>81</v>
      </c>
      <c r="AV664" s="15" t="s">
        <v>140</v>
      </c>
      <c r="AW664" s="15" t="s">
        <v>33</v>
      </c>
      <c r="AX664" s="15" t="s">
        <v>71</v>
      </c>
      <c r="AY664" s="270" t="s">
        <v>120</v>
      </c>
    </row>
    <row r="665" spans="1:51" s="13" customFormat="1" ht="12">
      <c r="A665" s="13"/>
      <c r="B665" s="227"/>
      <c r="C665" s="228"/>
      <c r="D665" s="229" t="s">
        <v>175</v>
      </c>
      <c r="E665" s="230" t="s">
        <v>19</v>
      </c>
      <c r="F665" s="231" t="s">
        <v>1090</v>
      </c>
      <c r="G665" s="228"/>
      <c r="H665" s="232">
        <v>414.18</v>
      </c>
      <c r="I665" s="233"/>
      <c r="J665" s="228"/>
      <c r="K665" s="228"/>
      <c r="L665" s="234"/>
      <c r="M665" s="235"/>
      <c r="N665" s="236"/>
      <c r="O665" s="236"/>
      <c r="P665" s="236"/>
      <c r="Q665" s="236"/>
      <c r="R665" s="236"/>
      <c r="S665" s="236"/>
      <c r="T665" s="236"/>
      <c r="U665" s="237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8" t="s">
        <v>175</v>
      </c>
      <c r="AU665" s="238" t="s">
        <v>81</v>
      </c>
      <c r="AV665" s="13" t="s">
        <v>81</v>
      </c>
      <c r="AW665" s="13" t="s">
        <v>33</v>
      </c>
      <c r="AX665" s="13" t="s">
        <v>71</v>
      </c>
      <c r="AY665" s="238" t="s">
        <v>120</v>
      </c>
    </row>
    <row r="666" spans="1:51" s="14" customFormat="1" ht="12">
      <c r="A666" s="14"/>
      <c r="B666" s="239"/>
      <c r="C666" s="240"/>
      <c r="D666" s="229" t="s">
        <v>175</v>
      </c>
      <c r="E666" s="241" t="s">
        <v>19</v>
      </c>
      <c r="F666" s="242" t="s">
        <v>178</v>
      </c>
      <c r="G666" s="240"/>
      <c r="H666" s="243">
        <v>1412.36</v>
      </c>
      <c r="I666" s="244"/>
      <c r="J666" s="240"/>
      <c r="K666" s="240"/>
      <c r="L666" s="245"/>
      <c r="M666" s="246"/>
      <c r="N666" s="247"/>
      <c r="O666" s="247"/>
      <c r="P666" s="247"/>
      <c r="Q666" s="247"/>
      <c r="R666" s="247"/>
      <c r="S666" s="247"/>
      <c r="T666" s="247"/>
      <c r="U666" s="248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9" t="s">
        <v>175</v>
      </c>
      <c r="AU666" s="249" t="s">
        <v>81</v>
      </c>
      <c r="AV666" s="14" t="s">
        <v>147</v>
      </c>
      <c r="AW666" s="14" t="s">
        <v>33</v>
      </c>
      <c r="AX666" s="14" t="s">
        <v>79</v>
      </c>
      <c r="AY666" s="249" t="s">
        <v>120</v>
      </c>
    </row>
    <row r="667" spans="1:65" s="2" customFormat="1" ht="24.15" customHeight="1">
      <c r="A667" s="39"/>
      <c r="B667" s="40"/>
      <c r="C667" s="204" t="s">
        <v>1091</v>
      </c>
      <c r="D667" s="204" t="s">
        <v>123</v>
      </c>
      <c r="E667" s="205" t="s">
        <v>1092</v>
      </c>
      <c r="F667" s="206" t="s">
        <v>1093</v>
      </c>
      <c r="G667" s="207" t="s">
        <v>187</v>
      </c>
      <c r="H667" s="208">
        <v>666.985</v>
      </c>
      <c r="I667" s="209"/>
      <c r="J667" s="210">
        <f>ROUND(I667*H667,2)</f>
        <v>0</v>
      </c>
      <c r="K667" s="206" t="s">
        <v>127</v>
      </c>
      <c r="L667" s="45"/>
      <c r="M667" s="211" t="s">
        <v>19</v>
      </c>
      <c r="N667" s="212" t="s">
        <v>42</v>
      </c>
      <c r="O667" s="85"/>
      <c r="P667" s="213">
        <f>O667*H667</f>
        <v>0</v>
      </c>
      <c r="Q667" s="213">
        <v>0.00014</v>
      </c>
      <c r="R667" s="213">
        <f>Q667*H667</f>
        <v>0.0933779</v>
      </c>
      <c r="S667" s="213">
        <v>0</v>
      </c>
      <c r="T667" s="213">
        <f>S667*H667</f>
        <v>0</v>
      </c>
      <c r="U667" s="214" t="s">
        <v>19</v>
      </c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15" t="s">
        <v>263</v>
      </c>
      <c r="AT667" s="215" t="s">
        <v>123</v>
      </c>
      <c r="AU667" s="215" t="s">
        <v>81</v>
      </c>
      <c r="AY667" s="18" t="s">
        <v>120</v>
      </c>
      <c r="BE667" s="216">
        <f>IF(N667="základní",J667,0)</f>
        <v>0</v>
      </c>
      <c r="BF667" s="216">
        <f>IF(N667="snížená",J667,0)</f>
        <v>0</v>
      </c>
      <c r="BG667" s="216">
        <f>IF(N667="zákl. přenesená",J667,0)</f>
        <v>0</v>
      </c>
      <c r="BH667" s="216">
        <f>IF(N667="sníž. přenesená",J667,0)</f>
        <v>0</v>
      </c>
      <c r="BI667" s="216">
        <f>IF(N667="nulová",J667,0)</f>
        <v>0</v>
      </c>
      <c r="BJ667" s="18" t="s">
        <v>79</v>
      </c>
      <c r="BK667" s="216">
        <f>ROUND(I667*H667,2)</f>
        <v>0</v>
      </c>
      <c r="BL667" s="18" t="s">
        <v>263</v>
      </c>
      <c r="BM667" s="215" t="s">
        <v>1094</v>
      </c>
    </row>
    <row r="668" spans="1:47" s="2" customFormat="1" ht="12">
      <c r="A668" s="39"/>
      <c r="B668" s="40"/>
      <c r="C668" s="41"/>
      <c r="D668" s="217" t="s">
        <v>130</v>
      </c>
      <c r="E668" s="41"/>
      <c r="F668" s="218" t="s">
        <v>1095</v>
      </c>
      <c r="G668" s="41"/>
      <c r="H668" s="41"/>
      <c r="I668" s="219"/>
      <c r="J668" s="41"/>
      <c r="K668" s="41"/>
      <c r="L668" s="45"/>
      <c r="M668" s="220"/>
      <c r="N668" s="221"/>
      <c r="O668" s="85"/>
      <c r="P668" s="85"/>
      <c r="Q668" s="85"/>
      <c r="R668" s="85"/>
      <c r="S668" s="85"/>
      <c r="T668" s="85"/>
      <c r="U668" s="86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T668" s="18" t="s">
        <v>130</v>
      </c>
      <c r="AU668" s="18" t="s">
        <v>81</v>
      </c>
    </row>
    <row r="669" spans="1:51" s="13" customFormat="1" ht="12">
      <c r="A669" s="13"/>
      <c r="B669" s="227"/>
      <c r="C669" s="228"/>
      <c r="D669" s="229" t="s">
        <v>175</v>
      </c>
      <c r="E669" s="230" t="s">
        <v>19</v>
      </c>
      <c r="F669" s="231" t="s">
        <v>1096</v>
      </c>
      <c r="G669" s="228"/>
      <c r="H669" s="232">
        <v>45.56</v>
      </c>
      <c r="I669" s="233"/>
      <c r="J669" s="228"/>
      <c r="K669" s="228"/>
      <c r="L669" s="234"/>
      <c r="M669" s="235"/>
      <c r="N669" s="236"/>
      <c r="O669" s="236"/>
      <c r="P669" s="236"/>
      <c r="Q669" s="236"/>
      <c r="R669" s="236"/>
      <c r="S669" s="236"/>
      <c r="T669" s="236"/>
      <c r="U669" s="237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38" t="s">
        <v>175</v>
      </c>
      <c r="AU669" s="238" t="s">
        <v>81</v>
      </c>
      <c r="AV669" s="13" t="s">
        <v>81</v>
      </c>
      <c r="AW669" s="13" t="s">
        <v>33</v>
      </c>
      <c r="AX669" s="13" t="s">
        <v>71</v>
      </c>
      <c r="AY669" s="238" t="s">
        <v>120</v>
      </c>
    </row>
    <row r="670" spans="1:51" s="13" customFormat="1" ht="12">
      <c r="A670" s="13"/>
      <c r="B670" s="227"/>
      <c r="C670" s="228"/>
      <c r="D670" s="229" t="s">
        <v>175</v>
      </c>
      <c r="E670" s="230" t="s">
        <v>19</v>
      </c>
      <c r="F670" s="231" t="s">
        <v>1097</v>
      </c>
      <c r="G670" s="228"/>
      <c r="H670" s="232">
        <v>20.48</v>
      </c>
      <c r="I670" s="233"/>
      <c r="J670" s="228"/>
      <c r="K670" s="228"/>
      <c r="L670" s="234"/>
      <c r="M670" s="235"/>
      <c r="N670" s="236"/>
      <c r="O670" s="236"/>
      <c r="P670" s="236"/>
      <c r="Q670" s="236"/>
      <c r="R670" s="236"/>
      <c r="S670" s="236"/>
      <c r="T670" s="236"/>
      <c r="U670" s="237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8" t="s">
        <v>175</v>
      </c>
      <c r="AU670" s="238" t="s">
        <v>81</v>
      </c>
      <c r="AV670" s="13" t="s">
        <v>81</v>
      </c>
      <c r="AW670" s="13" t="s">
        <v>33</v>
      </c>
      <c r="AX670" s="13" t="s">
        <v>71</v>
      </c>
      <c r="AY670" s="238" t="s">
        <v>120</v>
      </c>
    </row>
    <row r="671" spans="1:51" s="13" customFormat="1" ht="12">
      <c r="A671" s="13"/>
      <c r="B671" s="227"/>
      <c r="C671" s="228"/>
      <c r="D671" s="229" t="s">
        <v>175</v>
      </c>
      <c r="E671" s="230" t="s">
        <v>19</v>
      </c>
      <c r="F671" s="231" t="s">
        <v>1098</v>
      </c>
      <c r="G671" s="228"/>
      <c r="H671" s="232">
        <v>2.6</v>
      </c>
      <c r="I671" s="233"/>
      <c r="J671" s="228"/>
      <c r="K671" s="228"/>
      <c r="L671" s="234"/>
      <c r="M671" s="235"/>
      <c r="N671" s="236"/>
      <c r="O671" s="236"/>
      <c r="P671" s="236"/>
      <c r="Q671" s="236"/>
      <c r="R671" s="236"/>
      <c r="S671" s="236"/>
      <c r="T671" s="236"/>
      <c r="U671" s="237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38" t="s">
        <v>175</v>
      </c>
      <c r="AU671" s="238" t="s">
        <v>81</v>
      </c>
      <c r="AV671" s="13" t="s">
        <v>81</v>
      </c>
      <c r="AW671" s="13" t="s">
        <v>33</v>
      </c>
      <c r="AX671" s="13" t="s">
        <v>71</v>
      </c>
      <c r="AY671" s="238" t="s">
        <v>120</v>
      </c>
    </row>
    <row r="672" spans="1:51" s="13" customFormat="1" ht="12">
      <c r="A672" s="13"/>
      <c r="B672" s="227"/>
      <c r="C672" s="228"/>
      <c r="D672" s="229" t="s">
        <v>175</v>
      </c>
      <c r="E672" s="230" t="s">
        <v>19</v>
      </c>
      <c r="F672" s="231" t="s">
        <v>1099</v>
      </c>
      <c r="G672" s="228"/>
      <c r="H672" s="232">
        <v>8.32</v>
      </c>
      <c r="I672" s="233"/>
      <c r="J672" s="228"/>
      <c r="K672" s="228"/>
      <c r="L672" s="234"/>
      <c r="M672" s="235"/>
      <c r="N672" s="236"/>
      <c r="O672" s="236"/>
      <c r="P672" s="236"/>
      <c r="Q672" s="236"/>
      <c r="R672" s="236"/>
      <c r="S672" s="236"/>
      <c r="T672" s="236"/>
      <c r="U672" s="237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8" t="s">
        <v>175</v>
      </c>
      <c r="AU672" s="238" t="s">
        <v>81</v>
      </c>
      <c r="AV672" s="13" t="s">
        <v>81</v>
      </c>
      <c r="AW672" s="13" t="s">
        <v>33</v>
      </c>
      <c r="AX672" s="13" t="s">
        <v>71</v>
      </c>
      <c r="AY672" s="238" t="s">
        <v>120</v>
      </c>
    </row>
    <row r="673" spans="1:51" s="13" customFormat="1" ht="12">
      <c r="A673" s="13"/>
      <c r="B673" s="227"/>
      <c r="C673" s="228"/>
      <c r="D673" s="229" t="s">
        <v>175</v>
      </c>
      <c r="E673" s="230" t="s">
        <v>19</v>
      </c>
      <c r="F673" s="231" t="s">
        <v>1100</v>
      </c>
      <c r="G673" s="228"/>
      <c r="H673" s="232">
        <v>24.048</v>
      </c>
      <c r="I673" s="233"/>
      <c r="J673" s="228"/>
      <c r="K673" s="228"/>
      <c r="L673" s="234"/>
      <c r="M673" s="235"/>
      <c r="N673" s="236"/>
      <c r="O673" s="236"/>
      <c r="P673" s="236"/>
      <c r="Q673" s="236"/>
      <c r="R673" s="236"/>
      <c r="S673" s="236"/>
      <c r="T673" s="236"/>
      <c r="U673" s="237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38" t="s">
        <v>175</v>
      </c>
      <c r="AU673" s="238" t="s">
        <v>81</v>
      </c>
      <c r="AV673" s="13" t="s">
        <v>81</v>
      </c>
      <c r="AW673" s="13" t="s">
        <v>33</v>
      </c>
      <c r="AX673" s="13" t="s">
        <v>71</v>
      </c>
      <c r="AY673" s="238" t="s">
        <v>120</v>
      </c>
    </row>
    <row r="674" spans="1:51" s="13" customFormat="1" ht="12">
      <c r="A674" s="13"/>
      <c r="B674" s="227"/>
      <c r="C674" s="228"/>
      <c r="D674" s="229" t="s">
        <v>175</v>
      </c>
      <c r="E674" s="230" t="s">
        <v>19</v>
      </c>
      <c r="F674" s="231" t="s">
        <v>1101</v>
      </c>
      <c r="G674" s="228"/>
      <c r="H674" s="232">
        <v>3.2</v>
      </c>
      <c r="I674" s="233"/>
      <c r="J674" s="228"/>
      <c r="K674" s="228"/>
      <c r="L674" s="234"/>
      <c r="M674" s="235"/>
      <c r="N674" s="236"/>
      <c r="O674" s="236"/>
      <c r="P674" s="236"/>
      <c r="Q674" s="236"/>
      <c r="R674" s="236"/>
      <c r="S674" s="236"/>
      <c r="T674" s="236"/>
      <c r="U674" s="237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8" t="s">
        <v>175</v>
      </c>
      <c r="AU674" s="238" t="s">
        <v>81</v>
      </c>
      <c r="AV674" s="13" t="s">
        <v>81</v>
      </c>
      <c r="AW674" s="13" t="s">
        <v>33</v>
      </c>
      <c r="AX674" s="13" t="s">
        <v>71</v>
      </c>
      <c r="AY674" s="238" t="s">
        <v>120</v>
      </c>
    </row>
    <row r="675" spans="1:51" s="13" customFormat="1" ht="12">
      <c r="A675" s="13"/>
      <c r="B675" s="227"/>
      <c r="C675" s="228"/>
      <c r="D675" s="229" t="s">
        <v>175</v>
      </c>
      <c r="E675" s="230" t="s">
        <v>19</v>
      </c>
      <c r="F675" s="231" t="s">
        <v>1102</v>
      </c>
      <c r="G675" s="228"/>
      <c r="H675" s="232">
        <v>1.2</v>
      </c>
      <c r="I675" s="233"/>
      <c r="J675" s="228"/>
      <c r="K675" s="228"/>
      <c r="L675" s="234"/>
      <c r="M675" s="235"/>
      <c r="N675" s="236"/>
      <c r="O675" s="236"/>
      <c r="P675" s="236"/>
      <c r="Q675" s="236"/>
      <c r="R675" s="236"/>
      <c r="S675" s="236"/>
      <c r="T675" s="236"/>
      <c r="U675" s="237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38" t="s">
        <v>175</v>
      </c>
      <c r="AU675" s="238" t="s">
        <v>81</v>
      </c>
      <c r="AV675" s="13" t="s">
        <v>81</v>
      </c>
      <c r="AW675" s="13" t="s">
        <v>33</v>
      </c>
      <c r="AX675" s="13" t="s">
        <v>71</v>
      </c>
      <c r="AY675" s="238" t="s">
        <v>120</v>
      </c>
    </row>
    <row r="676" spans="1:51" s="13" customFormat="1" ht="12">
      <c r="A676" s="13"/>
      <c r="B676" s="227"/>
      <c r="C676" s="228"/>
      <c r="D676" s="229" t="s">
        <v>175</v>
      </c>
      <c r="E676" s="230" t="s">
        <v>19</v>
      </c>
      <c r="F676" s="231" t="s">
        <v>1103</v>
      </c>
      <c r="G676" s="228"/>
      <c r="H676" s="232">
        <v>35.72</v>
      </c>
      <c r="I676" s="233"/>
      <c r="J676" s="228"/>
      <c r="K676" s="228"/>
      <c r="L676" s="234"/>
      <c r="M676" s="235"/>
      <c r="N676" s="236"/>
      <c r="O676" s="236"/>
      <c r="P676" s="236"/>
      <c r="Q676" s="236"/>
      <c r="R676" s="236"/>
      <c r="S676" s="236"/>
      <c r="T676" s="236"/>
      <c r="U676" s="237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8" t="s">
        <v>175</v>
      </c>
      <c r="AU676" s="238" t="s">
        <v>81</v>
      </c>
      <c r="AV676" s="13" t="s">
        <v>81</v>
      </c>
      <c r="AW676" s="13" t="s">
        <v>33</v>
      </c>
      <c r="AX676" s="13" t="s">
        <v>71</v>
      </c>
      <c r="AY676" s="238" t="s">
        <v>120</v>
      </c>
    </row>
    <row r="677" spans="1:51" s="13" customFormat="1" ht="12">
      <c r="A677" s="13"/>
      <c r="B677" s="227"/>
      <c r="C677" s="228"/>
      <c r="D677" s="229" t="s">
        <v>175</v>
      </c>
      <c r="E677" s="230" t="s">
        <v>19</v>
      </c>
      <c r="F677" s="231" t="s">
        <v>1104</v>
      </c>
      <c r="G677" s="228"/>
      <c r="H677" s="232">
        <v>12.583</v>
      </c>
      <c r="I677" s="233"/>
      <c r="J677" s="228"/>
      <c r="K677" s="228"/>
      <c r="L677" s="234"/>
      <c r="M677" s="235"/>
      <c r="N677" s="236"/>
      <c r="O677" s="236"/>
      <c r="P677" s="236"/>
      <c r="Q677" s="236"/>
      <c r="R677" s="236"/>
      <c r="S677" s="236"/>
      <c r="T677" s="236"/>
      <c r="U677" s="237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38" t="s">
        <v>175</v>
      </c>
      <c r="AU677" s="238" t="s">
        <v>81</v>
      </c>
      <c r="AV677" s="13" t="s">
        <v>81</v>
      </c>
      <c r="AW677" s="13" t="s">
        <v>33</v>
      </c>
      <c r="AX677" s="13" t="s">
        <v>71</v>
      </c>
      <c r="AY677" s="238" t="s">
        <v>120</v>
      </c>
    </row>
    <row r="678" spans="1:51" s="13" customFormat="1" ht="12">
      <c r="A678" s="13"/>
      <c r="B678" s="227"/>
      <c r="C678" s="228"/>
      <c r="D678" s="229" t="s">
        <v>175</v>
      </c>
      <c r="E678" s="230" t="s">
        <v>19</v>
      </c>
      <c r="F678" s="231" t="s">
        <v>1105</v>
      </c>
      <c r="G678" s="228"/>
      <c r="H678" s="232">
        <v>8.016</v>
      </c>
      <c r="I678" s="233"/>
      <c r="J678" s="228"/>
      <c r="K678" s="228"/>
      <c r="L678" s="234"/>
      <c r="M678" s="235"/>
      <c r="N678" s="236"/>
      <c r="O678" s="236"/>
      <c r="P678" s="236"/>
      <c r="Q678" s="236"/>
      <c r="R678" s="236"/>
      <c r="S678" s="236"/>
      <c r="T678" s="236"/>
      <c r="U678" s="237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8" t="s">
        <v>175</v>
      </c>
      <c r="AU678" s="238" t="s">
        <v>81</v>
      </c>
      <c r="AV678" s="13" t="s">
        <v>81</v>
      </c>
      <c r="AW678" s="13" t="s">
        <v>33</v>
      </c>
      <c r="AX678" s="13" t="s">
        <v>71</v>
      </c>
      <c r="AY678" s="238" t="s">
        <v>120</v>
      </c>
    </row>
    <row r="679" spans="1:51" s="13" customFormat="1" ht="12">
      <c r="A679" s="13"/>
      <c r="B679" s="227"/>
      <c r="C679" s="228"/>
      <c r="D679" s="229" t="s">
        <v>175</v>
      </c>
      <c r="E679" s="230" t="s">
        <v>19</v>
      </c>
      <c r="F679" s="231" t="s">
        <v>1106</v>
      </c>
      <c r="G679" s="228"/>
      <c r="H679" s="232">
        <v>5.824</v>
      </c>
      <c r="I679" s="233"/>
      <c r="J679" s="228"/>
      <c r="K679" s="228"/>
      <c r="L679" s="234"/>
      <c r="M679" s="235"/>
      <c r="N679" s="236"/>
      <c r="O679" s="236"/>
      <c r="P679" s="236"/>
      <c r="Q679" s="236"/>
      <c r="R679" s="236"/>
      <c r="S679" s="236"/>
      <c r="T679" s="236"/>
      <c r="U679" s="237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8" t="s">
        <v>175</v>
      </c>
      <c r="AU679" s="238" t="s">
        <v>81</v>
      </c>
      <c r="AV679" s="13" t="s">
        <v>81</v>
      </c>
      <c r="AW679" s="13" t="s">
        <v>33</v>
      </c>
      <c r="AX679" s="13" t="s">
        <v>71</v>
      </c>
      <c r="AY679" s="238" t="s">
        <v>120</v>
      </c>
    </row>
    <row r="680" spans="1:51" s="13" customFormat="1" ht="12">
      <c r="A680" s="13"/>
      <c r="B680" s="227"/>
      <c r="C680" s="228"/>
      <c r="D680" s="229" t="s">
        <v>175</v>
      </c>
      <c r="E680" s="230" t="s">
        <v>19</v>
      </c>
      <c r="F680" s="231" t="s">
        <v>1107</v>
      </c>
      <c r="G680" s="228"/>
      <c r="H680" s="232">
        <v>24.224</v>
      </c>
      <c r="I680" s="233"/>
      <c r="J680" s="228"/>
      <c r="K680" s="228"/>
      <c r="L680" s="234"/>
      <c r="M680" s="235"/>
      <c r="N680" s="236"/>
      <c r="O680" s="236"/>
      <c r="P680" s="236"/>
      <c r="Q680" s="236"/>
      <c r="R680" s="236"/>
      <c r="S680" s="236"/>
      <c r="T680" s="236"/>
      <c r="U680" s="237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8" t="s">
        <v>175</v>
      </c>
      <c r="AU680" s="238" t="s">
        <v>81</v>
      </c>
      <c r="AV680" s="13" t="s">
        <v>81</v>
      </c>
      <c r="AW680" s="13" t="s">
        <v>33</v>
      </c>
      <c r="AX680" s="13" t="s">
        <v>71</v>
      </c>
      <c r="AY680" s="238" t="s">
        <v>120</v>
      </c>
    </row>
    <row r="681" spans="1:51" s="13" customFormat="1" ht="12">
      <c r="A681" s="13"/>
      <c r="B681" s="227"/>
      <c r="C681" s="228"/>
      <c r="D681" s="229" t="s">
        <v>175</v>
      </c>
      <c r="E681" s="230" t="s">
        <v>19</v>
      </c>
      <c r="F681" s="231" t="s">
        <v>1108</v>
      </c>
      <c r="G681" s="228"/>
      <c r="H681" s="232">
        <v>13.689</v>
      </c>
      <c r="I681" s="233"/>
      <c r="J681" s="228"/>
      <c r="K681" s="228"/>
      <c r="L681" s="234"/>
      <c r="M681" s="235"/>
      <c r="N681" s="236"/>
      <c r="O681" s="236"/>
      <c r="P681" s="236"/>
      <c r="Q681" s="236"/>
      <c r="R681" s="236"/>
      <c r="S681" s="236"/>
      <c r="T681" s="236"/>
      <c r="U681" s="237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38" t="s">
        <v>175</v>
      </c>
      <c r="AU681" s="238" t="s">
        <v>81</v>
      </c>
      <c r="AV681" s="13" t="s">
        <v>81</v>
      </c>
      <c r="AW681" s="13" t="s">
        <v>33</v>
      </c>
      <c r="AX681" s="13" t="s">
        <v>71</v>
      </c>
      <c r="AY681" s="238" t="s">
        <v>120</v>
      </c>
    </row>
    <row r="682" spans="1:51" s="13" customFormat="1" ht="12">
      <c r="A682" s="13"/>
      <c r="B682" s="227"/>
      <c r="C682" s="228"/>
      <c r="D682" s="229" t="s">
        <v>175</v>
      </c>
      <c r="E682" s="230" t="s">
        <v>19</v>
      </c>
      <c r="F682" s="231" t="s">
        <v>1109</v>
      </c>
      <c r="G682" s="228"/>
      <c r="H682" s="232">
        <v>21.828</v>
      </c>
      <c r="I682" s="233"/>
      <c r="J682" s="228"/>
      <c r="K682" s="228"/>
      <c r="L682" s="234"/>
      <c r="M682" s="235"/>
      <c r="N682" s="236"/>
      <c r="O682" s="236"/>
      <c r="P682" s="236"/>
      <c r="Q682" s="236"/>
      <c r="R682" s="236"/>
      <c r="S682" s="236"/>
      <c r="T682" s="236"/>
      <c r="U682" s="237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8" t="s">
        <v>175</v>
      </c>
      <c r="AU682" s="238" t="s">
        <v>81</v>
      </c>
      <c r="AV682" s="13" t="s">
        <v>81</v>
      </c>
      <c r="AW682" s="13" t="s">
        <v>33</v>
      </c>
      <c r="AX682" s="13" t="s">
        <v>71</v>
      </c>
      <c r="AY682" s="238" t="s">
        <v>120</v>
      </c>
    </row>
    <row r="683" spans="1:51" s="13" customFormat="1" ht="12">
      <c r="A683" s="13"/>
      <c r="B683" s="227"/>
      <c r="C683" s="228"/>
      <c r="D683" s="229" t="s">
        <v>175</v>
      </c>
      <c r="E683" s="230" t="s">
        <v>19</v>
      </c>
      <c r="F683" s="231" t="s">
        <v>1110</v>
      </c>
      <c r="G683" s="228"/>
      <c r="H683" s="232">
        <v>36.38</v>
      </c>
      <c r="I683" s="233"/>
      <c r="J683" s="228"/>
      <c r="K683" s="228"/>
      <c r="L683" s="234"/>
      <c r="M683" s="235"/>
      <c r="N683" s="236"/>
      <c r="O683" s="236"/>
      <c r="P683" s="236"/>
      <c r="Q683" s="236"/>
      <c r="R683" s="236"/>
      <c r="S683" s="236"/>
      <c r="T683" s="236"/>
      <c r="U683" s="237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8" t="s">
        <v>175</v>
      </c>
      <c r="AU683" s="238" t="s">
        <v>81</v>
      </c>
      <c r="AV683" s="13" t="s">
        <v>81</v>
      </c>
      <c r="AW683" s="13" t="s">
        <v>33</v>
      </c>
      <c r="AX683" s="13" t="s">
        <v>71</v>
      </c>
      <c r="AY683" s="238" t="s">
        <v>120</v>
      </c>
    </row>
    <row r="684" spans="1:51" s="13" customFormat="1" ht="12">
      <c r="A684" s="13"/>
      <c r="B684" s="227"/>
      <c r="C684" s="228"/>
      <c r="D684" s="229" t="s">
        <v>175</v>
      </c>
      <c r="E684" s="230" t="s">
        <v>19</v>
      </c>
      <c r="F684" s="231" t="s">
        <v>1111</v>
      </c>
      <c r="G684" s="228"/>
      <c r="H684" s="232">
        <v>36.568</v>
      </c>
      <c r="I684" s="233"/>
      <c r="J684" s="228"/>
      <c r="K684" s="228"/>
      <c r="L684" s="234"/>
      <c r="M684" s="235"/>
      <c r="N684" s="236"/>
      <c r="O684" s="236"/>
      <c r="P684" s="236"/>
      <c r="Q684" s="236"/>
      <c r="R684" s="236"/>
      <c r="S684" s="236"/>
      <c r="T684" s="236"/>
      <c r="U684" s="237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8" t="s">
        <v>175</v>
      </c>
      <c r="AU684" s="238" t="s">
        <v>81</v>
      </c>
      <c r="AV684" s="13" t="s">
        <v>81</v>
      </c>
      <c r="AW684" s="13" t="s">
        <v>33</v>
      </c>
      <c r="AX684" s="13" t="s">
        <v>71</v>
      </c>
      <c r="AY684" s="238" t="s">
        <v>120</v>
      </c>
    </row>
    <row r="685" spans="1:51" s="13" customFormat="1" ht="12">
      <c r="A685" s="13"/>
      <c r="B685" s="227"/>
      <c r="C685" s="228"/>
      <c r="D685" s="229" t="s">
        <v>175</v>
      </c>
      <c r="E685" s="230" t="s">
        <v>19</v>
      </c>
      <c r="F685" s="231" t="s">
        <v>1112</v>
      </c>
      <c r="G685" s="228"/>
      <c r="H685" s="232">
        <v>42.119</v>
      </c>
      <c r="I685" s="233"/>
      <c r="J685" s="228"/>
      <c r="K685" s="228"/>
      <c r="L685" s="234"/>
      <c r="M685" s="235"/>
      <c r="N685" s="236"/>
      <c r="O685" s="236"/>
      <c r="P685" s="236"/>
      <c r="Q685" s="236"/>
      <c r="R685" s="236"/>
      <c r="S685" s="236"/>
      <c r="T685" s="236"/>
      <c r="U685" s="237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8" t="s">
        <v>175</v>
      </c>
      <c r="AU685" s="238" t="s">
        <v>81</v>
      </c>
      <c r="AV685" s="13" t="s">
        <v>81</v>
      </c>
      <c r="AW685" s="13" t="s">
        <v>33</v>
      </c>
      <c r="AX685" s="13" t="s">
        <v>71</v>
      </c>
      <c r="AY685" s="238" t="s">
        <v>120</v>
      </c>
    </row>
    <row r="686" spans="1:51" s="13" customFormat="1" ht="12">
      <c r="A686" s="13"/>
      <c r="B686" s="227"/>
      <c r="C686" s="228"/>
      <c r="D686" s="229" t="s">
        <v>175</v>
      </c>
      <c r="E686" s="230" t="s">
        <v>19</v>
      </c>
      <c r="F686" s="231" t="s">
        <v>1113</v>
      </c>
      <c r="G686" s="228"/>
      <c r="H686" s="232">
        <v>29.605</v>
      </c>
      <c r="I686" s="233"/>
      <c r="J686" s="228"/>
      <c r="K686" s="228"/>
      <c r="L686" s="234"/>
      <c r="M686" s="235"/>
      <c r="N686" s="236"/>
      <c r="O686" s="236"/>
      <c r="P686" s="236"/>
      <c r="Q686" s="236"/>
      <c r="R686" s="236"/>
      <c r="S686" s="236"/>
      <c r="T686" s="236"/>
      <c r="U686" s="237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38" t="s">
        <v>175</v>
      </c>
      <c r="AU686" s="238" t="s">
        <v>81</v>
      </c>
      <c r="AV686" s="13" t="s">
        <v>81</v>
      </c>
      <c r="AW686" s="13" t="s">
        <v>33</v>
      </c>
      <c r="AX686" s="13" t="s">
        <v>71</v>
      </c>
      <c r="AY686" s="238" t="s">
        <v>120</v>
      </c>
    </row>
    <row r="687" spans="1:51" s="13" customFormat="1" ht="12">
      <c r="A687" s="13"/>
      <c r="B687" s="227"/>
      <c r="C687" s="228"/>
      <c r="D687" s="229" t="s">
        <v>175</v>
      </c>
      <c r="E687" s="230" t="s">
        <v>19</v>
      </c>
      <c r="F687" s="231" t="s">
        <v>1114</v>
      </c>
      <c r="G687" s="228"/>
      <c r="H687" s="232">
        <v>35.36</v>
      </c>
      <c r="I687" s="233"/>
      <c r="J687" s="228"/>
      <c r="K687" s="228"/>
      <c r="L687" s="234"/>
      <c r="M687" s="235"/>
      <c r="N687" s="236"/>
      <c r="O687" s="236"/>
      <c r="P687" s="236"/>
      <c r="Q687" s="236"/>
      <c r="R687" s="236"/>
      <c r="S687" s="236"/>
      <c r="T687" s="236"/>
      <c r="U687" s="237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8" t="s">
        <v>175</v>
      </c>
      <c r="AU687" s="238" t="s">
        <v>81</v>
      </c>
      <c r="AV687" s="13" t="s">
        <v>81</v>
      </c>
      <c r="AW687" s="13" t="s">
        <v>33</v>
      </c>
      <c r="AX687" s="13" t="s">
        <v>71</v>
      </c>
      <c r="AY687" s="238" t="s">
        <v>120</v>
      </c>
    </row>
    <row r="688" spans="1:51" s="15" customFormat="1" ht="12">
      <c r="A688" s="15"/>
      <c r="B688" s="260"/>
      <c r="C688" s="261"/>
      <c r="D688" s="229" t="s">
        <v>175</v>
      </c>
      <c r="E688" s="262" t="s">
        <v>19</v>
      </c>
      <c r="F688" s="263" t="s">
        <v>456</v>
      </c>
      <c r="G688" s="261"/>
      <c r="H688" s="264">
        <v>407.32400000000007</v>
      </c>
      <c r="I688" s="265"/>
      <c r="J688" s="261"/>
      <c r="K688" s="261"/>
      <c r="L688" s="266"/>
      <c r="M688" s="267"/>
      <c r="N688" s="268"/>
      <c r="O688" s="268"/>
      <c r="P688" s="268"/>
      <c r="Q688" s="268"/>
      <c r="R688" s="268"/>
      <c r="S688" s="268"/>
      <c r="T688" s="268"/>
      <c r="U688" s="269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T688" s="270" t="s">
        <v>175</v>
      </c>
      <c r="AU688" s="270" t="s">
        <v>81</v>
      </c>
      <c r="AV688" s="15" t="s">
        <v>140</v>
      </c>
      <c r="AW688" s="15" t="s">
        <v>33</v>
      </c>
      <c r="AX688" s="15" t="s">
        <v>71</v>
      </c>
      <c r="AY688" s="270" t="s">
        <v>120</v>
      </c>
    </row>
    <row r="689" spans="1:51" s="13" customFormat="1" ht="12">
      <c r="A689" s="13"/>
      <c r="B689" s="227"/>
      <c r="C689" s="228"/>
      <c r="D689" s="229" t="s">
        <v>175</v>
      </c>
      <c r="E689" s="230" t="s">
        <v>19</v>
      </c>
      <c r="F689" s="231" t="s">
        <v>1115</v>
      </c>
      <c r="G689" s="228"/>
      <c r="H689" s="232">
        <v>377.364</v>
      </c>
      <c r="I689" s="233"/>
      <c r="J689" s="228"/>
      <c r="K689" s="228"/>
      <c r="L689" s="234"/>
      <c r="M689" s="235"/>
      <c r="N689" s="236"/>
      <c r="O689" s="236"/>
      <c r="P689" s="236"/>
      <c r="Q689" s="236"/>
      <c r="R689" s="236"/>
      <c r="S689" s="236"/>
      <c r="T689" s="236"/>
      <c r="U689" s="237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38" t="s">
        <v>175</v>
      </c>
      <c r="AU689" s="238" t="s">
        <v>81</v>
      </c>
      <c r="AV689" s="13" t="s">
        <v>81</v>
      </c>
      <c r="AW689" s="13" t="s">
        <v>33</v>
      </c>
      <c r="AX689" s="13" t="s">
        <v>71</v>
      </c>
      <c r="AY689" s="238" t="s">
        <v>120</v>
      </c>
    </row>
    <row r="690" spans="1:51" s="15" customFormat="1" ht="12">
      <c r="A690" s="15"/>
      <c r="B690" s="260"/>
      <c r="C690" s="261"/>
      <c r="D690" s="229" t="s">
        <v>175</v>
      </c>
      <c r="E690" s="262" t="s">
        <v>19</v>
      </c>
      <c r="F690" s="263" t="s">
        <v>436</v>
      </c>
      <c r="G690" s="261"/>
      <c r="H690" s="264">
        <v>377.364</v>
      </c>
      <c r="I690" s="265"/>
      <c r="J690" s="261"/>
      <c r="K690" s="261"/>
      <c r="L690" s="266"/>
      <c r="M690" s="267"/>
      <c r="N690" s="268"/>
      <c r="O690" s="268"/>
      <c r="P690" s="268"/>
      <c r="Q690" s="268"/>
      <c r="R690" s="268"/>
      <c r="S690" s="268"/>
      <c r="T690" s="268"/>
      <c r="U690" s="269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T690" s="270" t="s">
        <v>175</v>
      </c>
      <c r="AU690" s="270" t="s">
        <v>81</v>
      </c>
      <c r="AV690" s="15" t="s">
        <v>140</v>
      </c>
      <c r="AW690" s="15" t="s">
        <v>33</v>
      </c>
      <c r="AX690" s="15" t="s">
        <v>71</v>
      </c>
      <c r="AY690" s="270" t="s">
        <v>120</v>
      </c>
    </row>
    <row r="691" spans="1:51" s="13" customFormat="1" ht="12">
      <c r="A691" s="13"/>
      <c r="B691" s="227"/>
      <c r="C691" s="228"/>
      <c r="D691" s="229" t="s">
        <v>175</v>
      </c>
      <c r="E691" s="230" t="s">
        <v>19</v>
      </c>
      <c r="F691" s="231" t="s">
        <v>1116</v>
      </c>
      <c r="G691" s="228"/>
      <c r="H691" s="232">
        <v>-117.703</v>
      </c>
      <c r="I691" s="233"/>
      <c r="J691" s="228"/>
      <c r="K691" s="228"/>
      <c r="L691" s="234"/>
      <c r="M691" s="235"/>
      <c r="N691" s="236"/>
      <c r="O691" s="236"/>
      <c r="P691" s="236"/>
      <c r="Q691" s="236"/>
      <c r="R691" s="236"/>
      <c r="S691" s="236"/>
      <c r="T691" s="236"/>
      <c r="U691" s="237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8" t="s">
        <v>175</v>
      </c>
      <c r="AU691" s="238" t="s">
        <v>81</v>
      </c>
      <c r="AV691" s="13" t="s">
        <v>81</v>
      </c>
      <c r="AW691" s="13" t="s">
        <v>33</v>
      </c>
      <c r="AX691" s="13" t="s">
        <v>71</v>
      </c>
      <c r="AY691" s="238" t="s">
        <v>120</v>
      </c>
    </row>
    <row r="692" spans="1:51" s="14" customFormat="1" ht="12">
      <c r="A692" s="14"/>
      <c r="B692" s="239"/>
      <c r="C692" s="240"/>
      <c r="D692" s="229" t="s">
        <v>175</v>
      </c>
      <c r="E692" s="241" t="s">
        <v>19</v>
      </c>
      <c r="F692" s="242" t="s">
        <v>178</v>
      </c>
      <c r="G692" s="240"/>
      <c r="H692" s="243">
        <v>666.9850000000001</v>
      </c>
      <c r="I692" s="244"/>
      <c r="J692" s="240"/>
      <c r="K692" s="240"/>
      <c r="L692" s="245"/>
      <c r="M692" s="246"/>
      <c r="N692" s="247"/>
      <c r="O692" s="247"/>
      <c r="P692" s="247"/>
      <c r="Q692" s="247"/>
      <c r="R692" s="247"/>
      <c r="S692" s="247"/>
      <c r="T692" s="247"/>
      <c r="U692" s="248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9" t="s">
        <v>175</v>
      </c>
      <c r="AU692" s="249" t="s">
        <v>81</v>
      </c>
      <c r="AV692" s="14" t="s">
        <v>147</v>
      </c>
      <c r="AW692" s="14" t="s">
        <v>33</v>
      </c>
      <c r="AX692" s="14" t="s">
        <v>79</v>
      </c>
      <c r="AY692" s="249" t="s">
        <v>120</v>
      </c>
    </row>
    <row r="693" spans="1:65" s="2" customFormat="1" ht="24.15" customHeight="1">
      <c r="A693" s="39"/>
      <c r="B693" s="40"/>
      <c r="C693" s="204" t="s">
        <v>1117</v>
      </c>
      <c r="D693" s="204" t="s">
        <v>123</v>
      </c>
      <c r="E693" s="205" t="s">
        <v>1118</v>
      </c>
      <c r="F693" s="206" t="s">
        <v>1119</v>
      </c>
      <c r="G693" s="207" t="s">
        <v>187</v>
      </c>
      <c r="H693" s="208">
        <v>117.703</v>
      </c>
      <c r="I693" s="209"/>
      <c r="J693" s="210">
        <f>ROUND(I693*H693,2)</f>
        <v>0</v>
      </c>
      <c r="K693" s="206" t="s">
        <v>127</v>
      </c>
      <c r="L693" s="45"/>
      <c r="M693" s="211" t="s">
        <v>19</v>
      </c>
      <c r="N693" s="212" t="s">
        <v>42</v>
      </c>
      <c r="O693" s="85"/>
      <c r="P693" s="213">
        <f>O693*H693</f>
        <v>0</v>
      </c>
      <c r="Q693" s="213">
        <v>0.00038</v>
      </c>
      <c r="R693" s="213">
        <f>Q693*H693</f>
        <v>0.044727140000000006</v>
      </c>
      <c r="S693" s="213">
        <v>0</v>
      </c>
      <c r="T693" s="213">
        <f>S693*H693</f>
        <v>0</v>
      </c>
      <c r="U693" s="214" t="s">
        <v>19</v>
      </c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R693" s="215" t="s">
        <v>263</v>
      </c>
      <c r="AT693" s="215" t="s">
        <v>123</v>
      </c>
      <c r="AU693" s="215" t="s">
        <v>81</v>
      </c>
      <c r="AY693" s="18" t="s">
        <v>120</v>
      </c>
      <c r="BE693" s="216">
        <f>IF(N693="základní",J693,0)</f>
        <v>0</v>
      </c>
      <c r="BF693" s="216">
        <f>IF(N693="snížená",J693,0)</f>
        <v>0</v>
      </c>
      <c r="BG693" s="216">
        <f>IF(N693="zákl. přenesená",J693,0)</f>
        <v>0</v>
      </c>
      <c r="BH693" s="216">
        <f>IF(N693="sníž. přenesená",J693,0)</f>
        <v>0</v>
      </c>
      <c r="BI693" s="216">
        <f>IF(N693="nulová",J693,0)</f>
        <v>0</v>
      </c>
      <c r="BJ693" s="18" t="s">
        <v>79</v>
      </c>
      <c r="BK693" s="216">
        <f>ROUND(I693*H693,2)</f>
        <v>0</v>
      </c>
      <c r="BL693" s="18" t="s">
        <v>263</v>
      </c>
      <c r="BM693" s="215" t="s">
        <v>1120</v>
      </c>
    </row>
    <row r="694" spans="1:47" s="2" customFormat="1" ht="12">
      <c r="A694" s="39"/>
      <c r="B694" s="40"/>
      <c r="C694" s="41"/>
      <c r="D694" s="217" t="s">
        <v>130</v>
      </c>
      <c r="E694" s="41"/>
      <c r="F694" s="218" t="s">
        <v>1121</v>
      </c>
      <c r="G694" s="41"/>
      <c r="H694" s="41"/>
      <c r="I694" s="219"/>
      <c r="J694" s="41"/>
      <c r="K694" s="41"/>
      <c r="L694" s="45"/>
      <c r="M694" s="220"/>
      <c r="N694" s="221"/>
      <c r="O694" s="85"/>
      <c r="P694" s="85"/>
      <c r="Q694" s="85"/>
      <c r="R694" s="85"/>
      <c r="S694" s="85"/>
      <c r="T694" s="85"/>
      <c r="U694" s="86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T694" s="18" t="s">
        <v>130</v>
      </c>
      <c r="AU694" s="18" t="s">
        <v>81</v>
      </c>
    </row>
    <row r="695" spans="1:51" s="13" customFormat="1" ht="12">
      <c r="A695" s="13"/>
      <c r="B695" s="227"/>
      <c r="C695" s="228"/>
      <c r="D695" s="229" t="s">
        <v>175</v>
      </c>
      <c r="E695" s="230" t="s">
        <v>19</v>
      </c>
      <c r="F695" s="231" t="s">
        <v>1122</v>
      </c>
      <c r="G695" s="228"/>
      <c r="H695" s="232">
        <v>117.703</v>
      </c>
      <c r="I695" s="233"/>
      <c r="J695" s="228"/>
      <c r="K695" s="228"/>
      <c r="L695" s="234"/>
      <c r="M695" s="235"/>
      <c r="N695" s="236"/>
      <c r="O695" s="236"/>
      <c r="P695" s="236"/>
      <c r="Q695" s="236"/>
      <c r="R695" s="236"/>
      <c r="S695" s="236"/>
      <c r="T695" s="236"/>
      <c r="U695" s="237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38" t="s">
        <v>175</v>
      </c>
      <c r="AU695" s="238" t="s">
        <v>81</v>
      </c>
      <c r="AV695" s="13" t="s">
        <v>81</v>
      </c>
      <c r="AW695" s="13" t="s">
        <v>33</v>
      </c>
      <c r="AX695" s="13" t="s">
        <v>79</v>
      </c>
      <c r="AY695" s="238" t="s">
        <v>120</v>
      </c>
    </row>
    <row r="696" spans="1:65" s="2" customFormat="1" ht="33" customHeight="1">
      <c r="A696" s="39"/>
      <c r="B696" s="40"/>
      <c r="C696" s="204" t="s">
        <v>1123</v>
      </c>
      <c r="D696" s="204" t="s">
        <v>123</v>
      </c>
      <c r="E696" s="205" t="s">
        <v>1124</v>
      </c>
      <c r="F696" s="206" t="s">
        <v>1125</v>
      </c>
      <c r="G696" s="207" t="s">
        <v>187</v>
      </c>
      <c r="H696" s="208">
        <v>9.45</v>
      </c>
      <c r="I696" s="209"/>
      <c r="J696" s="210">
        <f>ROUND(I696*H696,2)</f>
        <v>0</v>
      </c>
      <c r="K696" s="206" t="s">
        <v>127</v>
      </c>
      <c r="L696" s="45"/>
      <c r="M696" s="211" t="s">
        <v>19</v>
      </c>
      <c r="N696" s="212" t="s">
        <v>42</v>
      </c>
      <c r="O696" s="85"/>
      <c r="P696" s="213">
        <f>O696*H696</f>
        <v>0</v>
      </c>
      <c r="Q696" s="213">
        <v>0.00039</v>
      </c>
      <c r="R696" s="213">
        <f>Q696*H696</f>
        <v>0.0036854999999999995</v>
      </c>
      <c r="S696" s="213">
        <v>0</v>
      </c>
      <c r="T696" s="213">
        <f>S696*H696</f>
        <v>0</v>
      </c>
      <c r="U696" s="214" t="s">
        <v>19</v>
      </c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215" t="s">
        <v>263</v>
      </c>
      <c r="AT696" s="215" t="s">
        <v>123</v>
      </c>
      <c r="AU696" s="215" t="s">
        <v>81</v>
      </c>
      <c r="AY696" s="18" t="s">
        <v>120</v>
      </c>
      <c r="BE696" s="216">
        <f>IF(N696="základní",J696,0)</f>
        <v>0</v>
      </c>
      <c r="BF696" s="216">
        <f>IF(N696="snížená",J696,0)</f>
        <v>0</v>
      </c>
      <c r="BG696" s="216">
        <f>IF(N696="zákl. přenesená",J696,0)</f>
        <v>0</v>
      </c>
      <c r="BH696" s="216">
        <f>IF(N696="sníž. přenesená",J696,0)</f>
        <v>0</v>
      </c>
      <c r="BI696" s="216">
        <f>IF(N696="nulová",J696,0)</f>
        <v>0</v>
      </c>
      <c r="BJ696" s="18" t="s">
        <v>79</v>
      </c>
      <c r="BK696" s="216">
        <f>ROUND(I696*H696,2)</f>
        <v>0</v>
      </c>
      <c r="BL696" s="18" t="s">
        <v>263</v>
      </c>
      <c r="BM696" s="215" t="s">
        <v>1126</v>
      </c>
    </row>
    <row r="697" spans="1:47" s="2" customFormat="1" ht="12">
      <c r="A697" s="39"/>
      <c r="B697" s="40"/>
      <c r="C697" s="41"/>
      <c r="D697" s="217" t="s">
        <v>130</v>
      </c>
      <c r="E697" s="41"/>
      <c r="F697" s="218" t="s">
        <v>1127</v>
      </c>
      <c r="G697" s="41"/>
      <c r="H697" s="41"/>
      <c r="I697" s="219"/>
      <c r="J697" s="41"/>
      <c r="K697" s="41"/>
      <c r="L697" s="45"/>
      <c r="M697" s="220"/>
      <c r="N697" s="221"/>
      <c r="O697" s="85"/>
      <c r="P697" s="85"/>
      <c r="Q697" s="85"/>
      <c r="R697" s="85"/>
      <c r="S697" s="85"/>
      <c r="T697" s="85"/>
      <c r="U697" s="86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T697" s="18" t="s">
        <v>130</v>
      </c>
      <c r="AU697" s="18" t="s">
        <v>81</v>
      </c>
    </row>
    <row r="698" spans="1:51" s="13" customFormat="1" ht="12">
      <c r="A698" s="13"/>
      <c r="B698" s="227"/>
      <c r="C698" s="228"/>
      <c r="D698" s="229" t="s">
        <v>175</v>
      </c>
      <c r="E698" s="230" t="s">
        <v>19</v>
      </c>
      <c r="F698" s="231" t="s">
        <v>190</v>
      </c>
      <c r="G698" s="228"/>
      <c r="H698" s="232">
        <v>9.45</v>
      </c>
      <c r="I698" s="233"/>
      <c r="J698" s="228"/>
      <c r="K698" s="228"/>
      <c r="L698" s="234"/>
      <c r="M698" s="235"/>
      <c r="N698" s="236"/>
      <c r="O698" s="236"/>
      <c r="P698" s="236"/>
      <c r="Q698" s="236"/>
      <c r="R698" s="236"/>
      <c r="S698" s="236"/>
      <c r="T698" s="236"/>
      <c r="U698" s="237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8" t="s">
        <v>175</v>
      </c>
      <c r="AU698" s="238" t="s">
        <v>81</v>
      </c>
      <c r="AV698" s="13" t="s">
        <v>81</v>
      </c>
      <c r="AW698" s="13" t="s">
        <v>33</v>
      </c>
      <c r="AX698" s="13" t="s">
        <v>79</v>
      </c>
      <c r="AY698" s="238" t="s">
        <v>120</v>
      </c>
    </row>
    <row r="699" spans="1:65" s="2" customFormat="1" ht="33" customHeight="1">
      <c r="A699" s="39"/>
      <c r="B699" s="40"/>
      <c r="C699" s="204" t="s">
        <v>1128</v>
      </c>
      <c r="D699" s="204" t="s">
        <v>123</v>
      </c>
      <c r="E699" s="205" t="s">
        <v>1129</v>
      </c>
      <c r="F699" s="206" t="s">
        <v>1130</v>
      </c>
      <c r="G699" s="207" t="s">
        <v>187</v>
      </c>
      <c r="H699" s="208">
        <v>3.9</v>
      </c>
      <c r="I699" s="209"/>
      <c r="J699" s="210">
        <f>ROUND(I699*H699,2)</f>
        <v>0</v>
      </c>
      <c r="K699" s="206" t="s">
        <v>127</v>
      </c>
      <c r="L699" s="45"/>
      <c r="M699" s="211" t="s">
        <v>19</v>
      </c>
      <c r="N699" s="212" t="s">
        <v>42</v>
      </c>
      <c r="O699" s="85"/>
      <c r="P699" s="213">
        <f>O699*H699</f>
        <v>0</v>
      </c>
      <c r="Q699" s="213">
        <v>0.00048</v>
      </c>
      <c r="R699" s="213">
        <f>Q699*H699</f>
        <v>0.001872</v>
      </c>
      <c r="S699" s="213">
        <v>0</v>
      </c>
      <c r="T699" s="213">
        <f>S699*H699</f>
        <v>0</v>
      </c>
      <c r="U699" s="214" t="s">
        <v>19</v>
      </c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15" t="s">
        <v>263</v>
      </c>
      <c r="AT699" s="215" t="s">
        <v>123</v>
      </c>
      <c r="AU699" s="215" t="s">
        <v>81</v>
      </c>
      <c r="AY699" s="18" t="s">
        <v>120</v>
      </c>
      <c r="BE699" s="216">
        <f>IF(N699="základní",J699,0)</f>
        <v>0</v>
      </c>
      <c r="BF699" s="216">
        <f>IF(N699="snížená",J699,0)</f>
        <v>0</v>
      </c>
      <c r="BG699" s="216">
        <f>IF(N699="zákl. přenesená",J699,0)</f>
        <v>0</v>
      </c>
      <c r="BH699" s="216">
        <f>IF(N699="sníž. přenesená",J699,0)</f>
        <v>0</v>
      </c>
      <c r="BI699" s="216">
        <f>IF(N699="nulová",J699,0)</f>
        <v>0</v>
      </c>
      <c r="BJ699" s="18" t="s">
        <v>79</v>
      </c>
      <c r="BK699" s="216">
        <f>ROUND(I699*H699,2)</f>
        <v>0</v>
      </c>
      <c r="BL699" s="18" t="s">
        <v>263</v>
      </c>
      <c r="BM699" s="215" t="s">
        <v>1131</v>
      </c>
    </row>
    <row r="700" spans="1:47" s="2" customFormat="1" ht="12">
      <c r="A700" s="39"/>
      <c r="B700" s="40"/>
      <c r="C700" s="41"/>
      <c r="D700" s="217" t="s">
        <v>130</v>
      </c>
      <c r="E700" s="41"/>
      <c r="F700" s="218" t="s">
        <v>1132</v>
      </c>
      <c r="G700" s="41"/>
      <c r="H700" s="41"/>
      <c r="I700" s="219"/>
      <c r="J700" s="41"/>
      <c r="K700" s="41"/>
      <c r="L700" s="45"/>
      <c r="M700" s="220"/>
      <c r="N700" s="221"/>
      <c r="O700" s="85"/>
      <c r="P700" s="85"/>
      <c r="Q700" s="85"/>
      <c r="R700" s="85"/>
      <c r="S700" s="85"/>
      <c r="T700" s="85"/>
      <c r="U700" s="86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T700" s="18" t="s">
        <v>130</v>
      </c>
      <c r="AU700" s="18" t="s">
        <v>81</v>
      </c>
    </row>
    <row r="701" spans="1:51" s="13" customFormat="1" ht="12">
      <c r="A701" s="13"/>
      <c r="B701" s="227"/>
      <c r="C701" s="228"/>
      <c r="D701" s="229" t="s">
        <v>175</v>
      </c>
      <c r="E701" s="230" t="s">
        <v>19</v>
      </c>
      <c r="F701" s="231" t="s">
        <v>195</v>
      </c>
      <c r="G701" s="228"/>
      <c r="H701" s="232">
        <v>3.9</v>
      </c>
      <c r="I701" s="233"/>
      <c r="J701" s="228"/>
      <c r="K701" s="228"/>
      <c r="L701" s="234"/>
      <c r="M701" s="235"/>
      <c r="N701" s="236"/>
      <c r="O701" s="236"/>
      <c r="P701" s="236"/>
      <c r="Q701" s="236"/>
      <c r="R701" s="236"/>
      <c r="S701" s="236"/>
      <c r="T701" s="236"/>
      <c r="U701" s="237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8" t="s">
        <v>175</v>
      </c>
      <c r="AU701" s="238" t="s">
        <v>81</v>
      </c>
      <c r="AV701" s="13" t="s">
        <v>81</v>
      </c>
      <c r="AW701" s="13" t="s">
        <v>33</v>
      </c>
      <c r="AX701" s="13" t="s">
        <v>79</v>
      </c>
      <c r="AY701" s="238" t="s">
        <v>120</v>
      </c>
    </row>
    <row r="702" spans="1:65" s="2" customFormat="1" ht="24.15" customHeight="1">
      <c r="A702" s="39"/>
      <c r="B702" s="40"/>
      <c r="C702" s="204" t="s">
        <v>1133</v>
      </c>
      <c r="D702" s="204" t="s">
        <v>123</v>
      </c>
      <c r="E702" s="205" t="s">
        <v>1134</v>
      </c>
      <c r="F702" s="206" t="s">
        <v>1135</v>
      </c>
      <c r="G702" s="207" t="s">
        <v>187</v>
      </c>
      <c r="H702" s="208">
        <v>9.45</v>
      </c>
      <c r="I702" s="209"/>
      <c r="J702" s="210">
        <f>ROUND(I702*H702,2)</f>
        <v>0</v>
      </c>
      <c r="K702" s="206" t="s">
        <v>127</v>
      </c>
      <c r="L702" s="45"/>
      <c r="M702" s="211" t="s">
        <v>19</v>
      </c>
      <c r="N702" s="212" t="s">
        <v>42</v>
      </c>
      <c r="O702" s="85"/>
      <c r="P702" s="213">
        <f>O702*H702</f>
        <v>0</v>
      </c>
      <c r="Q702" s="213">
        <v>0.00021</v>
      </c>
      <c r="R702" s="213">
        <f>Q702*H702</f>
        <v>0.0019844999999999997</v>
      </c>
      <c r="S702" s="213">
        <v>0</v>
      </c>
      <c r="T702" s="213">
        <f>S702*H702</f>
        <v>0</v>
      </c>
      <c r="U702" s="214" t="s">
        <v>19</v>
      </c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R702" s="215" t="s">
        <v>263</v>
      </c>
      <c r="AT702" s="215" t="s">
        <v>123</v>
      </c>
      <c r="AU702" s="215" t="s">
        <v>81</v>
      </c>
      <c r="AY702" s="18" t="s">
        <v>120</v>
      </c>
      <c r="BE702" s="216">
        <f>IF(N702="základní",J702,0)</f>
        <v>0</v>
      </c>
      <c r="BF702" s="216">
        <f>IF(N702="snížená",J702,0)</f>
        <v>0</v>
      </c>
      <c r="BG702" s="216">
        <f>IF(N702="zákl. přenesená",J702,0)</f>
        <v>0</v>
      </c>
      <c r="BH702" s="216">
        <f>IF(N702="sníž. přenesená",J702,0)</f>
        <v>0</v>
      </c>
      <c r="BI702" s="216">
        <f>IF(N702="nulová",J702,0)</f>
        <v>0</v>
      </c>
      <c r="BJ702" s="18" t="s">
        <v>79</v>
      </c>
      <c r="BK702" s="216">
        <f>ROUND(I702*H702,2)</f>
        <v>0</v>
      </c>
      <c r="BL702" s="18" t="s">
        <v>263</v>
      </c>
      <c r="BM702" s="215" t="s">
        <v>1136</v>
      </c>
    </row>
    <row r="703" spans="1:47" s="2" customFormat="1" ht="12">
      <c r="A703" s="39"/>
      <c r="B703" s="40"/>
      <c r="C703" s="41"/>
      <c r="D703" s="217" t="s">
        <v>130</v>
      </c>
      <c r="E703" s="41"/>
      <c r="F703" s="218" t="s">
        <v>1137</v>
      </c>
      <c r="G703" s="41"/>
      <c r="H703" s="41"/>
      <c r="I703" s="219"/>
      <c r="J703" s="41"/>
      <c r="K703" s="41"/>
      <c r="L703" s="45"/>
      <c r="M703" s="220"/>
      <c r="N703" s="221"/>
      <c r="O703" s="85"/>
      <c r="P703" s="85"/>
      <c r="Q703" s="85"/>
      <c r="R703" s="85"/>
      <c r="S703" s="85"/>
      <c r="T703" s="85"/>
      <c r="U703" s="86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T703" s="18" t="s">
        <v>130</v>
      </c>
      <c r="AU703" s="18" t="s">
        <v>81</v>
      </c>
    </row>
    <row r="704" spans="1:51" s="13" customFormat="1" ht="12">
      <c r="A704" s="13"/>
      <c r="B704" s="227"/>
      <c r="C704" s="228"/>
      <c r="D704" s="229" t="s">
        <v>175</v>
      </c>
      <c r="E704" s="230" t="s">
        <v>19</v>
      </c>
      <c r="F704" s="231" t="s">
        <v>190</v>
      </c>
      <c r="G704" s="228"/>
      <c r="H704" s="232">
        <v>9.45</v>
      </c>
      <c r="I704" s="233"/>
      <c r="J704" s="228"/>
      <c r="K704" s="228"/>
      <c r="L704" s="234"/>
      <c r="M704" s="235"/>
      <c r="N704" s="236"/>
      <c r="O704" s="236"/>
      <c r="P704" s="236"/>
      <c r="Q704" s="236"/>
      <c r="R704" s="236"/>
      <c r="S704" s="236"/>
      <c r="T704" s="236"/>
      <c r="U704" s="237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8" t="s">
        <v>175</v>
      </c>
      <c r="AU704" s="238" t="s">
        <v>81</v>
      </c>
      <c r="AV704" s="13" t="s">
        <v>81</v>
      </c>
      <c r="AW704" s="13" t="s">
        <v>33</v>
      </c>
      <c r="AX704" s="13" t="s">
        <v>79</v>
      </c>
      <c r="AY704" s="238" t="s">
        <v>120</v>
      </c>
    </row>
    <row r="705" spans="1:65" s="2" customFormat="1" ht="24.15" customHeight="1">
      <c r="A705" s="39"/>
      <c r="B705" s="40"/>
      <c r="C705" s="204" t="s">
        <v>1138</v>
      </c>
      <c r="D705" s="204" t="s">
        <v>123</v>
      </c>
      <c r="E705" s="205" t="s">
        <v>1139</v>
      </c>
      <c r="F705" s="206" t="s">
        <v>1140</v>
      </c>
      <c r="G705" s="207" t="s">
        <v>187</v>
      </c>
      <c r="H705" s="208">
        <v>3.9</v>
      </c>
      <c r="I705" s="209"/>
      <c r="J705" s="210">
        <f>ROUND(I705*H705,2)</f>
        <v>0</v>
      </c>
      <c r="K705" s="206" t="s">
        <v>127</v>
      </c>
      <c r="L705" s="45"/>
      <c r="M705" s="211" t="s">
        <v>19</v>
      </c>
      <c r="N705" s="212" t="s">
        <v>42</v>
      </c>
      <c r="O705" s="85"/>
      <c r="P705" s="213">
        <f>O705*H705</f>
        <v>0</v>
      </c>
      <c r="Q705" s="213">
        <v>0.0002</v>
      </c>
      <c r="R705" s="213">
        <f>Q705*H705</f>
        <v>0.00078</v>
      </c>
      <c r="S705" s="213">
        <v>0</v>
      </c>
      <c r="T705" s="213">
        <f>S705*H705</f>
        <v>0</v>
      </c>
      <c r="U705" s="214" t="s">
        <v>19</v>
      </c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15" t="s">
        <v>263</v>
      </c>
      <c r="AT705" s="215" t="s">
        <v>123</v>
      </c>
      <c r="AU705" s="215" t="s">
        <v>81</v>
      </c>
      <c r="AY705" s="18" t="s">
        <v>120</v>
      </c>
      <c r="BE705" s="216">
        <f>IF(N705="základní",J705,0)</f>
        <v>0</v>
      </c>
      <c r="BF705" s="216">
        <f>IF(N705="snížená",J705,0)</f>
        <v>0</v>
      </c>
      <c r="BG705" s="216">
        <f>IF(N705="zákl. přenesená",J705,0)</f>
        <v>0</v>
      </c>
      <c r="BH705" s="216">
        <f>IF(N705="sníž. přenesená",J705,0)</f>
        <v>0</v>
      </c>
      <c r="BI705" s="216">
        <f>IF(N705="nulová",J705,0)</f>
        <v>0</v>
      </c>
      <c r="BJ705" s="18" t="s">
        <v>79</v>
      </c>
      <c r="BK705" s="216">
        <f>ROUND(I705*H705,2)</f>
        <v>0</v>
      </c>
      <c r="BL705" s="18" t="s">
        <v>263</v>
      </c>
      <c r="BM705" s="215" t="s">
        <v>1141</v>
      </c>
    </row>
    <row r="706" spans="1:47" s="2" customFormat="1" ht="12">
      <c r="A706" s="39"/>
      <c r="B706" s="40"/>
      <c r="C706" s="41"/>
      <c r="D706" s="217" t="s">
        <v>130</v>
      </c>
      <c r="E706" s="41"/>
      <c r="F706" s="218" t="s">
        <v>1142</v>
      </c>
      <c r="G706" s="41"/>
      <c r="H706" s="41"/>
      <c r="I706" s="219"/>
      <c r="J706" s="41"/>
      <c r="K706" s="41"/>
      <c r="L706" s="45"/>
      <c r="M706" s="220"/>
      <c r="N706" s="221"/>
      <c r="O706" s="85"/>
      <c r="P706" s="85"/>
      <c r="Q706" s="85"/>
      <c r="R706" s="85"/>
      <c r="S706" s="85"/>
      <c r="T706" s="85"/>
      <c r="U706" s="86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T706" s="18" t="s">
        <v>130</v>
      </c>
      <c r="AU706" s="18" t="s">
        <v>81</v>
      </c>
    </row>
    <row r="707" spans="1:51" s="13" customFormat="1" ht="12">
      <c r="A707" s="13"/>
      <c r="B707" s="227"/>
      <c r="C707" s="228"/>
      <c r="D707" s="229" t="s">
        <v>175</v>
      </c>
      <c r="E707" s="230" t="s">
        <v>19</v>
      </c>
      <c r="F707" s="231" t="s">
        <v>195</v>
      </c>
      <c r="G707" s="228"/>
      <c r="H707" s="232">
        <v>3.9</v>
      </c>
      <c r="I707" s="233"/>
      <c r="J707" s="228"/>
      <c r="K707" s="228"/>
      <c r="L707" s="234"/>
      <c r="M707" s="235"/>
      <c r="N707" s="236"/>
      <c r="O707" s="236"/>
      <c r="P707" s="236"/>
      <c r="Q707" s="236"/>
      <c r="R707" s="236"/>
      <c r="S707" s="236"/>
      <c r="T707" s="236"/>
      <c r="U707" s="237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38" t="s">
        <v>175</v>
      </c>
      <c r="AU707" s="238" t="s">
        <v>81</v>
      </c>
      <c r="AV707" s="13" t="s">
        <v>81</v>
      </c>
      <c r="AW707" s="13" t="s">
        <v>33</v>
      </c>
      <c r="AX707" s="13" t="s">
        <v>79</v>
      </c>
      <c r="AY707" s="238" t="s">
        <v>120</v>
      </c>
    </row>
    <row r="708" spans="1:65" s="2" customFormat="1" ht="24.15" customHeight="1">
      <c r="A708" s="39"/>
      <c r="B708" s="40"/>
      <c r="C708" s="204" t="s">
        <v>1143</v>
      </c>
      <c r="D708" s="204" t="s">
        <v>123</v>
      </c>
      <c r="E708" s="205" t="s">
        <v>1144</v>
      </c>
      <c r="F708" s="206" t="s">
        <v>1145</v>
      </c>
      <c r="G708" s="207" t="s">
        <v>187</v>
      </c>
      <c r="H708" s="208">
        <v>9.45</v>
      </c>
      <c r="I708" s="209"/>
      <c r="J708" s="210">
        <f>ROUND(I708*H708,2)</f>
        <v>0</v>
      </c>
      <c r="K708" s="206" t="s">
        <v>127</v>
      </c>
      <c r="L708" s="45"/>
      <c r="M708" s="211" t="s">
        <v>19</v>
      </c>
      <c r="N708" s="212" t="s">
        <v>42</v>
      </c>
      <c r="O708" s="85"/>
      <c r="P708" s="213">
        <f>O708*H708</f>
        <v>0</v>
      </c>
      <c r="Q708" s="213">
        <v>0.00083</v>
      </c>
      <c r="R708" s="213">
        <f>Q708*H708</f>
        <v>0.0078435</v>
      </c>
      <c r="S708" s="213">
        <v>0</v>
      </c>
      <c r="T708" s="213">
        <f>S708*H708</f>
        <v>0</v>
      </c>
      <c r="U708" s="214" t="s">
        <v>19</v>
      </c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R708" s="215" t="s">
        <v>263</v>
      </c>
      <c r="AT708" s="215" t="s">
        <v>123</v>
      </c>
      <c r="AU708" s="215" t="s">
        <v>81</v>
      </c>
      <c r="AY708" s="18" t="s">
        <v>120</v>
      </c>
      <c r="BE708" s="216">
        <f>IF(N708="základní",J708,0)</f>
        <v>0</v>
      </c>
      <c r="BF708" s="216">
        <f>IF(N708="snížená",J708,0)</f>
        <v>0</v>
      </c>
      <c r="BG708" s="216">
        <f>IF(N708="zákl. přenesená",J708,0)</f>
        <v>0</v>
      </c>
      <c r="BH708" s="216">
        <f>IF(N708="sníž. přenesená",J708,0)</f>
        <v>0</v>
      </c>
      <c r="BI708" s="216">
        <f>IF(N708="nulová",J708,0)</f>
        <v>0</v>
      </c>
      <c r="BJ708" s="18" t="s">
        <v>79</v>
      </c>
      <c r="BK708" s="216">
        <f>ROUND(I708*H708,2)</f>
        <v>0</v>
      </c>
      <c r="BL708" s="18" t="s">
        <v>263</v>
      </c>
      <c r="BM708" s="215" t="s">
        <v>1146</v>
      </c>
    </row>
    <row r="709" spans="1:47" s="2" customFormat="1" ht="12">
      <c r="A709" s="39"/>
      <c r="B709" s="40"/>
      <c r="C709" s="41"/>
      <c r="D709" s="217" t="s">
        <v>130</v>
      </c>
      <c r="E709" s="41"/>
      <c r="F709" s="218" t="s">
        <v>1147</v>
      </c>
      <c r="G709" s="41"/>
      <c r="H709" s="41"/>
      <c r="I709" s="219"/>
      <c r="J709" s="41"/>
      <c r="K709" s="41"/>
      <c r="L709" s="45"/>
      <c r="M709" s="220"/>
      <c r="N709" s="221"/>
      <c r="O709" s="85"/>
      <c r="P709" s="85"/>
      <c r="Q709" s="85"/>
      <c r="R709" s="85"/>
      <c r="S709" s="85"/>
      <c r="T709" s="85"/>
      <c r="U709" s="86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T709" s="18" t="s">
        <v>130</v>
      </c>
      <c r="AU709" s="18" t="s">
        <v>81</v>
      </c>
    </row>
    <row r="710" spans="1:51" s="13" customFormat="1" ht="12">
      <c r="A710" s="13"/>
      <c r="B710" s="227"/>
      <c r="C710" s="228"/>
      <c r="D710" s="229" t="s">
        <v>175</v>
      </c>
      <c r="E710" s="230" t="s">
        <v>19</v>
      </c>
      <c r="F710" s="231" t="s">
        <v>190</v>
      </c>
      <c r="G710" s="228"/>
      <c r="H710" s="232">
        <v>9.45</v>
      </c>
      <c r="I710" s="233"/>
      <c r="J710" s="228"/>
      <c r="K710" s="228"/>
      <c r="L710" s="234"/>
      <c r="M710" s="235"/>
      <c r="N710" s="236"/>
      <c r="O710" s="236"/>
      <c r="P710" s="236"/>
      <c r="Q710" s="236"/>
      <c r="R710" s="236"/>
      <c r="S710" s="236"/>
      <c r="T710" s="236"/>
      <c r="U710" s="237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38" t="s">
        <v>175</v>
      </c>
      <c r="AU710" s="238" t="s">
        <v>81</v>
      </c>
      <c r="AV710" s="13" t="s">
        <v>81</v>
      </c>
      <c r="AW710" s="13" t="s">
        <v>33</v>
      </c>
      <c r="AX710" s="13" t="s">
        <v>79</v>
      </c>
      <c r="AY710" s="238" t="s">
        <v>120</v>
      </c>
    </row>
    <row r="711" spans="1:65" s="2" customFormat="1" ht="24.15" customHeight="1">
      <c r="A711" s="39"/>
      <c r="B711" s="40"/>
      <c r="C711" s="204" t="s">
        <v>1148</v>
      </c>
      <c r="D711" s="204" t="s">
        <v>123</v>
      </c>
      <c r="E711" s="205" t="s">
        <v>1149</v>
      </c>
      <c r="F711" s="206" t="s">
        <v>1150</v>
      </c>
      <c r="G711" s="207" t="s">
        <v>187</v>
      </c>
      <c r="H711" s="208">
        <v>3.9</v>
      </c>
      <c r="I711" s="209"/>
      <c r="J711" s="210">
        <f>ROUND(I711*H711,2)</f>
        <v>0</v>
      </c>
      <c r="K711" s="206" t="s">
        <v>127</v>
      </c>
      <c r="L711" s="45"/>
      <c r="M711" s="211" t="s">
        <v>19</v>
      </c>
      <c r="N711" s="212" t="s">
        <v>42</v>
      </c>
      <c r="O711" s="85"/>
      <c r="P711" s="213">
        <f>O711*H711</f>
        <v>0</v>
      </c>
      <c r="Q711" s="213">
        <v>0.00103</v>
      </c>
      <c r="R711" s="213">
        <f>Q711*H711</f>
        <v>0.004017000000000001</v>
      </c>
      <c r="S711" s="213">
        <v>0</v>
      </c>
      <c r="T711" s="213">
        <f>S711*H711</f>
        <v>0</v>
      </c>
      <c r="U711" s="214" t="s">
        <v>19</v>
      </c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15" t="s">
        <v>263</v>
      </c>
      <c r="AT711" s="215" t="s">
        <v>123</v>
      </c>
      <c r="AU711" s="215" t="s">
        <v>81</v>
      </c>
      <c r="AY711" s="18" t="s">
        <v>120</v>
      </c>
      <c r="BE711" s="216">
        <f>IF(N711="základní",J711,0)</f>
        <v>0</v>
      </c>
      <c r="BF711" s="216">
        <f>IF(N711="snížená",J711,0)</f>
        <v>0</v>
      </c>
      <c r="BG711" s="216">
        <f>IF(N711="zákl. přenesená",J711,0)</f>
        <v>0</v>
      </c>
      <c r="BH711" s="216">
        <f>IF(N711="sníž. přenesená",J711,0)</f>
        <v>0</v>
      </c>
      <c r="BI711" s="216">
        <f>IF(N711="nulová",J711,0)</f>
        <v>0</v>
      </c>
      <c r="BJ711" s="18" t="s">
        <v>79</v>
      </c>
      <c r="BK711" s="216">
        <f>ROUND(I711*H711,2)</f>
        <v>0</v>
      </c>
      <c r="BL711" s="18" t="s">
        <v>263</v>
      </c>
      <c r="BM711" s="215" t="s">
        <v>1151</v>
      </c>
    </row>
    <row r="712" spans="1:47" s="2" customFormat="1" ht="12">
      <c r="A712" s="39"/>
      <c r="B712" s="40"/>
      <c r="C712" s="41"/>
      <c r="D712" s="217" t="s">
        <v>130</v>
      </c>
      <c r="E712" s="41"/>
      <c r="F712" s="218" t="s">
        <v>1152</v>
      </c>
      <c r="G712" s="41"/>
      <c r="H712" s="41"/>
      <c r="I712" s="219"/>
      <c r="J712" s="41"/>
      <c r="K712" s="41"/>
      <c r="L712" s="45"/>
      <c r="M712" s="220"/>
      <c r="N712" s="221"/>
      <c r="O712" s="85"/>
      <c r="P712" s="85"/>
      <c r="Q712" s="85"/>
      <c r="R712" s="85"/>
      <c r="S712" s="85"/>
      <c r="T712" s="85"/>
      <c r="U712" s="86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T712" s="18" t="s">
        <v>130</v>
      </c>
      <c r="AU712" s="18" t="s">
        <v>81</v>
      </c>
    </row>
    <row r="713" spans="1:51" s="13" customFormat="1" ht="12">
      <c r="A713" s="13"/>
      <c r="B713" s="227"/>
      <c r="C713" s="228"/>
      <c r="D713" s="229" t="s">
        <v>175</v>
      </c>
      <c r="E713" s="230" t="s">
        <v>19</v>
      </c>
      <c r="F713" s="231" t="s">
        <v>195</v>
      </c>
      <c r="G713" s="228"/>
      <c r="H713" s="232">
        <v>3.9</v>
      </c>
      <c r="I713" s="233"/>
      <c r="J713" s="228"/>
      <c r="K713" s="228"/>
      <c r="L713" s="234"/>
      <c r="M713" s="272"/>
      <c r="N713" s="273"/>
      <c r="O713" s="273"/>
      <c r="P713" s="273"/>
      <c r="Q713" s="273"/>
      <c r="R713" s="273"/>
      <c r="S713" s="273"/>
      <c r="T713" s="273"/>
      <c r="U713" s="274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8" t="s">
        <v>175</v>
      </c>
      <c r="AU713" s="238" t="s">
        <v>81</v>
      </c>
      <c r="AV713" s="13" t="s">
        <v>81</v>
      </c>
      <c r="AW713" s="13" t="s">
        <v>33</v>
      </c>
      <c r="AX713" s="13" t="s">
        <v>79</v>
      </c>
      <c r="AY713" s="238" t="s">
        <v>120</v>
      </c>
    </row>
    <row r="714" spans="1:31" s="2" customFormat="1" ht="6.95" customHeight="1">
      <c r="A714" s="39"/>
      <c r="B714" s="60"/>
      <c r="C714" s="61"/>
      <c r="D714" s="61"/>
      <c r="E714" s="61"/>
      <c r="F714" s="61"/>
      <c r="G714" s="61"/>
      <c r="H714" s="61"/>
      <c r="I714" s="61"/>
      <c r="J714" s="61"/>
      <c r="K714" s="61"/>
      <c r="L714" s="45"/>
      <c r="M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</row>
  </sheetData>
  <sheetProtection password="CC35" sheet="1" objects="1" scenarios="1" formatColumns="0" formatRows="0" autoFilter="0"/>
  <autoFilter ref="C90:K713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102" r:id="rId1" display="https://podminky.urs.cz/item/CS_URS_2021_02/622325453"/>
    <hyperlink ref="F105" r:id="rId2" display="https://podminky.urs.cz/item/CS_URS_2021_02/622325653"/>
    <hyperlink ref="F108" r:id="rId3" display="https://podminky.urs.cz/item/CS_URS_2021_02/622635071"/>
    <hyperlink ref="F111" r:id="rId4" display="https://podminky.urs.cz/item/CS_URS_2021_02/629995101"/>
    <hyperlink ref="F114" r:id="rId5" display="https://podminky.urs.cz/item/CS_URS_2021_02/632451023"/>
    <hyperlink ref="F121" r:id="rId6" display="https://podminky.urs.cz/item/CS_URS_2021_02/941311112"/>
    <hyperlink ref="F128" r:id="rId7" display="https://podminky.urs.cz/item/CS_URS_2021_02/941311211"/>
    <hyperlink ref="F131" r:id="rId8" display="https://podminky.urs.cz/item/CS_URS_2021_02/941311812"/>
    <hyperlink ref="F133" r:id="rId9" display="https://podminky.urs.cz/item/CS_URS_2021_02/949101112"/>
    <hyperlink ref="F136" r:id="rId10" display="https://podminky.urs.cz/item/CS_URS_2021_02/952901411"/>
    <hyperlink ref="F138" r:id="rId11" display="https://podminky.urs.cz/item/CS_URS_2021_02/985131111"/>
    <hyperlink ref="F141" r:id="rId12" display="https://podminky.urs.cz/item/CS_URS_2021_02/985131311"/>
    <hyperlink ref="F144" r:id="rId13" display="https://podminky.urs.cz/item/CS_URS_2021_02/985139112"/>
    <hyperlink ref="F147" r:id="rId14" display="https://podminky.urs.cz/item/CS_URS_2021_02/997013154"/>
    <hyperlink ref="F149" r:id="rId15" display="https://podminky.urs.cz/item/CS_URS_2021_02/997013501"/>
    <hyperlink ref="F151" r:id="rId16" display="https://podminky.urs.cz/item/CS_URS_2021_02/997013509"/>
    <hyperlink ref="F154" r:id="rId17" display="https://podminky.urs.cz/item/CS_URS_2021_02/997013811"/>
    <hyperlink ref="F156" r:id="rId18" display="https://podminky.urs.cz/item/CS_URS_2021_02/997013847"/>
    <hyperlink ref="F160" r:id="rId19" display="https://podminky.urs.cz/item/CS_URS_2021_02/998017003"/>
    <hyperlink ref="F164" r:id="rId20" display="https://podminky.urs.cz/item/CS_URS_2021_02/712340833"/>
    <hyperlink ref="F167" r:id="rId21" display="https://podminky.urs.cz/item/CS_URS_2021_02/712300843"/>
    <hyperlink ref="F170" r:id="rId22" display="https://podminky.urs.cz/item/CS_URS_2021_02/712363005"/>
    <hyperlink ref="F175" r:id="rId23" display="https://podminky.urs.cz/item/CS_URS_2021_02/712363352"/>
    <hyperlink ref="F178" r:id="rId24" display="https://podminky.urs.cz/item/CS_URS_2021_02/712363353"/>
    <hyperlink ref="F181" r:id="rId25" display="https://podminky.urs.cz/item/CS_URS_2021_02/712363355"/>
    <hyperlink ref="F184" r:id="rId26" display="https://podminky.urs.cz/item/CS_URS_2021_02/712363366"/>
    <hyperlink ref="F187" r:id="rId27" display="https://podminky.urs.cz/item/CS_URS_2021_02/712440831"/>
    <hyperlink ref="F190" r:id="rId28" display="https://podminky.urs.cz/item/CS_URS_2021_02/712440833"/>
    <hyperlink ref="F193" r:id="rId29" display="https://podminky.urs.cz/item/CS_URS_2021_02/712400843"/>
    <hyperlink ref="F198" r:id="rId30" display="https://podminky.urs.cz/item/CS_URS_2021_02/712640861"/>
    <hyperlink ref="F201" r:id="rId31" display="https://podminky.urs.cz/item/CS_URS_2021_02/712600843"/>
    <hyperlink ref="F204" r:id="rId32" display="https://podminky.urs.cz/item/CS_URS_2021_02/998712103"/>
    <hyperlink ref="F206" r:id="rId33" display="https://podminky.urs.cz/item/CS_URS_2021_02/998712181"/>
    <hyperlink ref="F209" r:id="rId34" display="https://podminky.urs.cz/item/CS_URS_2021_02/762085112"/>
    <hyperlink ref="F223" r:id="rId35" display="https://podminky.urs.cz/item/CS_URS_2021_02/762331911"/>
    <hyperlink ref="F229" r:id="rId36" display="https://podminky.urs.cz/item/CS_URS_2021_02/762331921"/>
    <hyperlink ref="F246" r:id="rId37" display="https://podminky.urs.cz/item/CS_URS_2021_02/762331931"/>
    <hyperlink ref="F255" r:id="rId38" display="https://podminky.urs.cz/item/CS_URS_2021_02/762331941"/>
    <hyperlink ref="F260" r:id="rId39" display="https://podminky.urs.cz/item/CS_URS_2021_02/762332921"/>
    <hyperlink ref="F266" r:id="rId40" display="https://podminky.urs.cz/item/CS_URS_2021_02/762332922"/>
    <hyperlink ref="F283" r:id="rId41" display="https://podminky.urs.cz/item/CS_URS_2021_02/762332923"/>
    <hyperlink ref="F292" r:id="rId42" display="https://podminky.urs.cz/item/CS_URS_2021_02/762332924"/>
    <hyperlink ref="F297" r:id="rId43" display="https://podminky.urs.cz/item/CS_URS_2021_02/762341027"/>
    <hyperlink ref="F300" r:id="rId44" display="https://podminky.urs.cz/item/CS_URS_2021_02/762341210"/>
    <hyperlink ref="F314" r:id="rId45" display="https://podminky.urs.cz/item/CS_URS_2021_02/762341410"/>
    <hyperlink ref="F320" r:id="rId46" display="https://podminky.urs.cz/item/CS_URS_2021_02/762341610"/>
    <hyperlink ref="F328" r:id="rId47" display="https://podminky.urs.cz/item/CS_URS_2021_02/762341811"/>
    <hyperlink ref="F336" r:id="rId48" display="https://podminky.urs.cz/item/CS_URS_2021_02/762342441"/>
    <hyperlink ref="F343" r:id="rId49" display="https://podminky.urs.cz/item/CS_URS_2021_02/762361313"/>
    <hyperlink ref="F346" r:id="rId50" display="https://podminky.urs.cz/item/CS_URS_2021_02/762395000"/>
    <hyperlink ref="F349" r:id="rId51" display="https://podminky.urs.cz/item/CS_URS_2021_02/998762103"/>
    <hyperlink ref="F351" r:id="rId52" display="https://podminky.urs.cz/item/CS_URS_2021_02/998762181"/>
    <hyperlink ref="F354" r:id="rId53" display="https://podminky.urs.cz/item/CS_URS_2021_02/764001801"/>
    <hyperlink ref="F360" r:id="rId54" display="https://podminky.urs.cz/item/CS_URS_2021_02/764001821"/>
    <hyperlink ref="F363" r:id="rId55" display="https://podminky.urs.cz/item/CS_URS_2021_02/764001831"/>
    <hyperlink ref="F366" r:id="rId56" display="https://podminky.urs.cz/item/CS_URS_2021_02/764001861"/>
    <hyperlink ref="F369" r:id="rId57" display="https://podminky.urs.cz/item/CS_URS_2021_02/764001881"/>
    <hyperlink ref="F372" r:id="rId58" display="https://podminky.urs.cz/item/CS_URS_2021_02/764001891"/>
    <hyperlink ref="F377" r:id="rId59" display="https://podminky.urs.cz/item/CS_URS_2021_02/764002812"/>
    <hyperlink ref="F380" r:id="rId60" display="https://podminky.urs.cz/item/CS_URS_2021_02/764002821"/>
    <hyperlink ref="F383" r:id="rId61" display="https://podminky.urs.cz/item/CS_URS_2021_02/764002831"/>
    <hyperlink ref="F386" r:id="rId62" display="https://podminky.urs.cz/item/CS_URS_2021_02/764002841"/>
    <hyperlink ref="F389" r:id="rId63" display="https://podminky.urs.cz/item/CS_URS_2021_02/764002861"/>
    <hyperlink ref="F392" r:id="rId64" display="https://podminky.urs.cz/item/CS_URS_2021_02/764002871"/>
    <hyperlink ref="F398" r:id="rId65" display="https://podminky.urs.cz/item/CS_URS_2021_02/764003801"/>
    <hyperlink ref="F401" r:id="rId66" display="https://podminky.urs.cz/item/CS_URS_2021_02/764004801"/>
    <hyperlink ref="F404" r:id="rId67" display="https://podminky.urs.cz/item/CS_URS_2021_02/764004831"/>
    <hyperlink ref="F407" r:id="rId68" display="https://podminky.urs.cz/item/CS_URS_2021_02/764004861"/>
    <hyperlink ref="F410" r:id="rId69" display="https://podminky.urs.cz/item/CS_URS_2021_02/764011424"/>
    <hyperlink ref="F419" r:id="rId70" display="https://podminky.urs.cz/item/CS_URS_2021_02/764011441"/>
    <hyperlink ref="F422" r:id="rId71" display="https://podminky.urs.cz/item/CS_URS_2021_02/764021447"/>
    <hyperlink ref="F425" r:id="rId72" display="https://podminky.urs.cz/item/CS_URS_2021_02/764121411"/>
    <hyperlink ref="F435" r:id="rId73" display="https://podminky.urs.cz/item/CS_URS_2021_02/764121463"/>
    <hyperlink ref="F441" r:id="rId74" display="https://podminky.urs.cz/item/CS_URS_2021_02/764121464"/>
    <hyperlink ref="F447" r:id="rId75" display="https://podminky.urs.cz/item/CS_URS_2021_02/764121491"/>
    <hyperlink ref="F449" r:id="rId76" display="https://podminky.urs.cz/item/CS_URS_2021_02/764221411"/>
    <hyperlink ref="F452" r:id="rId77" display="https://podminky.urs.cz/item/CS_URS_2021_02/764221441"/>
    <hyperlink ref="F457" r:id="rId78" display="https://podminky.urs.cz/item/CS_URS_2021_02/764221447"/>
    <hyperlink ref="F461" r:id="rId79" display="https://podminky.urs.cz/item/CS_URS_2021_02/764221472"/>
    <hyperlink ref="F467" r:id="rId80" display="https://podminky.urs.cz/item/CS_URS_2021_02/764221476"/>
    <hyperlink ref="F471" r:id="rId81" display="https://podminky.urs.cz/item/CS_URS_2021_02/764222432"/>
    <hyperlink ref="F475" r:id="rId82" display="https://podminky.urs.cz/item/CS_URS_2021_02/764222433"/>
    <hyperlink ref="F479" r:id="rId83" display="https://podminky.urs.cz/item/CS_URS_2021_02/764222435"/>
    <hyperlink ref="F485" r:id="rId84" display="https://podminky.urs.cz/item/CS_URS_2021_02/764223451"/>
    <hyperlink ref="F488" r:id="rId85" display="https://podminky.urs.cz/item/CS_URS_2021_02/764223458"/>
    <hyperlink ref="F491" r:id="rId86" display="https://podminky.urs.cz/item/CS_URS_2021_02/764225406"/>
    <hyperlink ref="F495" r:id="rId87" display="https://podminky.urs.cz/item/CS_URS_2021_02/764225409"/>
    <hyperlink ref="F499" r:id="rId88" display="https://podminky.urs.cz/item/CS_URS_2021_02/764225446"/>
    <hyperlink ref="F501" r:id="rId89" display="https://podminky.urs.cz/item/CS_URS_2021_02/764228427"/>
    <hyperlink ref="F505" r:id="rId90" display="https://podminky.urs.cz/item/CS_URS_2021_02/764321413"/>
    <hyperlink ref="F511" r:id="rId91" display="https://podminky.urs.cz/item/CS_URS_2021_02/764322415"/>
    <hyperlink ref="F517" r:id="rId92" display="https://podminky.urs.cz/item/CS_URS_2021_02/764322416"/>
    <hyperlink ref="F521" r:id="rId93" display="https://podminky.urs.cz/item/CS_URS_2021_02/764521404"/>
    <hyperlink ref="F525" r:id="rId94" display="https://podminky.urs.cz/item/CS_URS_2021_02/764521405"/>
    <hyperlink ref="F529" r:id="rId95" display="https://podminky.urs.cz/item/CS_URS_2021_02/764521424"/>
    <hyperlink ref="F531" r:id="rId96" display="https://podminky.urs.cz/item/CS_URS_2021_02/764521425"/>
    <hyperlink ref="F533" r:id="rId97" display="https://podminky.urs.cz/item/CS_URS_2021_02/764521444"/>
    <hyperlink ref="F536" r:id="rId98" display="https://podminky.urs.cz/item/CS_URS_2021_02/764521446"/>
    <hyperlink ref="F539" r:id="rId99" display="https://podminky.urs.cz/item/CS_URS_2021_02/764525412"/>
    <hyperlink ref="F543" r:id="rId100" display="https://podminky.urs.cz/item/CS_URS_2021_02/764526412"/>
    <hyperlink ref="F545" r:id="rId101" display="https://podminky.urs.cz/item/CS_URS_2021_02/764527404"/>
    <hyperlink ref="F548" r:id="rId102" display="https://podminky.urs.cz/item/CS_URS_2021_02/764527405"/>
    <hyperlink ref="F551" r:id="rId103" display="https://podminky.urs.cz/item/CS_URS_2021_02/764528422"/>
    <hyperlink ref="F555" r:id="rId104" display="https://podminky.urs.cz/item/CS_URS_2021_02/998764103"/>
    <hyperlink ref="F557" r:id="rId105" display="https://podminky.urs.cz/item/CS_URS_2021_02/998764181"/>
    <hyperlink ref="F560" r:id="rId106" display="https://podminky.urs.cz/item/CS_URS_2021_02/765121203"/>
    <hyperlink ref="F568" r:id="rId107" display="https://podminky.urs.cz/item/CS_URS_2021_02/765135001"/>
    <hyperlink ref="F578" r:id="rId108" display="https://podminky.urs.cz/item/CS_URS_2021_02/765135023"/>
    <hyperlink ref="F582" r:id="rId109" display="https://podminky.urs.cz/item/CS_URS_2021_02/765191001"/>
    <hyperlink ref="F606" r:id="rId110" display="https://podminky.urs.cz/item/CS_URS_2021_02/765191023"/>
    <hyperlink ref="F621" r:id="rId111" display="https://podminky.urs.cz/item/CS_URS_2021_02/765191031"/>
    <hyperlink ref="F626" r:id="rId112" display="https://podminky.urs.cz/item/CS_URS_2021_02/765191041"/>
    <hyperlink ref="F629" r:id="rId113" display="https://podminky.urs.cz/item/CS_URS_2021_02/765191043"/>
    <hyperlink ref="F632" r:id="rId114" display="https://podminky.urs.cz/item/CS_URS_2021_02/765191053"/>
    <hyperlink ref="F638" r:id="rId115" display="https://podminky.urs.cz/item/CS_URS_2021_02/765191063"/>
    <hyperlink ref="F642" r:id="rId116" display="https://podminky.urs.cz/item/CS_URS_2021_02/765191071"/>
    <hyperlink ref="F648" r:id="rId117" display="https://podminky.urs.cz/item/CS_URS_2021_02/765191091"/>
    <hyperlink ref="F650" r:id="rId118" display="https://podminky.urs.cz/item/CS_URS_2021_02/765192001"/>
    <hyperlink ref="F652" r:id="rId119" display="https://podminky.urs.cz/item/CS_URS_2021_02/998765103"/>
    <hyperlink ref="F654" r:id="rId120" display="https://podminky.urs.cz/item/CS_URS_2021_02/998765181"/>
    <hyperlink ref="F657" r:id="rId121" display="https://podminky.urs.cz/item/CS_URS_2021_02/783201403"/>
    <hyperlink ref="F660" r:id="rId122" display="https://podminky.urs.cz/item/CS_URS_2021_02/783213011"/>
    <hyperlink ref="F668" r:id="rId123" display="https://podminky.urs.cz/item/CS_URS_2021_02/783213111"/>
    <hyperlink ref="F694" r:id="rId124" display="https://podminky.urs.cz/item/CS_URS_2021_02/783214111"/>
    <hyperlink ref="F697" r:id="rId125" display="https://podminky.urs.cz/item/CS_URS_2021_02/783801241"/>
    <hyperlink ref="F700" r:id="rId126" display="https://podminky.urs.cz/item/CS_URS_2021_02/783801261"/>
    <hyperlink ref="F703" r:id="rId127" display="https://podminky.urs.cz/item/CS_URS_2021_02/783823165"/>
    <hyperlink ref="F706" r:id="rId128" display="https://podminky.urs.cz/item/CS_URS_2021_02/783823185"/>
    <hyperlink ref="F709" r:id="rId129" display="https://podminky.urs.cz/item/CS_URS_2021_02/783827445"/>
    <hyperlink ref="F712" r:id="rId130" display="https://podminky.urs.cz/item/CS_URS_2021_02/78382748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91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zakázky'!K6</f>
        <v>Rekonstrukce střešní krytiny na objektu MŠ ul. Poštovní ve Varnsdorfu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1153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1154</v>
      </c>
      <c r="G12" s="39"/>
      <c r="H12" s="39"/>
      <c r="I12" s="133" t="s">
        <v>23</v>
      </c>
      <c r="J12" s="138" t="str">
        <f>'Rekapitulace zakázky'!AN8</f>
        <v>26. 10. 2022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zakázky'!AN10="","",'Rekapitulace zakázky'!AN10)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zakázky'!E11="","",'Rekapitulace zakázky'!E11)</f>
        <v>Město Varnsdorf</v>
      </c>
      <c r="F15" s="39"/>
      <c r="G15" s="39"/>
      <c r="H15" s="39"/>
      <c r="I15" s="133" t="s">
        <v>28</v>
      </c>
      <c r="J15" s="137" t="str">
        <f>IF('Rekapitulace zakázky'!AN11="","",'Rekapitulace zakázky'!AN11)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zakázky'!AN13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zakázky'!E14</f>
        <v>Vyplň údaj</v>
      </c>
      <c r="F18" s="137"/>
      <c r="G18" s="137"/>
      <c r="H18" s="137"/>
      <c r="I18" s="133" t="s">
        <v>28</v>
      </c>
      <c r="J18" s="34" t="str">
        <f>'Rekapitulace zakázky'!AN14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zakázky'!AN16="","",'Rekapitulace zakázky'!AN16)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zakázky'!E17="","",'Rekapitulace zakázky'!E17)</f>
        <v>Pavel Hruška</v>
      </c>
      <c r="F21" s="39"/>
      <c r="G21" s="39"/>
      <c r="H21" s="39"/>
      <c r="I21" s="133" t="s">
        <v>28</v>
      </c>
      <c r="J21" s="137" t="str">
        <f>IF('Rekapitulace zakázky'!AN17="","",'Rekapitulace zakázky'!AN17)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zakázky'!AN19="","",'Rekapitulace zakázky'!AN19)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zakázky'!E20="","",'Rekapitulace zakázky'!E20)</f>
        <v>Pavel Hruška</v>
      </c>
      <c r="F24" s="39"/>
      <c r="G24" s="39"/>
      <c r="H24" s="39"/>
      <c r="I24" s="133" t="s">
        <v>28</v>
      </c>
      <c r="J24" s="137" t="str">
        <f>IF('Rekapitulace zakázky'!AN20="","",'Rekapitulace zakázky'!AN20)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ROUND((SUM(BE83:BE128)),2)</f>
        <v>0</v>
      </c>
      <c r="G33" s="39"/>
      <c r="H33" s="39"/>
      <c r="I33" s="149">
        <v>0.21</v>
      </c>
      <c r="J33" s="148">
        <f>ROUND(((SUM(BE83:BE128))*I33),2)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ROUND((SUM(BF83:BF128)),2)</f>
        <v>0</v>
      </c>
      <c r="G34" s="39"/>
      <c r="H34" s="39"/>
      <c r="I34" s="149">
        <v>0.15</v>
      </c>
      <c r="J34" s="148">
        <f>ROUND(((SUM(BF83:BF128))*I34),2)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ROUND((SUM(BG83:BG128)),2)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ROUND((SUM(BH83:BH128)),2)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ROUND((SUM(BI83:BI128)),2)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střešní krytiny na objektu MŠ ul. Poštovní ve Varnsdorfu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2 - Ochrana před bleskem LPS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26. 10. 2022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Varnsdorf</v>
      </c>
      <c r="G54" s="41"/>
      <c r="H54" s="41"/>
      <c r="I54" s="33" t="s">
        <v>31</v>
      </c>
      <c r="J54" s="37" t="str">
        <f>E21</f>
        <v>Pavel Hruška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Pavel Hruška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95</v>
      </c>
      <c r="D57" s="163"/>
      <c r="E57" s="163"/>
      <c r="F57" s="163"/>
      <c r="G57" s="163"/>
      <c r="H57" s="163"/>
      <c r="I57" s="163"/>
      <c r="J57" s="164" t="s">
        <v>96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97</v>
      </c>
    </row>
    <row r="60" spans="1:31" s="9" customFormat="1" ht="24.95" customHeight="1">
      <c r="A60" s="9"/>
      <c r="B60" s="166"/>
      <c r="C60" s="167"/>
      <c r="D60" s="168" t="s">
        <v>1155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1156</v>
      </c>
      <c r="E61" s="169"/>
      <c r="F61" s="169"/>
      <c r="G61" s="169"/>
      <c r="H61" s="169"/>
      <c r="I61" s="169"/>
      <c r="J61" s="170">
        <f>J96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1157</v>
      </c>
      <c r="E62" s="169"/>
      <c r="F62" s="169"/>
      <c r="G62" s="169"/>
      <c r="H62" s="169"/>
      <c r="I62" s="169"/>
      <c r="J62" s="170">
        <f>J101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6"/>
      <c r="C63" s="167"/>
      <c r="D63" s="168" t="s">
        <v>1158</v>
      </c>
      <c r="E63" s="169"/>
      <c r="F63" s="169"/>
      <c r="G63" s="169"/>
      <c r="H63" s="169"/>
      <c r="I63" s="169"/>
      <c r="J63" s="170">
        <f>J108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103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Rekonstrukce střešní krytiny na objektu MŠ ul. Poštovní ve Varnsdorfu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92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SO 2 - Ochrana před bleskem LPS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 xml:space="preserve"> </v>
      </c>
      <c r="G77" s="41"/>
      <c r="H77" s="41"/>
      <c r="I77" s="33" t="s">
        <v>23</v>
      </c>
      <c r="J77" s="73" t="str">
        <f>IF(J12="","",J12)</f>
        <v>26. 10. 2022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>Město Varnsdorf</v>
      </c>
      <c r="G79" s="41"/>
      <c r="H79" s="41"/>
      <c r="I79" s="33" t="s">
        <v>31</v>
      </c>
      <c r="J79" s="37" t="str">
        <f>E21</f>
        <v>Pavel Hruška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34</v>
      </c>
      <c r="J80" s="37" t="str">
        <f>E24</f>
        <v>Pavel Hruška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104</v>
      </c>
      <c r="D82" s="181" t="s">
        <v>56</v>
      </c>
      <c r="E82" s="181" t="s">
        <v>52</v>
      </c>
      <c r="F82" s="181" t="s">
        <v>53</v>
      </c>
      <c r="G82" s="181" t="s">
        <v>105</v>
      </c>
      <c r="H82" s="181" t="s">
        <v>106</v>
      </c>
      <c r="I82" s="181" t="s">
        <v>107</v>
      </c>
      <c r="J82" s="181" t="s">
        <v>96</v>
      </c>
      <c r="K82" s="182" t="s">
        <v>108</v>
      </c>
      <c r="L82" s="183"/>
      <c r="M82" s="93" t="s">
        <v>19</v>
      </c>
      <c r="N82" s="94" t="s">
        <v>41</v>
      </c>
      <c r="O82" s="94" t="s">
        <v>109</v>
      </c>
      <c r="P82" s="94" t="s">
        <v>110</v>
      </c>
      <c r="Q82" s="94" t="s">
        <v>111</v>
      </c>
      <c r="R82" s="94" t="s">
        <v>112</v>
      </c>
      <c r="S82" s="94" t="s">
        <v>113</v>
      </c>
      <c r="T82" s="94" t="s">
        <v>114</v>
      </c>
      <c r="U82" s="95" t="s">
        <v>115</v>
      </c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116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P84+P96+P101+P108</f>
        <v>0</v>
      </c>
      <c r="Q83" s="97"/>
      <c r="R83" s="186">
        <f>R84+R96+R101+R108</f>
        <v>0.004</v>
      </c>
      <c r="S83" s="97"/>
      <c r="T83" s="186">
        <f>T84+T96+T101+T108</f>
        <v>0</v>
      </c>
      <c r="U83" s="98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70</v>
      </c>
      <c r="AU83" s="18" t="s">
        <v>97</v>
      </c>
      <c r="BK83" s="187">
        <f>BK84+BK96+BK101+BK108</f>
        <v>0</v>
      </c>
    </row>
    <row r="84" spans="1:63" s="12" customFormat="1" ht="25.9" customHeight="1">
      <c r="A84" s="12"/>
      <c r="B84" s="188"/>
      <c r="C84" s="189"/>
      <c r="D84" s="190" t="s">
        <v>70</v>
      </c>
      <c r="E84" s="191" t="s">
        <v>1159</v>
      </c>
      <c r="F84" s="191" t="s">
        <v>1160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SUM(P85:P95)</f>
        <v>0</v>
      </c>
      <c r="Q84" s="196"/>
      <c r="R84" s="197">
        <f>SUM(R85:R95)</f>
        <v>0</v>
      </c>
      <c r="S84" s="196"/>
      <c r="T84" s="197">
        <f>SUM(T85:T95)</f>
        <v>0</v>
      </c>
      <c r="U84" s="198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79</v>
      </c>
      <c r="AT84" s="200" t="s">
        <v>70</v>
      </c>
      <c r="AU84" s="200" t="s">
        <v>71</v>
      </c>
      <c r="AY84" s="199" t="s">
        <v>120</v>
      </c>
      <c r="BK84" s="201">
        <f>SUM(BK85:BK95)</f>
        <v>0</v>
      </c>
    </row>
    <row r="85" spans="1:65" s="2" customFormat="1" ht="16.5" customHeight="1">
      <c r="A85" s="39"/>
      <c r="B85" s="40"/>
      <c r="C85" s="204" t="s">
        <v>79</v>
      </c>
      <c r="D85" s="204" t="s">
        <v>123</v>
      </c>
      <c r="E85" s="205" t="s">
        <v>1161</v>
      </c>
      <c r="F85" s="206" t="s">
        <v>1162</v>
      </c>
      <c r="G85" s="207" t="s">
        <v>392</v>
      </c>
      <c r="H85" s="208">
        <v>60</v>
      </c>
      <c r="I85" s="209"/>
      <c r="J85" s="210">
        <f>ROUND(I85*H85,2)</f>
        <v>0</v>
      </c>
      <c r="K85" s="206" t="s">
        <v>1163</v>
      </c>
      <c r="L85" s="45"/>
      <c r="M85" s="211" t="s">
        <v>19</v>
      </c>
      <c r="N85" s="212" t="s">
        <v>42</v>
      </c>
      <c r="O85" s="85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3">
        <f>S85*H85</f>
        <v>0</v>
      </c>
      <c r="U85" s="214" t="s">
        <v>19</v>
      </c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5" t="s">
        <v>147</v>
      </c>
      <c r="AT85" s="215" t="s">
        <v>123</v>
      </c>
      <c r="AU85" s="215" t="s">
        <v>79</v>
      </c>
      <c r="AY85" s="18" t="s">
        <v>120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8" t="s">
        <v>79</v>
      </c>
      <c r="BK85" s="216">
        <f>ROUND(I85*H85,2)</f>
        <v>0</v>
      </c>
      <c r="BL85" s="18" t="s">
        <v>147</v>
      </c>
      <c r="BM85" s="215" t="s">
        <v>81</v>
      </c>
    </row>
    <row r="86" spans="1:65" s="2" customFormat="1" ht="16.5" customHeight="1">
      <c r="A86" s="39"/>
      <c r="B86" s="40"/>
      <c r="C86" s="204" t="s">
        <v>81</v>
      </c>
      <c r="D86" s="204" t="s">
        <v>123</v>
      </c>
      <c r="E86" s="205" t="s">
        <v>1164</v>
      </c>
      <c r="F86" s="206" t="s">
        <v>1165</v>
      </c>
      <c r="G86" s="207" t="s">
        <v>392</v>
      </c>
      <c r="H86" s="208">
        <v>26</v>
      </c>
      <c r="I86" s="209"/>
      <c r="J86" s="210">
        <f>ROUND(I86*H86,2)</f>
        <v>0</v>
      </c>
      <c r="K86" s="206" t="s">
        <v>1163</v>
      </c>
      <c r="L86" s="45"/>
      <c r="M86" s="211" t="s">
        <v>19</v>
      </c>
      <c r="N86" s="212" t="s">
        <v>42</v>
      </c>
      <c r="O86" s="85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3">
        <f>S86*H86</f>
        <v>0</v>
      </c>
      <c r="U86" s="214" t="s">
        <v>19</v>
      </c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5" t="s">
        <v>147</v>
      </c>
      <c r="AT86" s="215" t="s">
        <v>123</v>
      </c>
      <c r="AU86" s="215" t="s">
        <v>79</v>
      </c>
      <c r="AY86" s="18" t="s">
        <v>120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8" t="s">
        <v>79</v>
      </c>
      <c r="BK86" s="216">
        <f>ROUND(I86*H86,2)</f>
        <v>0</v>
      </c>
      <c r="BL86" s="18" t="s">
        <v>147</v>
      </c>
      <c r="BM86" s="215" t="s">
        <v>147</v>
      </c>
    </row>
    <row r="87" spans="1:65" s="2" customFormat="1" ht="16.5" customHeight="1">
      <c r="A87" s="39"/>
      <c r="B87" s="40"/>
      <c r="C87" s="204" t="s">
        <v>140</v>
      </c>
      <c r="D87" s="204" t="s">
        <v>123</v>
      </c>
      <c r="E87" s="205" t="s">
        <v>1166</v>
      </c>
      <c r="F87" s="206" t="s">
        <v>1167</v>
      </c>
      <c r="G87" s="207" t="s">
        <v>172</v>
      </c>
      <c r="H87" s="208">
        <v>73.5</v>
      </c>
      <c r="I87" s="209"/>
      <c r="J87" s="210">
        <f>ROUND(I87*H87,2)</f>
        <v>0</v>
      </c>
      <c r="K87" s="206" t="s">
        <v>1163</v>
      </c>
      <c r="L87" s="45"/>
      <c r="M87" s="211" t="s">
        <v>19</v>
      </c>
      <c r="N87" s="212" t="s">
        <v>42</v>
      </c>
      <c r="O87" s="85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3">
        <f>S87*H87</f>
        <v>0</v>
      </c>
      <c r="U87" s="214" t="s">
        <v>19</v>
      </c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5" t="s">
        <v>147</v>
      </c>
      <c r="AT87" s="215" t="s">
        <v>123</v>
      </c>
      <c r="AU87" s="215" t="s">
        <v>79</v>
      </c>
      <c r="AY87" s="18" t="s">
        <v>120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8" t="s">
        <v>79</v>
      </c>
      <c r="BK87" s="216">
        <f>ROUND(I87*H87,2)</f>
        <v>0</v>
      </c>
      <c r="BL87" s="18" t="s">
        <v>147</v>
      </c>
      <c r="BM87" s="215" t="s">
        <v>183</v>
      </c>
    </row>
    <row r="88" spans="1:65" s="2" customFormat="1" ht="16.5" customHeight="1">
      <c r="A88" s="39"/>
      <c r="B88" s="40"/>
      <c r="C88" s="204" t="s">
        <v>147</v>
      </c>
      <c r="D88" s="204" t="s">
        <v>123</v>
      </c>
      <c r="E88" s="205" t="s">
        <v>1168</v>
      </c>
      <c r="F88" s="206" t="s">
        <v>1169</v>
      </c>
      <c r="G88" s="207" t="s">
        <v>172</v>
      </c>
      <c r="H88" s="208">
        <v>40</v>
      </c>
      <c r="I88" s="209"/>
      <c r="J88" s="210">
        <f>ROUND(I88*H88,2)</f>
        <v>0</v>
      </c>
      <c r="K88" s="206" t="s">
        <v>1163</v>
      </c>
      <c r="L88" s="45"/>
      <c r="M88" s="211" t="s">
        <v>19</v>
      </c>
      <c r="N88" s="212" t="s">
        <v>42</v>
      </c>
      <c r="O88" s="85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3">
        <f>S88*H88</f>
        <v>0</v>
      </c>
      <c r="U88" s="214" t="s">
        <v>19</v>
      </c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5" t="s">
        <v>147</v>
      </c>
      <c r="AT88" s="215" t="s">
        <v>123</v>
      </c>
      <c r="AU88" s="215" t="s">
        <v>79</v>
      </c>
      <c r="AY88" s="18" t="s">
        <v>120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8" t="s">
        <v>79</v>
      </c>
      <c r="BK88" s="216">
        <f>ROUND(I88*H88,2)</f>
        <v>0</v>
      </c>
      <c r="BL88" s="18" t="s">
        <v>147</v>
      </c>
      <c r="BM88" s="215" t="s">
        <v>217</v>
      </c>
    </row>
    <row r="89" spans="1:65" s="2" customFormat="1" ht="16.5" customHeight="1">
      <c r="A89" s="39"/>
      <c r="B89" s="40"/>
      <c r="C89" s="204" t="s">
        <v>119</v>
      </c>
      <c r="D89" s="204" t="s">
        <v>123</v>
      </c>
      <c r="E89" s="205" t="s">
        <v>1170</v>
      </c>
      <c r="F89" s="206" t="s">
        <v>1171</v>
      </c>
      <c r="G89" s="207" t="s">
        <v>172</v>
      </c>
      <c r="H89" s="208">
        <v>250</v>
      </c>
      <c r="I89" s="209"/>
      <c r="J89" s="210">
        <f>ROUND(I89*H89,2)</f>
        <v>0</v>
      </c>
      <c r="K89" s="206" t="s">
        <v>1163</v>
      </c>
      <c r="L89" s="45"/>
      <c r="M89" s="211" t="s">
        <v>19</v>
      </c>
      <c r="N89" s="212" t="s">
        <v>42</v>
      </c>
      <c r="O89" s="85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3">
        <f>S89*H89</f>
        <v>0</v>
      </c>
      <c r="U89" s="214" t="s">
        <v>19</v>
      </c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5" t="s">
        <v>147</v>
      </c>
      <c r="AT89" s="215" t="s">
        <v>123</v>
      </c>
      <c r="AU89" s="215" t="s">
        <v>79</v>
      </c>
      <c r="AY89" s="18" t="s">
        <v>120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8" t="s">
        <v>79</v>
      </c>
      <c r="BK89" s="216">
        <f>ROUND(I89*H89,2)</f>
        <v>0</v>
      </c>
      <c r="BL89" s="18" t="s">
        <v>147</v>
      </c>
      <c r="BM89" s="215" t="s">
        <v>231</v>
      </c>
    </row>
    <row r="90" spans="1:65" s="2" customFormat="1" ht="16.5" customHeight="1">
      <c r="A90" s="39"/>
      <c r="B90" s="40"/>
      <c r="C90" s="204" t="s">
        <v>183</v>
      </c>
      <c r="D90" s="204" t="s">
        <v>123</v>
      </c>
      <c r="E90" s="205" t="s">
        <v>1172</v>
      </c>
      <c r="F90" s="206" t="s">
        <v>1173</v>
      </c>
      <c r="G90" s="207" t="s">
        <v>392</v>
      </c>
      <c r="H90" s="208">
        <v>8</v>
      </c>
      <c r="I90" s="209"/>
      <c r="J90" s="210">
        <f>ROUND(I90*H90,2)</f>
        <v>0</v>
      </c>
      <c r="K90" s="206" t="s">
        <v>1163</v>
      </c>
      <c r="L90" s="45"/>
      <c r="M90" s="211" t="s">
        <v>19</v>
      </c>
      <c r="N90" s="212" t="s">
        <v>42</v>
      </c>
      <c r="O90" s="85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3">
        <f>S90*H90</f>
        <v>0</v>
      </c>
      <c r="U90" s="214" t="s">
        <v>19</v>
      </c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5" t="s">
        <v>147</v>
      </c>
      <c r="AT90" s="215" t="s">
        <v>123</v>
      </c>
      <c r="AU90" s="215" t="s">
        <v>79</v>
      </c>
      <c r="AY90" s="18" t="s">
        <v>120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8" t="s">
        <v>79</v>
      </c>
      <c r="BK90" s="216">
        <f>ROUND(I90*H90,2)</f>
        <v>0</v>
      </c>
      <c r="BL90" s="18" t="s">
        <v>147</v>
      </c>
      <c r="BM90" s="215" t="s">
        <v>242</v>
      </c>
    </row>
    <row r="91" spans="1:65" s="2" customFormat="1" ht="16.5" customHeight="1">
      <c r="A91" s="39"/>
      <c r="B91" s="40"/>
      <c r="C91" s="204" t="s">
        <v>206</v>
      </c>
      <c r="D91" s="204" t="s">
        <v>123</v>
      </c>
      <c r="E91" s="205" t="s">
        <v>1174</v>
      </c>
      <c r="F91" s="206" t="s">
        <v>1175</v>
      </c>
      <c r="G91" s="207" t="s">
        <v>172</v>
      </c>
      <c r="H91" s="208">
        <v>50</v>
      </c>
      <c r="I91" s="209"/>
      <c r="J91" s="210">
        <f>ROUND(I91*H91,2)</f>
        <v>0</v>
      </c>
      <c r="K91" s="206" t="s">
        <v>1163</v>
      </c>
      <c r="L91" s="45"/>
      <c r="M91" s="211" t="s">
        <v>19</v>
      </c>
      <c r="N91" s="212" t="s">
        <v>42</v>
      </c>
      <c r="O91" s="85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3">
        <f>S91*H91</f>
        <v>0</v>
      </c>
      <c r="U91" s="214" t="s">
        <v>19</v>
      </c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5" t="s">
        <v>147</v>
      </c>
      <c r="AT91" s="215" t="s">
        <v>123</v>
      </c>
      <c r="AU91" s="215" t="s">
        <v>79</v>
      </c>
      <c r="AY91" s="18" t="s">
        <v>120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8" t="s">
        <v>79</v>
      </c>
      <c r="BK91" s="216">
        <f>ROUND(I91*H91,2)</f>
        <v>0</v>
      </c>
      <c r="BL91" s="18" t="s">
        <v>147</v>
      </c>
      <c r="BM91" s="215" t="s">
        <v>252</v>
      </c>
    </row>
    <row r="92" spans="1:65" s="2" customFormat="1" ht="16.5" customHeight="1">
      <c r="A92" s="39"/>
      <c r="B92" s="40"/>
      <c r="C92" s="204" t="s">
        <v>217</v>
      </c>
      <c r="D92" s="204" t="s">
        <v>123</v>
      </c>
      <c r="E92" s="205" t="s">
        <v>1176</v>
      </c>
      <c r="F92" s="206" t="s">
        <v>1177</v>
      </c>
      <c r="G92" s="207" t="s">
        <v>392</v>
      </c>
      <c r="H92" s="208">
        <v>12</v>
      </c>
      <c r="I92" s="209"/>
      <c r="J92" s="210">
        <f>ROUND(I92*H92,2)</f>
        <v>0</v>
      </c>
      <c r="K92" s="206" t="s">
        <v>1163</v>
      </c>
      <c r="L92" s="45"/>
      <c r="M92" s="211" t="s">
        <v>19</v>
      </c>
      <c r="N92" s="212" t="s">
        <v>42</v>
      </c>
      <c r="O92" s="85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3">
        <f>S92*H92</f>
        <v>0</v>
      </c>
      <c r="U92" s="214" t="s">
        <v>19</v>
      </c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5" t="s">
        <v>147</v>
      </c>
      <c r="AT92" s="215" t="s">
        <v>123</v>
      </c>
      <c r="AU92" s="215" t="s">
        <v>79</v>
      </c>
      <c r="AY92" s="18" t="s">
        <v>120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8" t="s">
        <v>79</v>
      </c>
      <c r="BK92" s="216">
        <f>ROUND(I92*H92,2)</f>
        <v>0</v>
      </c>
      <c r="BL92" s="18" t="s">
        <v>147</v>
      </c>
      <c r="BM92" s="215" t="s">
        <v>263</v>
      </c>
    </row>
    <row r="93" spans="1:65" s="2" customFormat="1" ht="16.5" customHeight="1">
      <c r="A93" s="39"/>
      <c r="B93" s="40"/>
      <c r="C93" s="204" t="s">
        <v>215</v>
      </c>
      <c r="D93" s="204" t="s">
        <v>123</v>
      </c>
      <c r="E93" s="205" t="s">
        <v>1178</v>
      </c>
      <c r="F93" s="206" t="s">
        <v>1179</v>
      </c>
      <c r="G93" s="207" t="s">
        <v>392</v>
      </c>
      <c r="H93" s="208">
        <v>6</v>
      </c>
      <c r="I93" s="209"/>
      <c r="J93" s="210">
        <f>ROUND(I93*H93,2)</f>
        <v>0</v>
      </c>
      <c r="K93" s="206" t="s">
        <v>1163</v>
      </c>
      <c r="L93" s="45"/>
      <c r="M93" s="211" t="s">
        <v>19</v>
      </c>
      <c r="N93" s="212" t="s">
        <v>42</v>
      </c>
      <c r="O93" s="85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3">
        <f>S93*H93</f>
        <v>0</v>
      </c>
      <c r="U93" s="214" t="s">
        <v>19</v>
      </c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5" t="s">
        <v>147</v>
      </c>
      <c r="AT93" s="215" t="s">
        <v>123</v>
      </c>
      <c r="AU93" s="215" t="s">
        <v>79</v>
      </c>
      <c r="AY93" s="18" t="s">
        <v>120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8" t="s">
        <v>79</v>
      </c>
      <c r="BK93" s="216">
        <f>ROUND(I93*H93,2)</f>
        <v>0</v>
      </c>
      <c r="BL93" s="18" t="s">
        <v>147</v>
      </c>
      <c r="BM93" s="215" t="s">
        <v>274</v>
      </c>
    </row>
    <row r="94" spans="1:65" s="2" customFormat="1" ht="16.5" customHeight="1">
      <c r="A94" s="39"/>
      <c r="B94" s="40"/>
      <c r="C94" s="204" t="s">
        <v>231</v>
      </c>
      <c r="D94" s="204" t="s">
        <v>123</v>
      </c>
      <c r="E94" s="205" t="s">
        <v>1180</v>
      </c>
      <c r="F94" s="206" t="s">
        <v>1181</v>
      </c>
      <c r="G94" s="207" t="s">
        <v>392</v>
      </c>
      <c r="H94" s="208">
        <v>3</v>
      </c>
      <c r="I94" s="209"/>
      <c r="J94" s="210">
        <f>ROUND(I94*H94,2)</f>
        <v>0</v>
      </c>
      <c r="K94" s="206" t="s">
        <v>1163</v>
      </c>
      <c r="L94" s="45"/>
      <c r="M94" s="211" t="s">
        <v>19</v>
      </c>
      <c r="N94" s="212" t="s">
        <v>42</v>
      </c>
      <c r="O94" s="85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3">
        <f>S94*H94</f>
        <v>0</v>
      </c>
      <c r="U94" s="214" t="s">
        <v>19</v>
      </c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5" t="s">
        <v>147</v>
      </c>
      <c r="AT94" s="215" t="s">
        <v>123</v>
      </c>
      <c r="AU94" s="215" t="s">
        <v>79</v>
      </c>
      <c r="AY94" s="18" t="s">
        <v>120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8" t="s">
        <v>79</v>
      </c>
      <c r="BK94" s="216">
        <f>ROUND(I94*H94,2)</f>
        <v>0</v>
      </c>
      <c r="BL94" s="18" t="s">
        <v>147</v>
      </c>
      <c r="BM94" s="215" t="s">
        <v>285</v>
      </c>
    </row>
    <row r="95" spans="1:65" s="2" customFormat="1" ht="16.5" customHeight="1">
      <c r="A95" s="39"/>
      <c r="B95" s="40"/>
      <c r="C95" s="204" t="s">
        <v>236</v>
      </c>
      <c r="D95" s="204" t="s">
        <v>123</v>
      </c>
      <c r="E95" s="205" t="s">
        <v>1182</v>
      </c>
      <c r="F95" s="206" t="s">
        <v>1183</v>
      </c>
      <c r="G95" s="207" t="s">
        <v>392</v>
      </c>
      <c r="H95" s="208">
        <v>1</v>
      </c>
      <c r="I95" s="209"/>
      <c r="J95" s="210">
        <f>ROUND(I95*H95,2)</f>
        <v>0</v>
      </c>
      <c r="K95" s="206" t="s">
        <v>19</v>
      </c>
      <c r="L95" s="45"/>
      <c r="M95" s="211" t="s">
        <v>19</v>
      </c>
      <c r="N95" s="212" t="s">
        <v>42</v>
      </c>
      <c r="O95" s="85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3">
        <f>S95*H95</f>
        <v>0</v>
      </c>
      <c r="U95" s="214" t="s">
        <v>19</v>
      </c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5" t="s">
        <v>147</v>
      </c>
      <c r="AT95" s="215" t="s">
        <v>123</v>
      </c>
      <c r="AU95" s="215" t="s">
        <v>79</v>
      </c>
      <c r="AY95" s="18" t="s">
        <v>120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8" t="s">
        <v>79</v>
      </c>
      <c r="BK95" s="216">
        <f>ROUND(I95*H95,2)</f>
        <v>0</v>
      </c>
      <c r="BL95" s="18" t="s">
        <v>147</v>
      </c>
      <c r="BM95" s="215" t="s">
        <v>1184</v>
      </c>
    </row>
    <row r="96" spans="1:63" s="12" customFormat="1" ht="25.9" customHeight="1">
      <c r="A96" s="12"/>
      <c r="B96" s="188"/>
      <c r="C96" s="189"/>
      <c r="D96" s="190" t="s">
        <v>70</v>
      </c>
      <c r="E96" s="191" t="s">
        <v>1185</v>
      </c>
      <c r="F96" s="191" t="s">
        <v>1186</v>
      </c>
      <c r="G96" s="189"/>
      <c r="H96" s="189"/>
      <c r="I96" s="192"/>
      <c r="J96" s="193">
        <f>BK96</f>
        <v>0</v>
      </c>
      <c r="K96" s="189"/>
      <c r="L96" s="194"/>
      <c r="M96" s="195"/>
      <c r="N96" s="196"/>
      <c r="O96" s="196"/>
      <c r="P96" s="197">
        <f>SUM(P97:P100)</f>
        <v>0</v>
      </c>
      <c r="Q96" s="196"/>
      <c r="R96" s="197">
        <f>SUM(R97:R100)</f>
        <v>0</v>
      </c>
      <c r="S96" s="196"/>
      <c r="T96" s="197">
        <f>SUM(T97:T100)</f>
        <v>0</v>
      </c>
      <c r="U96" s="198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9" t="s">
        <v>79</v>
      </c>
      <c r="AT96" s="200" t="s">
        <v>70</v>
      </c>
      <c r="AU96" s="200" t="s">
        <v>71</v>
      </c>
      <c r="AY96" s="199" t="s">
        <v>120</v>
      </c>
      <c r="BK96" s="201">
        <f>SUM(BK97:BK100)</f>
        <v>0</v>
      </c>
    </row>
    <row r="97" spans="1:65" s="2" customFormat="1" ht="16.5" customHeight="1">
      <c r="A97" s="39"/>
      <c r="B97" s="40"/>
      <c r="C97" s="204" t="s">
        <v>242</v>
      </c>
      <c r="D97" s="204" t="s">
        <v>123</v>
      </c>
      <c r="E97" s="205" t="s">
        <v>1187</v>
      </c>
      <c r="F97" s="206" t="s">
        <v>1188</v>
      </c>
      <c r="G97" s="207" t="s">
        <v>172</v>
      </c>
      <c r="H97" s="208">
        <v>70</v>
      </c>
      <c r="I97" s="209"/>
      <c r="J97" s="210">
        <f>ROUND(I97*H97,2)</f>
        <v>0</v>
      </c>
      <c r="K97" s="206" t="s">
        <v>1163</v>
      </c>
      <c r="L97" s="45"/>
      <c r="M97" s="211" t="s">
        <v>19</v>
      </c>
      <c r="N97" s="212" t="s">
        <v>42</v>
      </c>
      <c r="O97" s="85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3">
        <f>S97*H97</f>
        <v>0</v>
      </c>
      <c r="U97" s="214" t="s">
        <v>19</v>
      </c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5" t="s">
        <v>147</v>
      </c>
      <c r="AT97" s="215" t="s">
        <v>123</v>
      </c>
      <c r="AU97" s="215" t="s">
        <v>79</v>
      </c>
      <c r="AY97" s="18" t="s">
        <v>120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8" t="s">
        <v>79</v>
      </c>
      <c r="BK97" s="216">
        <f>ROUND(I97*H97,2)</f>
        <v>0</v>
      </c>
      <c r="BL97" s="18" t="s">
        <v>147</v>
      </c>
      <c r="BM97" s="215" t="s">
        <v>295</v>
      </c>
    </row>
    <row r="98" spans="1:65" s="2" customFormat="1" ht="16.5" customHeight="1">
      <c r="A98" s="39"/>
      <c r="B98" s="40"/>
      <c r="C98" s="204" t="s">
        <v>247</v>
      </c>
      <c r="D98" s="204" t="s">
        <v>123</v>
      </c>
      <c r="E98" s="205" t="s">
        <v>1189</v>
      </c>
      <c r="F98" s="206" t="s">
        <v>1190</v>
      </c>
      <c r="G98" s="207" t="s">
        <v>187</v>
      </c>
      <c r="H98" s="208">
        <v>35</v>
      </c>
      <c r="I98" s="209"/>
      <c r="J98" s="210">
        <f>ROUND(I98*H98,2)</f>
        <v>0</v>
      </c>
      <c r="K98" s="206" t="s">
        <v>1163</v>
      </c>
      <c r="L98" s="45"/>
      <c r="M98" s="211" t="s">
        <v>19</v>
      </c>
      <c r="N98" s="212" t="s">
        <v>42</v>
      </c>
      <c r="O98" s="85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3">
        <f>S98*H98</f>
        <v>0</v>
      </c>
      <c r="U98" s="214" t="s">
        <v>19</v>
      </c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5" t="s">
        <v>147</v>
      </c>
      <c r="AT98" s="215" t="s">
        <v>123</v>
      </c>
      <c r="AU98" s="215" t="s">
        <v>79</v>
      </c>
      <c r="AY98" s="18" t="s">
        <v>120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8" t="s">
        <v>79</v>
      </c>
      <c r="BK98" s="216">
        <f>ROUND(I98*H98,2)</f>
        <v>0</v>
      </c>
      <c r="BL98" s="18" t="s">
        <v>147</v>
      </c>
      <c r="BM98" s="215" t="s">
        <v>310</v>
      </c>
    </row>
    <row r="99" spans="1:65" s="2" customFormat="1" ht="16.5" customHeight="1">
      <c r="A99" s="39"/>
      <c r="B99" s="40"/>
      <c r="C99" s="204" t="s">
        <v>252</v>
      </c>
      <c r="D99" s="204" t="s">
        <v>123</v>
      </c>
      <c r="E99" s="205" t="s">
        <v>1191</v>
      </c>
      <c r="F99" s="206" t="s">
        <v>1192</v>
      </c>
      <c r="G99" s="207" t="s">
        <v>172</v>
      </c>
      <c r="H99" s="208">
        <v>70</v>
      </c>
      <c r="I99" s="209"/>
      <c r="J99" s="210">
        <f>ROUND(I99*H99,2)</f>
        <v>0</v>
      </c>
      <c r="K99" s="206" t="s">
        <v>1163</v>
      </c>
      <c r="L99" s="45"/>
      <c r="M99" s="211" t="s">
        <v>19</v>
      </c>
      <c r="N99" s="212" t="s">
        <v>42</v>
      </c>
      <c r="O99" s="85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3">
        <f>S99*H99</f>
        <v>0</v>
      </c>
      <c r="U99" s="214" t="s">
        <v>19</v>
      </c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5" t="s">
        <v>147</v>
      </c>
      <c r="AT99" s="215" t="s">
        <v>123</v>
      </c>
      <c r="AU99" s="215" t="s">
        <v>79</v>
      </c>
      <c r="AY99" s="18" t="s">
        <v>120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8" t="s">
        <v>79</v>
      </c>
      <c r="BK99" s="216">
        <f>ROUND(I99*H99,2)</f>
        <v>0</v>
      </c>
      <c r="BL99" s="18" t="s">
        <v>147</v>
      </c>
      <c r="BM99" s="215" t="s">
        <v>321</v>
      </c>
    </row>
    <row r="100" spans="1:65" s="2" customFormat="1" ht="16.5" customHeight="1">
      <c r="A100" s="39"/>
      <c r="B100" s="40"/>
      <c r="C100" s="204" t="s">
        <v>8</v>
      </c>
      <c r="D100" s="204" t="s">
        <v>123</v>
      </c>
      <c r="E100" s="205" t="s">
        <v>1193</v>
      </c>
      <c r="F100" s="206" t="s">
        <v>1194</v>
      </c>
      <c r="G100" s="207" t="s">
        <v>187</v>
      </c>
      <c r="H100" s="208">
        <v>35</v>
      </c>
      <c r="I100" s="209"/>
      <c r="J100" s="210">
        <f>ROUND(I100*H100,2)</f>
        <v>0</v>
      </c>
      <c r="K100" s="206" t="s">
        <v>1163</v>
      </c>
      <c r="L100" s="45"/>
      <c r="M100" s="211" t="s">
        <v>19</v>
      </c>
      <c r="N100" s="212" t="s">
        <v>42</v>
      </c>
      <c r="O100" s="85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3">
        <f>S100*H100</f>
        <v>0</v>
      </c>
      <c r="U100" s="214" t="s">
        <v>19</v>
      </c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5" t="s">
        <v>147</v>
      </c>
      <c r="AT100" s="215" t="s">
        <v>123</v>
      </c>
      <c r="AU100" s="215" t="s">
        <v>79</v>
      </c>
      <c r="AY100" s="18" t="s">
        <v>120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8" t="s">
        <v>79</v>
      </c>
      <c r="BK100" s="216">
        <f>ROUND(I100*H100,2)</f>
        <v>0</v>
      </c>
      <c r="BL100" s="18" t="s">
        <v>147</v>
      </c>
      <c r="BM100" s="215" t="s">
        <v>334</v>
      </c>
    </row>
    <row r="101" spans="1:63" s="12" customFormat="1" ht="25.9" customHeight="1">
      <c r="A101" s="12"/>
      <c r="B101" s="188"/>
      <c r="C101" s="189"/>
      <c r="D101" s="190" t="s">
        <v>70</v>
      </c>
      <c r="E101" s="191" t="s">
        <v>1195</v>
      </c>
      <c r="F101" s="191" t="s">
        <v>1196</v>
      </c>
      <c r="G101" s="189"/>
      <c r="H101" s="189"/>
      <c r="I101" s="192"/>
      <c r="J101" s="193">
        <f>BK101</f>
        <v>0</v>
      </c>
      <c r="K101" s="189"/>
      <c r="L101" s="194"/>
      <c r="M101" s="195"/>
      <c r="N101" s="196"/>
      <c r="O101" s="196"/>
      <c r="P101" s="197">
        <f>SUM(P102:P107)</f>
        <v>0</v>
      </c>
      <c r="Q101" s="196"/>
      <c r="R101" s="197">
        <f>SUM(R102:R107)</f>
        <v>0</v>
      </c>
      <c r="S101" s="196"/>
      <c r="T101" s="197">
        <f>SUM(T102:T107)</f>
        <v>0</v>
      </c>
      <c r="U101" s="198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79</v>
      </c>
      <c r="AT101" s="200" t="s">
        <v>70</v>
      </c>
      <c r="AU101" s="200" t="s">
        <v>71</v>
      </c>
      <c r="AY101" s="199" t="s">
        <v>120</v>
      </c>
      <c r="BK101" s="201">
        <f>SUM(BK102:BK107)</f>
        <v>0</v>
      </c>
    </row>
    <row r="102" spans="1:65" s="2" customFormat="1" ht="16.5" customHeight="1">
      <c r="A102" s="39"/>
      <c r="B102" s="40"/>
      <c r="C102" s="204" t="s">
        <v>263</v>
      </c>
      <c r="D102" s="204" t="s">
        <v>123</v>
      </c>
      <c r="E102" s="205" t="s">
        <v>1197</v>
      </c>
      <c r="F102" s="206" t="s">
        <v>1198</v>
      </c>
      <c r="G102" s="207" t="s">
        <v>266</v>
      </c>
      <c r="H102" s="208">
        <v>1</v>
      </c>
      <c r="I102" s="209"/>
      <c r="J102" s="210">
        <f>ROUND(I102*H102,2)</f>
        <v>0</v>
      </c>
      <c r="K102" s="206" t="s">
        <v>1163</v>
      </c>
      <c r="L102" s="45"/>
      <c r="M102" s="211" t="s">
        <v>19</v>
      </c>
      <c r="N102" s="212" t="s">
        <v>42</v>
      </c>
      <c r="O102" s="85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3">
        <f>S102*H102</f>
        <v>0</v>
      </c>
      <c r="U102" s="214" t="s">
        <v>19</v>
      </c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5" t="s">
        <v>147</v>
      </c>
      <c r="AT102" s="215" t="s">
        <v>123</v>
      </c>
      <c r="AU102" s="215" t="s">
        <v>79</v>
      </c>
      <c r="AY102" s="18" t="s">
        <v>120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8" t="s">
        <v>79</v>
      </c>
      <c r="BK102" s="216">
        <f>ROUND(I102*H102,2)</f>
        <v>0</v>
      </c>
      <c r="BL102" s="18" t="s">
        <v>147</v>
      </c>
      <c r="BM102" s="215" t="s">
        <v>345</v>
      </c>
    </row>
    <row r="103" spans="1:65" s="2" customFormat="1" ht="16.5" customHeight="1">
      <c r="A103" s="39"/>
      <c r="B103" s="40"/>
      <c r="C103" s="204" t="s">
        <v>269</v>
      </c>
      <c r="D103" s="204" t="s">
        <v>123</v>
      </c>
      <c r="E103" s="205" t="s">
        <v>1199</v>
      </c>
      <c r="F103" s="206" t="s">
        <v>1200</v>
      </c>
      <c r="G103" s="207" t="s">
        <v>266</v>
      </c>
      <c r="H103" s="208">
        <v>2</v>
      </c>
      <c r="I103" s="209"/>
      <c r="J103" s="210">
        <f>ROUND(I103*H103,2)</f>
        <v>0</v>
      </c>
      <c r="K103" s="206" t="s">
        <v>1163</v>
      </c>
      <c r="L103" s="45"/>
      <c r="M103" s="211" t="s">
        <v>19</v>
      </c>
      <c r="N103" s="212" t="s">
        <v>42</v>
      </c>
      <c r="O103" s="85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3">
        <f>S103*H103</f>
        <v>0</v>
      </c>
      <c r="U103" s="214" t="s">
        <v>19</v>
      </c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5" t="s">
        <v>147</v>
      </c>
      <c r="AT103" s="215" t="s">
        <v>123</v>
      </c>
      <c r="AU103" s="215" t="s">
        <v>79</v>
      </c>
      <c r="AY103" s="18" t="s">
        <v>120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8" t="s">
        <v>79</v>
      </c>
      <c r="BK103" s="216">
        <f>ROUND(I103*H103,2)</f>
        <v>0</v>
      </c>
      <c r="BL103" s="18" t="s">
        <v>147</v>
      </c>
      <c r="BM103" s="215" t="s">
        <v>325</v>
      </c>
    </row>
    <row r="104" spans="1:65" s="2" customFormat="1" ht="16.5" customHeight="1">
      <c r="A104" s="39"/>
      <c r="B104" s="40"/>
      <c r="C104" s="204" t="s">
        <v>274</v>
      </c>
      <c r="D104" s="204" t="s">
        <v>123</v>
      </c>
      <c r="E104" s="205" t="s">
        <v>1201</v>
      </c>
      <c r="F104" s="206" t="s">
        <v>1202</v>
      </c>
      <c r="G104" s="207" t="s">
        <v>266</v>
      </c>
      <c r="H104" s="208">
        <v>1</v>
      </c>
      <c r="I104" s="209"/>
      <c r="J104" s="210">
        <f>ROUND(I104*H104,2)</f>
        <v>0</v>
      </c>
      <c r="K104" s="206" t="s">
        <v>1163</v>
      </c>
      <c r="L104" s="45"/>
      <c r="M104" s="211" t="s">
        <v>19</v>
      </c>
      <c r="N104" s="212" t="s">
        <v>42</v>
      </c>
      <c r="O104" s="85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3">
        <f>S104*H104</f>
        <v>0</v>
      </c>
      <c r="U104" s="214" t="s">
        <v>19</v>
      </c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5" t="s">
        <v>147</v>
      </c>
      <c r="AT104" s="215" t="s">
        <v>123</v>
      </c>
      <c r="AU104" s="215" t="s">
        <v>79</v>
      </c>
      <c r="AY104" s="18" t="s">
        <v>120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8" t="s">
        <v>79</v>
      </c>
      <c r="BK104" s="216">
        <f>ROUND(I104*H104,2)</f>
        <v>0</v>
      </c>
      <c r="BL104" s="18" t="s">
        <v>147</v>
      </c>
      <c r="BM104" s="215" t="s">
        <v>366</v>
      </c>
    </row>
    <row r="105" spans="1:65" s="2" customFormat="1" ht="16.5" customHeight="1">
      <c r="A105" s="39"/>
      <c r="B105" s="40"/>
      <c r="C105" s="204" t="s">
        <v>280</v>
      </c>
      <c r="D105" s="204" t="s">
        <v>123</v>
      </c>
      <c r="E105" s="205" t="s">
        <v>1203</v>
      </c>
      <c r="F105" s="206" t="s">
        <v>1204</v>
      </c>
      <c r="G105" s="207" t="s">
        <v>266</v>
      </c>
      <c r="H105" s="208">
        <v>10</v>
      </c>
      <c r="I105" s="209"/>
      <c r="J105" s="210">
        <f>ROUND(I105*H105,2)</f>
        <v>0</v>
      </c>
      <c r="K105" s="206" t="s">
        <v>1163</v>
      </c>
      <c r="L105" s="45"/>
      <c r="M105" s="211" t="s">
        <v>19</v>
      </c>
      <c r="N105" s="212" t="s">
        <v>42</v>
      </c>
      <c r="O105" s="85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3">
        <f>S105*H105</f>
        <v>0</v>
      </c>
      <c r="U105" s="214" t="s">
        <v>19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5" t="s">
        <v>147</v>
      </c>
      <c r="AT105" s="215" t="s">
        <v>123</v>
      </c>
      <c r="AU105" s="215" t="s">
        <v>79</v>
      </c>
      <c r="AY105" s="18" t="s">
        <v>120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8" t="s">
        <v>79</v>
      </c>
      <c r="BK105" s="216">
        <f>ROUND(I105*H105,2)</f>
        <v>0</v>
      </c>
      <c r="BL105" s="18" t="s">
        <v>147</v>
      </c>
      <c r="BM105" s="215" t="s">
        <v>377</v>
      </c>
    </row>
    <row r="106" spans="1:65" s="2" customFormat="1" ht="16.5" customHeight="1">
      <c r="A106" s="39"/>
      <c r="B106" s="40"/>
      <c r="C106" s="204" t="s">
        <v>285</v>
      </c>
      <c r="D106" s="204" t="s">
        <v>123</v>
      </c>
      <c r="E106" s="205" t="s">
        <v>1205</v>
      </c>
      <c r="F106" s="206" t="s">
        <v>1206</v>
      </c>
      <c r="G106" s="207" t="s">
        <v>266</v>
      </c>
      <c r="H106" s="208">
        <v>1</v>
      </c>
      <c r="I106" s="209"/>
      <c r="J106" s="210">
        <f>ROUND(I106*H106,2)</f>
        <v>0</v>
      </c>
      <c r="K106" s="206" t="s">
        <v>1163</v>
      </c>
      <c r="L106" s="45"/>
      <c r="M106" s="211" t="s">
        <v>19</v>
      </c>
      <c r="N106" s="212" t="s">
        <v>42</v>
      </c>
      <c r="O106" s="85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3">
        <f>S106*H106</f>
        <v>0</v>
      </c>
      <c r="U106" s="214" t="s">
        <v>19</v>
      </c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5" t="s">
        <v>147</v>
      </c>
      <c r="AT106" s="215" t="s">
        <v>123</v>
      </c>
      <c r="AU106" s="215" t="s">
        <v>79</v>
      </c>
      <c r="AY106" s="18" t="s">
        <v>120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8" t="s">
        <v>79</v>
      </c>
      <c r="BK106" s="216">
        <f>ROUND(I106*H106,2)</f>
        <v>0</v>
      </c>
      <c r="BL106" s="18" t="s">
        <v>147</v>
      </c>
      <c r="BM106" s="215" t="s">
        <v>389</v>
      </c>
    </row>
    <row r="107" spans="1:65" s="2" customFormat="1" ht="16.5" customHeight="1">
      <c r="A107" s="39"/>
      <c r="B107" s="40"/>
      <c r="C107" s="204" t="s">
        <v>7</v>
      </c>
      <c r="D107" s="204" t="s">
        <v>123</v>
      </c>
      <c r="E107" s="205" t="s">
        <v>1207</v>
      </c>
      <c r="F107" s="206" t="s">
        <v>1208</v>
      </c>
      <c r="G107" s="207" t="s">
        <v>266</v>
      </c>
      <c r="H107" s="208">
        <v>1</v>
      </c>
      <c r="I107" s="209"/>
      <c r="J107" s="210">
        <f>ROUND(I107*H107,2)</f>
        <v>0</v>
      </c>
      <c r="K107" s="206" t="s">
        <v>1209</v>
      </c>
      <c r="L107" s="45"/>
      <c r="M107" s="211" t="s">
        <v>19</v>
      </c>
      <c r="N107" s="212" t="s">
        <v>42</v>
      </c>
      <c r="O107" s="85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3">
        <f>S107*H107</f>
        <v>0</v>
      </c>
      <c r="U107" s="214" t="s">
        <v>19</v>
      </c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5" t="s">
        <v>147</v>
      </c>
      <c r="AT107" s="215" t="s">
        <v>123</v>
      </c>
      <c r="AU107" s="215" t="s">
        <v>79</v>
      </c>
      <c r="AY107" s="18" t="s">
        <v>120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8" t="s">
        <v>79</v>
      </c>
      <c r="BK107" s="216">
        <f>ROUND(I107*H107,2)</f>
        <v>0</v>
      </c>
      <c r="BL107" s="18" t="s">
        <v>147</v>
      </c>
      <c r="BM107" s="215" t="s">
        <v>401</v>
      </c>
    </row>
    <row r="108" spans="1:63" s="12" customFormat="1" ht="25.9" customHeight="1">
      <c r="A108" s="12"/>
      <c r="B108" s="188"/>
      <c r="C108" s="189"/>
      <c r="D108" s="190" t="s">
        <v>70</v>
      </c>
      <c r="E108" s="191" t="s">
        <v>1210</v>
      </c>
      <c r="F108" s="191" t="s">
        <v>1211</v>
      </c>
      <c r="G108" s="189"/>
      <c r="H108" s="189"/>
      <c r="I108" s="192"/>
      <c r="J108" s="193">
        <f>BK108</f>
        <v>0</v>
      </c>
      <c r="K108" s="189"/>
      <c r="L108" s="194"/>
      <c r="M108" s="195"/>
      <c r="N108" s="196"/>
      <c r="O108" s="196"/>
      <c r="P108" s="197">
        <f>SUM(P109:P128)</f>
        <v>0</v>
      </c>
      <c r="Q108" s="196"/>
      <c r="R108" s="197">
        <f>SUM(R109:R128)</f>
        <v>0.004</v>
      </c>
      <c r="S108" s="196"/>
      <c r="T108" s="197">
        <f>SUM(T109:T128)</f>
        <v>0</v>
      </c>
      <c r="U108" s="198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99" t="s">
        <v>79</v>
      </c>
      <c r="AT108" s="200" t="s">
        <v>70</v>
      </c>
      <c r="AU108" s="200" t="s">
        <v>71</v>
      </c>
      <c r="AY108" s="199" t="s">
        <v>120</v>
      </c>
      <c r="BK108" s="201">
        <f>SUM(BK109:BK128)</f>
        <v>0</v>
      </c>
    </row>
    <row r="109" spans="1:65" s="2" customFormat="1" ht="16.5" customHeight="1">
      <c r="A109" s="39"/>
      <c r="B109" s="40"/>
      <c r="C109" s="250" t="s">
        <v>295</v>
      </c>
      <c r="D109" s="250" t="s">
        <v>322</v>
      </c>
      <c r="E109" s="251" t="s">
        <v>1212</v>
      </c>
      <c r="F109" s="252" t="s">
        <v>1213</v>
      </c>
      <c r="G109" s="253" t="s">
        <v>1214</v>
      </c>
      <c r="H109" s="254">
        <v>34</v>
      </c>
      <c r="I109" s="255"/>
      <c r="J109" s="256">
        <f>ROUND(I109*H109,2)</f>
        <v>0</v>
      </c>
      <c r="K109" s="252" t="s">
        <v>19</v>
      </c>
      <c r="L109" s="257"/>
      <c r="M109" s="258" t="s">
        <v>19</v>
      </c>
      <c r="N109" s="259" t="s">
        <v>42</v>
      </c>
      <c r="O109" s="85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3">
        <f>S109*H109</f>
        <v>0</v>
      </c>
      <c r="U109" s="214" t="s">
        <v>19</v>
      </c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5" t="s">
        <v>217</v>
      </c>
      <c r="AT109" s="215" t="s">
        <v>322</v>
      </c>
      <c r="AU109" s="215" t="s">
        <v>79</v>
      </c>
      <c r="AY109" s="18" t="s">
        <v>120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8" t="s">
        <v>79</v>
      </c>
      <c r="BK109" s="216">
        <f>ROUND(I109*H109,2)</f>
        <v>0</v>
      </c>
      <c r="BL109" s="18" t="s">
        <v>147</v>
      </c>
      <c r="BM109" s="215" t="s">
        <v>411</v>
      </c>
    </row>
    <row r="110" spans="1:65" s="2" customFormat="1" ht="16.5" customHeight="1">
      <c r="A110" s="39"/>
      <c r="B110" s="40"/>
      <c r="C110" s="250" t="s">
        <v>304</v>
      </c>
      <c r="D110" s="250" t="s">
        <v>322</v>
      </c>
      <c r="E110" s="251" t="s">
        <v>1215</v>
      </c>
      <c r="F110" s="252" t="s">
        <v>1216</v>
      </c>
      <c r="G110" s="253" t="s">
        <v>1214</v>
      </c>
      <c r="H110" s="254">
        <v>70</v>
      </c>
      <c r="I110" s="255"/>
      <c r="J110" s="256">
        <f>ROUND(I110*H110,2)</f>
        <v>0</v>
      </c>
      <c r="K110" s="252" t="s">
        <v>19</v>
      </c>
      <c r="L110" s="257"/>
      <c r="M110" s="258" t="s">
        <v>19</v>
      </c>
      <c r="N110" s="259" t="s">
        <v>42</v>
      </c>
      <c r="O110" s="85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3">
        <f>S110*H110</f>
        <v>0</v>
      </c>
      <c r="U110" s="214" t="s">
        <v>19</v>
      </c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5" t="s">
        <v>217</v>
      </c>
      <c r="AT110" s="215" t="s">
        <v>322</v>
      </c>
      <c r="AU110" s="215" t="s">
        <v>79</v>
      </c>
      <c r="AY110" s="18" t="s">
        <v>120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8" t="s">
        <v>79</v>
      </c>
      <c r="BK110" s="216">
        <f>ROUND(I110*H110,2)</f>
        <v>0</v>
      </c>
      <c r="BL110" s="18" t="s">
        <v>147</v>
      </c>
      <c r="BM110" s="215" t="s">
        <v>421</v>
      </c>
    </row>
    <row r="111" spans="1:65" s="2" customFormat="1" ht="16.5" customHeight="1">
      <c r="A111" s="39"/>
      <c r="B111" s="40"/>
      <c r="C111" s="250" t="s">
        <v>310</v>
      </c>
      <c r="D111" s="250" t="s">
        <v>322</v>
      </c>
      <c r="E111" s="251" t="s">
        <v>1217</v>
      </c>
      <c r="F111" s="252" t="s">
        <v>1218</v>
      </c>
      <c r="G111" s="253" t="s">
        <v>1214</v>
      </c>
      <c r="H111" s="254">
        <v>25</v>
      </c>
      <c r="I111" s="255"/>
      <c r="J111" s="256">
        <f>ROUND(I111*H111,2)</f>
        <v>0</v>
      </c>
      <c r="K111" s="252" t="s">
        <v>19</v>
      </c>
      <c r="L111" s="257"/>
      <c r="M111" s="258" t="s">
        <v>19</v>
      </c>
      <c r="N111" s="259" t="s">
        <v>42</v>
      </c>
      <c r="O111" s="85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3">
        <f>S111*H111</f>
        <v>0</v>
      </c>
      <c r="U111" s="214" t="s">
        <v>19</v>
      </c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5" t="s">
        <v>217</v>
      </c>
      <c r="AT111" s="215" t="s">
        <v>322</v>
      </c>
      <c r="AU111" s="215" t="s">
        <v>79</v>
      </c>
      <c r="AY111" s="18" t="s">
        <v>120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8" t="s">
        <v>79</v>
      </c>
      <c r="BK111" s="216">
        <f>ROUND(I111*H111,2)</f>
        <v>0</v>
      </c>
      <c r="BL111" s="18" t="s">
        <v>147</v>
      </c>
      <c r="BM111" s="215" t="s">
        <v>429</v>
      </c>
    </row>
    <row r="112" spans="1:65" s="2" customFormat="1" ht="16.5" customHeight="1">
      <c r="A112" s="39"/>
      <c r="B112" s="40"/>
      <c r="C112" s="250" t="s">
        <v>315</v>
      </c>
      <c r="D112" s="250" t="s">
        <v>322</v>
      </c>
      <c r="E112" s="251" t="s">
        <v>1219</v>
      </c>
      <c r="F112" s="252" t="s">
        <v>1220</v>
      </c>
      <c r="G112" s="253" t="s">
        <v>1221</v>
      </c>
      <c r="H112" s="254">
        <v>8</v>
      </c>
      <c r="I112" s="255"/>
      <c r="J112" s="256">
        <f>ROUND(I112*H112,2)</f>
        <v>0</v>
      </c>
      <c r="K112" s="252" t="s">
        <v>19</v>
      </c>
      <c r="L112" s="257"/>
      <c r="M112" s="258" t="s">
        <v>19</v>
      </c>
      <c r="N112" s="259" t="s">
        <v>42</v>
      </c>
      <c r="O112" s="85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3">
        <f>S112*H112</f>
        <v>0</v>
      </c>
      <c r="U112" s="214" t="s">
        <v>19</v>
      </c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5" t="s">
        <v>217</v>
      </c>
      <c r="AT112" s="215" t="s">
        <v>322</v>
      </c>
      <c r="AU112" s="215" t="s">
        <v>79</v>
      </c>
      <c r="AY112" s="18" t="s">
        <v>120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8" t="s">
        <v>79</v>
      </c>
      <c r="BK112" s="216">
        <f>ROUND(I112*H112,2)</f>
        <v>0</v>
      </c>
      <c r="BL112" s="18" t="s">
        <v>147</v>
      </c>
      <c r="BM112" s="215" t="s">
        <v>458</v>
      </c>
    </row>
    <row r="113" spans="1:65" s="2" customFormat="1" ht="16.5" customHeight="1">
      <c r="A113" s="39"/>
      <c r="B113" s="40"/>
      <c r="C113" s="250" t="s">
        <v>321</v>
      </c>
      <c r="D113" s="250" t="s">
        <v>322</v>
      </c>
      <c r="E113" s="251" t="s">
        <v>1222</v>
      </c>
      <c r="F113" s="252" t="s">
        <v>1223</v>
      </c>
      <c r="G113" s="253" t="s">
        <v>1221</v>
      </c>
      <c r="H113" s="254">
        <v>10</v>
      </c>
      <c r="I113" s="255"/>
      <c r="J113" s="256">
        <f>ROUND(I113*H113,2)</f>
        <v>0</v>
      </c>
      <c r="K113" s="252" t="s">
        <v>19</v>
      </c>
      <c r="L113" s="257"/>
      <c r="M113" s="258" t="s">
        <v>19</v>
      </c>
      <c r="N113" s="259" t="s">
        <v>42</v>
      </c>
      <c r="O113" s="85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3">
        <f>S113*H113</f>
        <v>0</v>
      </c>
      <c r="U113" s="214" t="s">
        <v>19</v>
      </c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5" t="s">
        <v>217</v>
      </c>
      <c r="AT113" s="215" t="s">
        <v>322</v>
      </c>
      <c r="AU113" s="215" t="s">
        <v>79</v>
      </c>
      <c r="AY113" s="18" t="s">
        <v>120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8" t="s">
        <v>79</v>
      </c>
      <c r="BK113" s="216">
        <f>ROUND(I113*H113,2)</f>
        <v>0</v>
      </c>
      <c r="BL113" s="18" t="s">
        <v>147</v>
      </c>
      <c r="BM113" s="215" t="s">
        <v>476</v>
      </c>
    </row>
    <row r="114" spans="1:65" s="2" customFormat="1" ht="16.5" customHeight="1">
      <c r="A114" s="39"/>
      <c r="B114" s="40"/>
      <c r="C114" s="250" t="s">
        <v>328</v>
      </c>
      <c r="D114" s="250" t="s">
        <v>322</v>
      </c>
      <c r="E114" s="251" t="s">
        <v>1224</v>
      </c>
      <c r="F114" s="252" t="s">
        <v>1225</v>
      </c>
      <c r="G114" s="253" t="s">
        <v>1221</v>
      </c>
      <c r="H114" s="254">
        <v>6</v>
      </c>
      <c r="I114" s="255"/>
      <c r="J114" s="256">
        <f>ROUND(I114*H114,2)</f>
        <v>0</v>
      </c>
      <c r="K114" s="252" t="s">
        <v>19</v>
      </c>
      <c r="L114" s="257"/>
      <c r="M114" s="258" t="s">
        <v>19</v>
      </c>
      <c r="N114" s="259" t="s">
        <v>42</v>
      </c>
      <c r="O114" s="85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3">
        <f>S114*H114</f>
        <v>0</v>
      </c>
      <c r="U114" s="214" t="s">
        <v>19</v>
      </c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5" t="s">
        <v>217</v>
      </c>
      <c r="AT114" s="215" t="s">
        <v>322</v>
      </c>
      <c r="AU114" s="215" t="s">
        <v>79</v>
      </c>
      <c r="AY114" s="18" t="s">
        <v>120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8" t="s">
        <v>79</v>
      </c>
      <c r="BK114" s="216">
        <f>ROUND(I114*H114,2)</f>
        <v>0</v>
      </c>
      <c r="BL114" s="18" t="s">
        <v>147</v>
      </c>
      <c r="BM114" s="215" t="s">
        <v>486</v>
      </c>
    </row>
    <row r="115" spans="1:65" s="2" customFormat="1" ht="16.5" customHeight="1">
      <c r="A115" s="39"/>
      <c r="B115" s="40"/>
      <c r="C115" s="250" t="s">
        <v>334</v>
      </c>
      <c r="D115" s="250" t="s">
        <v>322</v>
      </c>
      <c r="E115" s="251" t="s">
        <v>1226</v>
      </c>
      <c r="F115" s="252" t="s">
        <v>1227</v>
      </c>
      <c r="G115" s="253" t="s">
        <v>1221</v>
      </c>
      <c r="H115" s="254">
        <v>10</v>
      </c>
      <c r="I115" s="255"/>
      <c r="J115" s="256">
        <f>ROUND(I115*H115,2)</f>
        <v>0</v>
      </c>
      <c r="K115" s="252" t="s">
        <v>19</v>
      </c>
      <c r="L115" s="257"/>
      <c r="M115" s="258" t="s">
        <v>19</v>
      </c>
      <c r="N115" s="259" t="s">
        <v>42</v>
      </c>
      <c r="O115" s="85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3">
        <f>S115*H115</f>
        <v>0</v>
      </c>
      <c r="U115" s="214" t="s">
        <v>19</v>
      </c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5" t="s">
        <v>217</v>
      </c>
      <c r="AT115" s="215" t="s">
        <v>322</v>
      </c>
      <c r="AU115" s="215" t="s">
        <v>79</v>
      </c>
      <c r="AY115" s="18" t="s">
        <v>120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8" t="s">
        <v>79</v>
      </c>
      <c r="BK115" s="216">
        <f>ROUND(I115*H115,2)</f>
        <v>0</v>
      </c>
      <c r="BL115" s="18" t="s">
        <v>147</v>
      </c>
      <c r="BM115" s="215" t="s">
        <v>496</v>
      </c>
    </row>
    <row r="116" spans="1:65" s="2" customFormat="1" ht="16.5" customHeight="1">
      <c r="A116" s="39"/>
      <c r="B116" s="40"/>
      <c r="C116" s="250" t="s">
        <v>340</v>
      </c>
      <c r="D116" s="250" t="s">
        <v>322</v>
      </c>
      <c r="E116" s="251" t="s">
        <v>1228</v>
      </c>
      <c r="F116" s="252" t="s">
        <v>1229</v>
      </c>
      <c r="G116" s="253" t="s">
        <v>1221</v>
      </c>
      <c r="H116" s="254">
        <v>60</v>
      </c>
      <c r="I116" s="255"/>
      <c r="J116" s="256">
        <f>ROUND(I116*H116,2)</f>
        <v>0</v>
      </c>
      <c r="K116" s="252" t="s">
        <v>19</v>
      </c>
      <c r="L116" s="257"/>
      <c r="M116" s="258" t="s">
        <v>19</v>
      </c>
      <c r="N116" s="259" t="s">
        <v>42</v>
      </c>
      <c r="O116" s="85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3">
        <f>S116*H116</f>
        <v>0</v>
      </c>
      <c r="U116" s="214" t="s">
        <v>19</v>
      </c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5" t="s">
        <v>217</v>
      </c>
      <c r="AT116" s="215" t="s">
        <v>322</v>
      </c>
      <c r="AU116" s="215" t="s">
        <v>79</v>
      </c>
      <c r="AY116" s="18" t="s">
        <v>120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8" t="s">
        <v>79</v>
      </c>
      <c r="BK116" s="216">
        <f>ROUND(I116*H116,2)</f>
        <v>0</v>
      </c>
      <c r="BL116" s="18" t="s">
        <v>147</v>
      </c>
      <c r="BM116" s="215" t="s">
        <v>514</v>
      </c>
    </row>
    <row r="117" spans="1:65" s="2" customFormat="1" ht="16.5" customHeight="1">
      <c r="A117" s="39"/>
      <c r="B117" s="40"/>
      <c r="C117" s="250" t="s">
        <v>345</v>
      </c>
      <c r="D117" s="250" t="s">
        <v>322</v>
      </c>
      <c r="E117" s="251" t="s">
        <v>1230</v>
      </c>
      <c r="F117" s="252" t="s">
        <v>1231</v>
      </c>
      <c r="G117" s="253" t="s">
        <v>1221</v>
      </c>
      <c r="H117" s="254">
        <v>8</v>
      </c>
      <c r="I117" s="255"/>
      <c r="J117" s="256">
        <f>ROUND(I117*H117,2)</f>
        <v>0</v>
      </c>
      <c r="K117" s="252" t="s">
        <v>19</v>
      </c>
      <c r="L117" s="257"/>
      <c r="M117" s="258" t="s">
        <v>19</v>
      </c>
      <c r="N117" s="259" t="s">
        <v>42</v>
      </c>
      <c r="O117" s="85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3">
        <f>S117*H117</f>
        <v>0</v>
      </c>
      <c r="U117" s="214" t="s">
        <v>19</v>
      </c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5" t="s">
        <v>217</v>
      </c>
      <c r="AT117" s="215" t="s">
        <v>322</v>
      </c>
      <c r="AU117" s="215" t="s">
        <v>79</v>
      </c>
      <c r="AY117" s="18" t="s">
        <v>120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8" t="s">
        <v>79</v>
      </c>
      <c r="BK117" s="216">
        <f>ROUND(I117*H117,2)</f>
        <v>0</v>
      </c>
      <c r="BL117" s="18" t="s">
        <v>147</v>
      </c>
      <c r="BM117" s="215" t="s">
        <v>527</v>
      </c>
    </row>
    <row r="118" spans="1:65" s="2" customFormat="1" ht="16.5" customHeight="1">
      <c r="A118" s="39"/>
      <c r="B118" s="40"/>
      <c r="C118" s="250" t="s">
        <v>350</v>
      </c>
      <c r="D118" s="250" t="s">
        <v>322</v>
      </c>
      <c r="E118" s="251" t="s">
        <v>1232</v>
      </c>
      <c r="F118" s="252" t="s">
        <v>1233</v>
      </c>
      <c r="G118" s="253" t="s">
        <v>1221</v>
      </c>
      <c r="H118" s="254">
        <v>8</v>
      </c>
      <c r="I118" s="255"/>
      <c r="J118" s="256">
        <f>ROUND(I118*H118,2)</f>
        <v>0</v>
      </c>
      <c r="K118" s="252" t="s">
        <v>19</v>
      </c>
      <c r="L118" s="257"/>
      <c r="M118" s="258" t="s">
        <v>19</v>
      </c>
      <c r="N118" s="259" t="s">
        <v>42</v>
      </c>
      <c r="O118" s="85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3">
        <f>S118*H118</f>
        <v>0</v>
      </c>
      <c r="U118" s="214" t="s">
        <v>19</v>
      </c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5" t="s">
        <v>217</v>
      </c>
      <c r="AT118" s="215" t="s">
        <v>322</v>
      </c>
      <c r="AU118" s="215" t="s">
        <v>79</v>
      </c>
      <c r="AY118" s="18" t="s">
        <v>120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8" t="s">
        <v>79</v>
      </c>
      <c r="BK118" s="216">
        <f>ROUND(I118*H118,2)</f>
        <v>0</v>
      </c>
      <c r="BL118" s="18" t="s">
        <v>147</v>
      </c>
      <c r="BM118" s="215" t="s">
        <v>539</v>
      </c>
    </row>
    <row r="119" spans="1:65" s="2" customFormat="1" ht="16.5" customHeight="1">
      <c r="A119" s="39"/>
      <c r="B119" s="40"/>
      <c r="C119" s="250" t="s">
        <v>325</v>
      </c>
      <c r="D119" s="250" t="s">
        <v>322</v>
      </c>
      <c r="E119" s="251" t="s">
        <v>1234</v>
      </c>
      <c r="F119" s="252" t="s">
        <v>1235</v>
      </c>
      <c r="G119" s="253" t="s">
        <v>1221</v>
      </c>
      <c r="H119" s="254">
        <v>16</v>
      </c>
      <c r="I119" s="255"/>
      <c r="J119" s="256">
        <f>ROUND(I119*H119,2)</f>
        <v>0</v>
      </c>
      <c r="K119" s="252" t="s">
        <v>19</v>
      </c>
      <c r="L119" s="257"/>
      <c r="M119" s="258" t="s">
        <v>19</v>
      </c>
      <c r="N119" s="259" t="s">
        <v>42</v>
      </c>
      <c r="O119" s="85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3">
        <f>S119*H119</f>
        <v>0</v>
      </c>
      <c r="U119" s="214" t="s">
        <v>19</v>
      </c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5" t="s">
        <v>217</v>
      </c>
      <c r="AT119" s="215" t="s">
        <v>322</v>
      </c>
      <c r="AU119" s="215" t="s">
        <v>79</v>
      </c>
      <c r="AY119" s="18" t="s">
        <v>120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8" t="s">
        <v>79</v>
      </c>
      <c r="BK119" s="216">
        <f>ROUND(I119*H119,2)</f>
        <v>0</v>
      </c>
      <c r="BL119" s="18" t="s">
        <v>147</v>
      </c>
      <c r="BM119" s="215" t="s">
        <v>552</v>
      </c>
    </row>
    <row r="120" spans="1:65" s="2" customFormat="1" ht="16.5" customHeight="1">
      <c r="A120" s="39"/>
      <c r="B120" s="40"/>
      <c r="C120" s="250" t="s">
        <v>361</v>
      </c>
      <c r="D120" s="250" t="s">
        <v>322</v>
      </c>
      <c r="E120" s="251" t="s">
        <v>1236</v>
      </c>
      <c r="F120" s="252" t="s">
        <v>1237</v>
      </c>
      <c r="G120" s="253" t="s">
        <v>1221</v>
      </c>
      <c r="H120" s="254">
        <v>80</v>
      </c>
      <c r="I120" s="255"/>
      <c r="J120" s="256">
        <f>ROUND(I120*H120,2)</f>
        <v>0</v>
      </c>
      <c r="K120" s="252" t="s">
        <v>19</v>
      </c>
      <c r="L120" s="257"/>
      <c r="M120" s="258" t="s">
        <v>19</v>
      </c>
      <c r="N120" s="259" t="s">
        <v>42</v>
      </c>
      <c r="O120" s="85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3">
        <f>S120*H120</f>
        <v>0</v>
      </c>
      <c r="U120" s="214" t="s">
        <v>19</v>
      </c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5" t="s">
        <v>217</v>
      </c>
      <c r="AT120" s="215" t="s">
        <v>322</v>
      </c>
      <c r="AU120" s="215" t="s">
        <v>79</v>
      </c>
      <c r="AY120" s="18" t="s">
        <v>120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8" t="s">
        <v>79</v>
      </c>
      <c r="BK120" s="216">
        <f>ROUND(I120*H120,2)</f>
        <v>0</v>
      </c>
      <c r="BL120" s="18" t="s">
        <v>147</v>
      </c>
      <c r="BM120" s="215" t="s">
        <v>564</v>
      </c>
    </row>
    <row r="121" spans="1:65" s="2" customFormat="1" ht="16.5" customHeight="1">
      <c r="A121" s="39"/>
      <c r="B121" s="40"/>
      <c r="C121" s="250" t="s">
        <v>366</v>
      </c>
      <c r="D121" s="250" t="s">
        <v>322</v>
      </c>
      <c r="E121" s="251" t="s">
        <v>1238</v>
      </c>
      <c r="F121" s="252" t="s">
        <v>1239</v>
      </c>
      <c r="G121" s="253" t="s">
        <v>1221</v>
      </c>
      <c r="H121" s="254">
        <v>120</v>
      </c>
      <c r="I121" s="255"/>
      <c r="J121" s="256">
        <f>ROUND(I121*H121,2)</f>
        <v>0</v>
      </c>
      <c r="K121" s="252" t="s">
        <v>19</v>
      </c>
      <c r="L121" s="257"/>
      <c r="M121" s="258" t="s">
        <v>19</v>
      </c>
      <c r="N121" s="259" t="s">
        <v>42</v>
      </c>
      <c r="O121" s="85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3">
        <f>S121*H121</f>
        <v>0</v>
      </c>
      <c r="U121" s="214" t="s">
        <v>19</v>
      </c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5" t="s">
        <v>217</v>
      </c>
      <c r="AT121" s="215" t="s">
        <v>322</v>
      </c>
      <c r="AU121" s="215" t="s">
        <v>79</v>
      </c>
      <c r="AY121" s="18" t="s">
        <v>120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8" t="s">
        <v>79</v>
      </c>
      <c r="BK121" s="216">
        <f>ROUND(I121*H121,2)</f>
        <v>0</v>
      </c>
      <c r="BL121" s="18" t="s">
        <v>147</v>
      </c>
      <c r="BM121" s="215" t="s">
        <v>574</v>
      </c>
    </row>
    <row r="122" spans="1:65" s="2" customFormat="1" ht="16.5" customHeight="1">
      <c r="A122" s="39"/>
      <c r="B122" s="40"/>
      <c r="C122" s="250" t="s">
        <v>372</v>
      </c>
      <c r="D122" s="250" t="s">
        <v>322</v>
      </c>
      <c r="E122" s="251" t="s">
        <v>1240</v>
      </c>
      <c r="F122" s="252" t="s">
        <v>1241</v>
      </c>
      <c r="G122" s="253" t="s">
        <v>1221</v>
      </c>
      <c r="H122" s="254">
        <v>8</v>
      </c>
      <c r="I122" s="255"/>
      <c r="J122" s="256">
        <f>ROUND(I122*H122,2)</f>
        <v>0</v>
      </c>
      <c r="K122" s="252" t="s">
        <v>19</v>
      </c>
      <c r="L122" s="257"/>
      <c r="M122" s="258" t="s">
        <v>19</v>
      </c>
      <c r="N122" s="259" t="s">
        <v>42</v>
      </c>
      <c r="O122" s="85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3">
        <f>S122*H122</f>
        <v>0</v>
      </c>
      <c r="U122" s="214" t="s">
        <v>19</v>
      </c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5" t="s">
        <v>217</v>
      </c>
      <c r="AT122" s="215" t="s">
        <v>322</v>
      </c>
      <c r="AU122" s="215" t="s">
        <v>79</v>
      </c>
      <c r="AY122" s="18" t="s">
        <v>120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8" t="s">
        <v>79</v>
      </c>
      <c r="BK122" s="216">
        <f>ROUND(I122*H122,2)</f>
        <v>0</v>
      </c>
      <c r="BL122" s="18" t="s">
        <v>147</v>
      </c>
      <c r="BM122" s="215" t="s">
        <v>585</v>
      </c>
    </row>
    <row r="123" spans="1:65" s="2" customFormat="1" ht="16.5" customHeight="1">
      <c r="A123" s="39"/>
      <c r="B123" s="40"/>
      <c r="C123" s="250" t="s">
        <v>377</v>
      </c>
      <c r="D123" s="250" t="s">
        <v>322</v>
      </c>
      <c r="E123" s="251" t="s">
        <v>1242</v>
      </c>
      <c r="F123" s="252" t="s">
        <v>1243</v>
      </c>
      <c r="G123" s="253" t="s">
        <v>1221</v>
      </c>
      <c r="H123" s="254">
        <v>1</v>
      </c>
      <c r="I123" s="255"/>
      <c r="J123" s="256">
        <f>ROUND(I123*H123,2)</f>
        <v>0</v>
      </c>
      <c r="K123" s="252" t="s">
        <v>19</v>
      </c>
      <c r="L123" s="257"/>
      <c r="M123" s="258" t="s">
        <v>19</v>
      </c>
      <c r="N123" s="259" t="s">
        <v>42</v>
      </c>
      <c r="O123" s="85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3">
        <f>S123*H123</f>
        <v>0</v>
      </c>
      <c r="U123" s="214" t="s">
        <v>19</v>
      </c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5" t="s">
        <v>217</v>
      </c>
      <c r="AT123" s="215" t="s">
        <v>322</v>
      </c>
      <c r="AU123" s="215" t="s">
        <v>79</v>
      </c>
      <c r="AY123" s="18" t="s">
        <v>120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8" t="s">
        <v>79</v>
      </c>
      <c r="BK123" s="216">
        <f>ROUND(I123*H123,2)</f>
        <v>0</v>
      </c>
      <c r="BL123" s="18" t="s">
        <v>147</v>
      </c>
      <c r="BM123" s="215" t="s">
        <v>600</v>
      </c>
    </row>
    <row r="124" spans="1:65" s="2" customFormat="1" ht="16.5" customHeight="1">
      <c r="A124" s="39"/>
      <c r="B124" s="40"/>
      <c r="C124" s="250" t="s">
        <v>382</v>
      </c>
      <c r="D124" s="250" t="s">
        <v>322</v>
      </c>
      <c r="E124" s="251" t="s">
        <v>1244</v>
      </c>
      <c r="F124" s="252" t="s">
        <v>1245</v>
      </c>
      <c r="G124" s="253" t="s">
        <v>1221</v>
      </c>
      <c r="H124" s="254">
        <v>1</v>
      </c>
      <c r="I124" s="255"/>
      <c r="J124" s="256">
        <f>ROUND(I124*H124,2)</f>
        <v>0</v>
      </c>
      <c r="K124" s="252" t="s">
        <v>19</v>
      </c>
      <c r="L124" s="257"/>
      <c r="M124" s="258" t="s">
        <v>19</v>
      </c>
      <c r="N124" s="259" t="s">
        <v>42</v>
      </c>
      <c r="O124" s="85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3">
        <f>S124*H124</f>
        <v>0</v>
      </c>
      <c r="U124" s="214" t="s">
        <v>19</v>
      </c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5" t="s">
        <v>217</v>
      </c>
      <c r="AT124" s="215" t="s">
        <v>322</v>
      </c>
      <c r="AU124" s="215" t="s">
        <v>79</v>
      </c>
      <c r="AY124" s="18" t="s">
        <v>120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8" t="s">
        <v>79</v>
      </c>
      <c r="BK124" s="216">
        <f>ROUND(I124*H124,2)</f>
        <v>0</v>
      </c>
      <c r="BL124" s="18" t="s">
        <v>147</v>
      </c>
      <c r="BM124" s="215" t="s">
        <v>610</v>
      </c>
    </row>
    <row r="125" spans="1:65" s="2" customFormat="1" ht="16.5" customHeight="1">
      <c r="A125" s="39"/>
      <c r="B125" s="40"/>
      <c r="C125" s="250" t="s">
        <v>389</v>
      </c>
      <c r="D125" s="250" t="s">
        <v>322</v>
      </c>
      <c r="E125" s="251" t="s">
        <v>1246</v>
      </c>
      <c r="F125" s="252" t="s">
        <v>1247</v>
      </c>
      <c r="G125" s="253" t="s">
        <v>1221</v>
      </c>
      <c r="H125" s="254">
        <v>2</v>
      </c>
      <c r="I125" s="255"/>
      <c r="J125" s="256">
        <f>ROUND(I125*H125,2)</f>
        <v>0</v>
      </c>
      <c r="K125" s="252" t="s">
        <v>19</v>
      </c>
      <c r="L125" s="257"/>
      <c r="M125" s="258" t="s">
        <v>19</v>
      </c>
      <c r="N125" s="259" t="s">
        <v>42</v>
      </c>
      <c r="O125" s="85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3">
        <f>S125*H125</f>
        <v>0</v>
      </c>
      <c r="U125" s="214" t="s">
        <v>19</v>
      </c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5" t="s">
        <v>217</v>
      </c>
      <c r="AT125" s="215" t="s">
        <v>322</v>
      </c>
      <c r="AU125" s="215" t="s">
        <v>79</v>
      </c>
      <c r="AY125" s="18" t="s">
        <v>120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8" t="s">
        <v>79</v>
      </c>
      <c r="BK125" s="216">
        <f>ROUND(I125*H125,2)</f>
        <v>0</v>
      </c>
      <c r="BL125" s="18" t="s">
        <v>147</v>
      </c>
      <c r="BM125" s="215" t="s">
        <v>622</v>
      </c>
    </row>
    <row r="126" spans="1:65" s="2" customFormat="1" ht="16.5" customHeight="1">
      <c r="A126" s="39"/>
      <c r="B126" s="40"/>
      <c r="C126" s="250" t="s">
        <v>396</v>
      </c>
      <c r="D126" s="250" t="s">
        <v>322</v>
      </c>
      <c r="E126" s="251" t="s">
        <v>1248</v>
      </c>
      <c r="F126" s="252" t="s">
        <v>1249</v>
      </c>
      <c r="G126" s="253" t="s">
        <v>1250</v>
      </c>
      <c r="H126" s="254">
        <v>1</v>
      </c>
      <c r="I126" s="255"/>
      <c r="J126" s="256">
        <f>ROUND(I126*H126,2)</f>
        <v>0</v>
      </c>
      <c r="K126" s="252" t="s">
        <v>19</v>
      </c>
      <c r="L126" s="257"/>
      <c r="M126" s="258" t="s">
        <v>19</v>
      </c>
      <c r="N126" s="259" t="s">
        <v>42</v>
      </c>
      <c r="O126" s="85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3">
        <f>S126*H126</f>
        <v>0</v>
      </c>
      <c r="U126" s="214" t="s">
        <v>19</v>
      </c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5" t="s">
        <v>217</v>
      </c>
      <c r="AT126" s="215" t="s">
        <v>322</v>
      </c>
      <c r="AU126" s="215" t="s">
        <v>79</v>
      </c>
      <c r="AY126" s="18" t="s">
        <v>120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8" t="s">
        <v>79</v>
      </c>
      <c r="BK126" s="216">
        <f>ROUND(I126*H126,2)</f>
        <v>0</v>
      </c>
      <c r="BL126" s="18" t="s">
        <v>147</v>
      </c>
      <c r="BM126" s="215" t="s">
        <v>635</v>
      </c>
    </row>
    <row r="127" spans="1:65" s="2" customFormat="1" ht="16.5" customHeight="1">
      <c r="A127" s="39"/>
      <c r="B127" s="40"/>
      <c r="C127" s="250" t="s">
        <v>401</v>
      </c>
      <c r="D127" s="250" t="s">
        <v>322</v>
      </c>
      <c r="E127" s="251" t="s">
        <v>1251</v>
      </c>
      <c r="F127" s="252" t="s">
        <v>1252</v>
      </c>
      <c r="G127" s="253" t="s">
        <v>1221</v>
      </c>
      <c r="H127" s="254">
        <v>12</v>
      </c>
      <c r="I127" s="255"/>
      <c r="J127" s="256">
        <f>ROUND(I127*H127,2)</f>
        <v>0</v>
      </c>
      <c r="K127" s="252" t="s">
        <v>19</v>
      </c>
      <c r="L127" s="257"/>
      <c r="M127" s="258" t="s">
        <v>19</v>
      </c>
      <c r="N127" s="259" t="s">
        <v>42</v>
      </c>
      <c r="O127" s="85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3">
        <f>S127*H127</f>
        <v>0</v>
      </c>
      <c r="U127" s="214" t="s">
        <v>19</v>
      </c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5" t="s">
        <v>217</v>
      </c>
      <c r="AT127" s="215" t="s">
        <v>322</v>
      </c>
      <c r="AU127" s="215" t="s">
        <v>79</v>
      </c>
      <c r="AY127" s="18" t="s">
        <v>120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8" t="s">
        <v>79</v>
      </c>
      <c r="BK127" s="216">
        <f>ROUND(I127*H127,2)</f>
        <v>0</v>
      </c>
      <c r="BL127" s="18" t="s">
        <v>147</v>
      </c>
      <c r="BM127" s="215" t="s">
        <v>646</v>
      </c>
    </row>
    <row r="128" spans="1:65" s="2" customFormat="1" ht="16.5" customHeight="1">
      <c r="A128" s="39"/>
      <c r="B128" s="40"/>
      <c r="C128" s="250" t="s">
        <v>405</v>
      </c>
      <c r="D128" s="250" t="s">
        <v>322</v>
      </c>
      <c r="E128" s="251" t="s">
        <v>1253</v>
      </c>
      <c r="F128" s="252" t="s">
        <v>1254</v>
      </c>
      <c r="G128" s="253" t="s">
        <v>1221</v>
      </c>
      <c r="H128" s="254">
        <v>2</v>
      </c>
      <c r="I128" s="255"/>
      <c r="J128" s="256">
        <f>ROUND(I128*H128,2)</f>
        <v>0</v>
      </c>
      <c r="K128" s="252" t="s">
        <v>19</v>
      </c>
      <c r="L128" s="257"/>
      <c r="M128" s="275" t="s">
        <v>19</v>
      </c>
      <c r="N128" s="276" t="s">
        <v>42</v>
      </c>
      <c r="O128" s="224"/>
      <c r="P128" s="225">
        <f>O128*H128</f>
        <v>0</v>
      </c>
      <c r="Q128" s="225">
        <v>0.002</v>
      </c>
      <c r="R128" s="225">
        <f>Q128*H128</f>
        <v>0.004</v>
      </c>
      <c r="S128" s="225">
        <v>0</v>
      </c>
      <c r="T128" s="225">
        <f>S128*H128</f>
        <v>0</v>
      </c>
      <c r="U128" s="226" t="s">
        <v>19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5" t="s">
        <v>217</v>
      </c>
      <c r="AT128" s="215" t="s">
        <v>322</v>
      </c>
      <c r="AU128" s="215" t="s">
        <v>79</v>
      </c>
      <c r="AY128" s="18" t="s">
        <v>120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8" t="s">
        <v>79</v>
      </c>
      <c r="BK128" s="216">
        <f>ROUND(I128*H128,2)</f>
        <v>0</v>
      </c>
      <c r="BL128" s="18" t="s">
        <v>147</v>
      </c>
      <c r="BM128" s="215" t="s">
        <v>658</v>
      </c>
    </row>
    <row r="129" spans="1:31" s="2" customFormat="1" ht="6.95" customHeight="1">
      <c r="A129" s="39"/>
      <c r="B129" s="60"/>
      <c r="C129" s="61"/>
      <c r="D129" s="61"/>
      <c r="E129" s="61"/>
      <c r="F129" s="61"/>
      <c r="G129" s="61"/>
      <c r="H129" s="61"/>
      <c r="I129" s="61"/>
      <c r="J129" s="61"/>
      <c r="K129" s="61"/>
      <c r="L129" s="45"/>
      <c r="M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</sheetData>
  <sheetProtection password="CC35" sheet="1" objects="1" scenarios="1" formatColumns="0" formatRows="0" autoFilter="0"/>
  <autoFilter ref="C82:K12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91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zakázky'!K6</f>
        <v>Rekonstrukce střešní krytiny na objektu MŠ ul. Poštovní ve Varnsdorfu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1255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zakázky'!AN8</f>
        <v>26. 10. 2022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zakázky'!AN13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zakázky'!E14</f>
        <v>Vyplň údaj</v>
      </c>
      <c r="F18" s="137"/>
      <c r="G18" s="137"/>
      <c r="H18" s="137"/>
      <c r="I18" s="133" t="s">
        <v>28</v>
      </c>
      <c r="J18" s="34" t="str">
        <f>'Rekapitulace zakázky'!AN14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ROUND((SUM(BE81:BE90)),2)</f>
        <v>0</v>
      </c>
      <c r="G33" s="39"/>
      <c r="H33" s="39"/>
      <c r="I33" s="149">
        <v>0.21</v>
      </c>
      <c r="J33" s="148">
        <f>ROUND(((SUM(BE81:BE90))*I33),2)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ROUND((SUM(BF81:BF90)),2)</f>
        <v>0</v>
      </c>
      <c r="G34" s="39"/>
      <c r="H34" s="39"/>
      <c r="I34" s="149">
        <v>0.15</v>
      </c>
      <c r="J34" s="148">
        <f>ROUND(((SUM(BF81:BF90))*I34),2)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ROUND((SUM(BG81:BG90)),2)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ROUND((SUM(BH81:BH90)),2)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ROUND((SUM(BI81:BI90)),2)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střešní krytiny na objektu MŠ ul. Poštovní ve Varnsdorfu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3 - Systém ochrany proti pádu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ul. Poštovní 1428, 407 47 Varnsdorf</v>
      </c>
      <c r="G52" s="41"/>
      <c r="H52" s="41"/>
      <c r="I52" s="33" t="s">
        <v>23</v>
      </c>
      <c r="J52" s="73" t="str">
        <f>IF(J12="","",J12)</f>
        <v>26. 10. 2022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Varnsdorf</v>
      </c>
      <c r="G54" s="41"/>
      <c r="H54" s="41"/>
      <c r="I54" s="33" t="s">
        <v>31</v>
      </c>
      <c r="J54" s="37" t="str">
        <f>E21</f>
        <v>Pavel Hruška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Pavel Hruška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95</v>
      </c>
      <c r="D57" s="163"/>
      <c r="E57" s="163"/>
      <c r="F57" s="163"/>
      <c r="G57" s="163"/>
      <c r="H57" s="163"/>
      <c r="I57" s="163"/>
      <c r="J57" s="164" t="s">
        <v>96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97</v>
      </c>
    </row>
    <row r="60" spans="1:31" s="9" customFormat="1" ht="24.95" customHeight="1">
      <c r="A60" s="9"/>
      <c r="B60" s="166"/>
      <c r="C60" s="167"/>
      <c r="D60" s="168" t="s">
        <v>161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165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103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61" t="str">
        <f>E7</f>
        <v>Rekonstrukce střešní krytiny na objektu MŠ ul. Poštovní ve Varnsdorfu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92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SO 3 - Systém ochrany proti pádu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>ul. Poštovní 1428, 407 47 Varnsdorf</v>
      </c>
      <c r="G75" s="41"/>
      <c r="H75" s="41"/>
      <c r="I75" s="33" t="s">
        <v>23</v>
      </c>
      <c r="J75" s="73" t="str">
        <f>IF(J12="","",J12)</f>
        <v>26. 10. 2022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25</v>
      </c>
      <c r="D77" s="41"/>
      <c r="E77" s="41"/>
      <c r="F77" s="28" t="str">
        <f>E15</f>
        <v>Město Varnsdorf</v>
      </c>
      <c r="G77" s="41"/>
      <c r="H77" s="41"/>
      <c r="I77" s="33" t="s">
        <v>31</v>
      </c>
      <c r="J77" s="37" t="str">
        <f>E21</f>
        <v>Pavel Hruška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29</v>
      </c>
      <c r="D78" s="41"/>
      <c r="E78" s="41"/>
      <c r="F78" s="28" t="str">
        <f>IF(E18="","",E18)</f>
        <v>Vyplň údaj</v>
      </c>
      <c r="G78" s="41"/>
      <c r="H78" s="41"/>
      <c r="I78" s="33" t="s">
        <v>34</v>
      </c>
      <c r="J78" s="37" t="str">
        <f>E24</f>
        <v>Pavel Hruška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104</v>
      </c>
      <c r="D80" s="181" t="s">
        <v>56</v>
      </c>
      <c r="E80" s="181" t="s">
        <v>52</v>
      </c>
      <c r="F80" s="181" t="s">
        <v>53</v>
      </c>
      <c r="G80" s="181" t="s">
        <v>105</v>
      </c>
      <c r="H80" s="181" t="s">
        <v>106</v>
      </c>
      <c r="I80" s="181" t="s">
        <v>107</v>
      </c>
      <c r="J80" s="181" t="s">
        <v>96</v>
      </c>
      <c r="K80" s="182" t="s">
        <v>108</v>
      </c>
      <c r="L80" s="183"/>
      <c r="M80" s="93" t="s">
        <v>19</v>
      </c>
      <c r="N80" s="94" t="s">
        <v>41</v>
      </c>
      <c r="O80" s="94" t="s">
        <v>109</v>
      </c>
      <c r="P80" s="94" t="s">
        <v>110</v>
      </c>
      <c r="Q80" s="94" t="s">
        <v>111</v>
      </c>
      <c r="R80" s="94" t="s">
        <v>112</v>
      </c>
      <c r="S80" s="94" t="s">
        <v>113</v>
      </c>
      <c r="T80" s="94" t="s">
        <v>114</v>
      </c>
      <c r="U80" s="95" t="s">
        <v>115</v>
      </c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116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0.19240000000000002</v>
      </c>
      <c r="S81" s="97"/>
      <c r="T81" s="186">
        <f>T82</f>
        <v>0</v>
      </c>
      <c r="U81" s="98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70</v>
      </c>
      <c r="AU81" s="18" t="s">
        <v>97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70</v>
      </c>
      <c r="E82" s="191" t="s">
        <v>300</v>
      </c>
      <c r="F82" s="191" t="s">
        <v>301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0.19240000000000002</v>
      </c>
      <c r="S82" s="196"/>
      <c r="T82" s="197">
        <f>T83</f>
        <v>0</v>
      </c>
      <c r="U82" s="198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81</v>
      </c>
      <c r="AT82" s="200" t="s">
        <v>70</v>
      </c>
      <c r="AU82" s="200" t="s">
        <v>71</v>
      </c>
      <c r="AY82" s="199" t="s">
        <v>120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70</v>
      </c>
      <c r="E83" s="202" t="s">
        <v>917</v>
      </c>
      <c r="F83" s="202" t="s">
        <v>918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SUM(P84:P90)</f>
        <v>0</v>
      </c>
      <c r="Q83" s="196"/>
      <c r="R83" s="197">
        <f>SUM(R84:R90)</f>
        <v>0.19240000000000002</v>
      </c>
      <c r="S83" s="196"/>
      <c r="T83" s="197">
        <f>SUM(T84:T90)</f>
        <v>0</v>
      </c>
      <c r="U83" s="198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81</v>
      </c>
      <c r="AT83" s="200" t="s">
        <v>70</v>
      </c>
      <c r="AU83" s="200" t="s">
        <v>79</v>
      </c>
      <c r="AY83" s="199" t="s">
        <v>120</v>
      </c>
      <c r="BK83" s="201">
        <f>SUM(BK84:BK90)</f>
        <v>0</v>
      </c>
    </row>
    <row r="84" spans="1:65" s="2" customFormat="1" ht="16.5" customHeight="1">
      <c r="A84" s="39"/>
      <c r="B84" s="40"/>
      <c r="C84" s="204" t="s">
        <v>79</v>
      </c>
      <c r="D84" s="204" t="s">
        <v>123</v>
      </c>
      <c r="E84" s="205" t="s">
        <v>1256</v>
      </c>
      <c r="F84" s="206" t="s">
        <v>1257</v>
      </c>
      <c r="G84" s="207" t="s">
        <v>419</v>
      </c>
      <c r="H84" s="208">
        <v>1</v>
      </c>
      <c r="I84" s="209"/>
      <c r="J84" s="210">
        <f>ROUND(I84*H84,2)</f>
        <v>0</v>
      </c>
      <c r="K84" s="206" t="s">
        <v>19</v>
      </c>
      <c r="L84" s="45"/>
      <c r="M84" s="211" t="s">
        <v>19</v>
      </c>
      <c r="N84" s="212" t="s">
        <v>42</v>
      </c>
      <c r="O84" s="85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3">
        <f>S84*H84</f>
        <v>0</v>
      </c>
      <c r="U84" s="214" t="s">
        <v>19</v>
      </c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5" t="s">
        <v>263</v>
      </c>
      <c r="AT84" s="215" t="s">
        <v>123</v>
      </c>
      <c r="AU84" s="215" t="s">
        <v>81</v>
      </c>
      <c r="AY84" s="18" t="s">
        <v>120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8" t="s">
        <v>79</v>
      </c>
      <c r="BK84" s="216">
        <f>ROUND(I84*H84,2)</f>
        <v>0</v>
      </c>
      <c r="BL84" s="18" t="s">
        <v>263</v>
      </c>
      <c r="BM84" s="215" t="s">
        <v>1258</v>
      </c>
    </row>
    <row r="85" spans="1:65" s="2" customFormat="1" ht="16.5" customHeight="1">
      <c r="A85" s="39"/>
      <c r="B85" s="40"/>
      <c r="C85" s="250" t="s">
        <v>81</v>
      </c>
      <c r="D85" s="250" t="s">
        <v>322</v>
      </c>
      <c r="E85" s="251" t="s">
        <v>1259</v>
      </c>
      <c r="F85" s="252" t="s">
        <v>1260</v>
      </c>
      <c r="G85" s="253" t="s">
        <v>392</v>
      </c>
      <c r="H85" s="254">
        <v>26</v>
      </c>
      <c r="I85" s="255"/>
      <c r="J85" s="256">
        <f>ROUND(I85*H85,2)</f>
        <v>0</v>
      </c>
      <c r="K85" s="252" t="s">
        <v>19</v>
      </c>
      <c r="L85" s="257"/>
      <c r="M85" s="258" t="s">
        <v>19</v>
      </c>
      <c r="N85" s="259" t="s">
        <v>42</v>
      </c>
      <c r="O85" s="85"/>
      <c r="P85" s="213">
        <f>O85*H85</f>
        <v>0</v>
      </c>
      <c r="Q85" s="213">
        <v>0.0032</v>
      </c>
      <c r="R85" s="213">
        <f>Q85*H85</f>
        <v>0.08320000000000001</v>
      </c>
      <c r="S85" s="213">
        <v>0</v>
      </c>
      <c r="T85" s="213">
        <f>S85*H85</f>
        <v>0</v>
      </c>
      <c r="U85" s="214" t="s">
        <v>19</v>
      </c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5" t="s">
        <v>325</v>
      </c>
      <c r="AT85" s="215" t="s">
        <v>322</v>
      </c>
      <c r="AU85" s="215" t="s">
        <v>81</v>
      </c>
      <c r="AY85" s="18" t="s">
        <v>120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8" t="s">
        <v>79</v>
      </c>
      <c r="BK85" s="216">
        <f>ROUND(I85*H85,2)</f>
        <v>0</v>
      </c>
      <c r="BL85" s="18" t="s">
        <v>263</v>
      </c>
      <c r="BM85" s="215" t="s">
        <v>1261</v>
      </c>
    </row>
    <row r="86" spans="1:65" s="2" customFormat="1" ht="16.5" customHeight="1">
      <c r="A86" s="39"/>
      <c r="B86" s="40"/>
      <c r="C86" s="250" t="s">
        <v>140</v>
      </c>
      <c r="D86" s="250" t="s">
        <v>322</v>
      </c>
      <c r="E86" s="251" t="s">
        <v>1262</v>
      </c>
      <c r="F86" s="252" t="s">
        <v>1263</v>
      </c>
      <c r="G86" s="253" t="s">
        <v>392</v>
      </c>
      <c r="H86" s="254">
        <v>10</v>
      </c>
      <c r="I86" s="255"/>
      <c r="J86" s="256">
        <f>ROUND(I86*H86,2)</f>
        <v>0</v>
      </c>
      <c r="K86" s="252" t="s">
        <v>19</v>
      </c>
      <c r="L86" s="257"/>
      <c r="M86" s="258" t="s">
        <v>19</v>
      </c>
      <c r="N86" s="259" t="s">
        <v>42</v>
      </c>
      <c r="O86" s="85"/>
      <c r="P86" s="213">
        <f>O86*H86</f>
        <v>0</v>
      </c>
      <c r="Q86" s="213">
        <v>0.00273</v>
      </c>
      <c r="R86" s="213">
        <f>Q86*H86</f>
        <v>0.027299999999999998</v>
      </c>
      <c r="S86" s="213">
        <v>0</v>
      </c>
      <c r="T86" s="213">
        <f>S86*H86</f>
        <v>0</v>
      </c>
      <c r="U86" s="214" t="s">
        <v>19</v>
      </c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5" t="s">
        <v>325</v>
      </c>
      <c r="AT86" s="215" t="s">
        <v>322</v>
      </c>
      <c r="AU86" s="215" t="s">
        <v>81</v>
      </c>
      <c r="AY86" s="18" t="s">
        <v>120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8" t="s">
        <v>79</v>
      </c>
      <c r="BK86" s="216">
        <f>ROUND(I86*H86,2)</f>
        <v>0</v>
      </c>
      <c r="BL86" s="18" t="s">
        <v>263</v>
      </c>
      <c r="BM86" s="215" t="s">
        <v>1264</v>
      </c>
    </row>
    <row r="87" spans="1:65" s="2" customFormat="1" ht="16.5" customHeight="1">
      <c r="A87" s="39"/>
      <c r="B87" s="40"/>
      <c r="C87" s="250" t="s">
        <v>147</v>
      </c>
      <c r="D87" s="250" t="s">
        <v>322</v>
      </c>
      <c r="E87" s="251" t="s">
        <v>1265</v>
      </c>
      <c r="F87" s="252" t="s">
        <v>1266</v>
      </c>
      <c r="G87" s="253" t="s">
        <v>1267</v>
      </c>
      <c r="H87" s="254">
        <v>5</v>
      </c>
      <c r="I87" s="255"/>
      <c r="J87" s="256">
        <f>ROUND(I87*H87,2)</f>
        <v>0</v>
      </c>
      <c r="K87" s="252" t="s">
        <v>19</v>
      </c>
      <c r="L87" s="257"/>
      <c r="M87" s="258" t="s">
        <v>19</v>
      </c>
      <c r="N87" s="259" t="s">
        <v>42</v>
      </c>
      <c r="O87" s="85"/>
      <c r="P87" s="213">
        <f>O87*H87</f>
        <v>0</v>
      </c>
      <c r="Q87" s="213">
        <v>0.00273</v>
      </c>
      <c r="R87" s="213">
        <f>Q87*H87</f>
        <v>0.013649999999999999</v>
      </c>
      <c r="S87" s="213">
        <v>0</v>
      </c>
      <c r="T87" s="213">
        <f>S87*H87</f>
        <v>0</v>
      </c>
      <c r="U87" s="214" t="s">
        <v>19</v>
      </c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5" t="s">
        <v>325</v>
      </c>
      <c r="AT87" s="215" t="s">
        <v>322</v>
      </c>
      <c r="AU87" s="215" t="s">
        <v>81</v>
      </c>
      <c r="AY87" s="18" t="s">
        <v>120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8" t="s">
        <v>79</v>
      </c>
      <c r="BK87" s="216">
        <f>ROUND(I87*H87,2)</f>
        <v>0</v>
      </c>
      <c r="BL87" s="18" t="s">
        <v>263</v>
      </c>
      <c r="BM87" s="215" t="s">
        <v>1268</v>
      </c>
    </row>
    <row r="88" spans="1:65" s="2" customFormat="1" ht="16.5" customHeight="1">
      <c r="A88" s="39"/>
      <c r="B88" s="40"/>
      <c r="C88" s="250" t="s">
        <v>119</v>
      </c>
      <c r="D88" s="250" t="s">
        <v>322</v>
      </c>
      <c r="E88" s="251" t="s">
        <v>1269</v>
      </c>
      <c r="F88" s="252" t="s">
        <v>1270</v>
      </c>
      <c r="G88" s="253" t="s">
        <v>172</v>
      </c>
      <c r="H88" s="254">
        <v>24</v>
      </c>
      <c r="I88" s="255"/>
      <c r="J88" s="256">
        <f>ROUND(I88*H88,2)</f>
        <v>0</v>
      </c>
      <c r="K88" s="252" t="s">
        <v>19</v>
      </c>
      <c r="L88" s="257"/>
      <c r="M88" s="258" t="s">
        <v>19</v>
      </c>
      <c r="N88" s="259" t="s">
        <v>42</v>
      </c>
      <c r="O88" s="85"/>
      <c r="P88" s="213">
        <f>O88*H88</f>
        <v>0</v>
      </c>
      <c r="Q88" s="213">
        <v>0.00273</v>
      </c>
      <c r="R88" s="213">
        <f>Q88*H88</f>
        <v>0.06552</v>
      </c>
      <c r="S88" s="213">
        <v>0</v>
      </c>
      <c r="T88" s="213">
        <f>S88*H88</f>
        <v>0</v>
      </c>
      <c r="U88" s="214" t="s">
        <v>19</v>
      </c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5" t="s">
        <v>325</v>
      </c>
      <c r="AT88" s="215" t="s">
        <v>322</v>
      </c>
      <c r="AU88" s="215" t="s">
        <v>81</v>
      </c>
      <c r="AY88" s="18" t="s">
        <v>120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8" t="s">
        <v>79</v>
      </c>
      <c r="BK88" s="216">
        <f>ROUND(I88*H88,2)</f>
        <v>0</v>
      </c>
      <c r="BL88" s="18" t="s">
        <v>263</v>
      </c>
      <c r="BM88" s="215" t="s">
        <v>1271</v>
      </c>
    </row>
    <row r="89" spans="1:65" s="2" customFormat="1" ht="16.5" customHeight="1">
      <c r="A89" s="39"/>
      <c r="B89" s="40"/>
      <c r="C89" s="250" t="s">
        <v>183</v>
      </c>
      <c r="D89" s="250" t="s">
        <v>322</v>
      </c>
      <c r="E89" s="251" t="s">
        <v>1272</v>
      </c>
      <c r="F89" s="252" t="s">
        <v>1273</v>
      </c>
      <c r="G89" s="253" t="s">
        <v>392</v>
      </c>
      <c r="H89" s="254">
        <v>1</v>
      </c>
      <c r="I89" s="255"/>
      <c r="J89" s="256">
        <f>ROUND(I89*H89,2)</f>
        <v>0</v>
      </c>
      <c r="K89" s="252" t="s">
        <v>19</v>
      </c>
      <c r="L89" s="257"/>
      <c r="M89" s="258" t="s">
        <v>19</v>
      </c>
      <c r="N89" s="259" t="s">
        <v>42</v>
      </c>
      <c r="O89" s="85"/>
      <c r="P89" s="213">
        <f>O89*H89</f>
        <v>0</v>
      </c>
      <c r="Q89" s="213">
        <v>0.00273</v>
      </c>
      <c r="R89" s="213">
        <f>Q89*H89</f>
        <v>0.00273</v>
      </c>
      <c r="S89" s="213">
        <v>0</v>
      </c>
      <c r="T89" s="213">
        <f>S89*H89</f>
        <v>0</v>
      </c>
      <c r="U89" s="214" t="s">
        <v>19</v>
      </c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5" t="s">
        <v>325</v>
      </c>
      <c r="AT89" s="215" t="s">
        <v>322</v>
      </c>
      <c r="AU89" s="215" t="s">
        <v>81</v>
      </c>
      <c r="AY89" s="18" t="s">
        <v>120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8" t="s">
        <v>79</v>
      </c>
      <c r="BK89" s="216">
        <f>ROUND(I89*H89,2)</f>
        <v>0</v>
      </c>
      <c r="BL89" s="18" t="s">
        <v>263</v>
      </c>
      <c r="BM89" s="215" t="s">
        <v>1274</v>
      </c>
    </row>
    <row r="90" spans="1:65" s="2" customFormat="1" ht="16.5" customHeight="1">
      <c r="A90" s="39"/>
      <c r="B90" s="40"/>
      <c r="C90" s="204" t="s">
        <v>206</v>
      </c>
      <c r="D90" s="204" t="s">
        <v>123</v>
      </c>
      <c r="E90" s="205" t="s">
        <v>1275</v>
      </c>
      <c r="F90" s="206" t="s">
        <v>1276</v>
      </c>
      <c r="G90" s="207" t="s">
        <v>419</v>
      </c>
      <c r="H90" s="208">
        <v>1</v>
      </c>
      <c r="I90" s="209"/>
      <c r="J90" s="210">
        <f>ROUND(I90*H90,2)</f>
        <v>0</v>
      </c>
      <c r="K90" s="206" t="s">
        <v>19</v>
      </c>
      <c r="L90" s="45"/>
      <c r="M90" s="222" t="s">
        <v>19</v>
      </c>
      <c r="N90" s="223" t="s">
        <v>42</v>
      </c>
      <c r="O90" s="224"/>
      <c r="P90" s="225">
        <f>O90*H90</f>
        <v>0</v>
      </c>
      <c r="Q90" s="225">
        <v>0</v>
      </c>
      <c r="R90" s="225">
        <f>Q90*H90</f>
        <v>0</v>
      </c>
      <c r="S90" s="225">
        <v>0</v>
      </c>
      <c r="T90" s="225">
        <f>S90*H90</f>
        <v>0</v>
      </c>
      <c r="U90" s="226" t="s">
        <v>19</v>
      </c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5" t="s">
        <v>263</v>
      </c>
      <c r="AT90" s="215" t="s">
        <v>123</v>
      </c>
      <c r="AU90" s="215" t="s">
        <v>81</v>
      </c>
      <c r="AY90" s="18" t="s">
        <v>120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8" t="s">
        <v>79</v>
      </c>
      <c r="BK90" s="216">
        <f>ROUND(I90*H90,2)</f>
        <v>0</v>
      </c>
      <c r="BL90" s="18" t="s">
        <v>263</v>
      </c>
      <c r="BM90" s="215" t="s">
        <v>1277</v>
      </c>
    </row>
    <row r="91" spans="1:31" s="2" customFormat="1" ht="6.95" customHeight="1">
      <c r="A91" s="39"/>
      <c r="B91" s="60"/>
      <c r="C91" s="61"/>
      <c r="D91" s="61"/>
      <c r="E91" s="61"/>
      <c r="F91" s="61"/>
      <c r="G91" s="61"/>
      <c r="H91" s="61"/>
      <c r="I91" s="61"/>
      <c r="J91" s="61"/>
      <c r="K91" s="61"/>
      <c r="L91" s="45"/>
      <c r="M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</sheetData>
  <sheetProtection password="CC35" sheet="1" objects="1" scenarios="1" formatColumns="0" formatRows="0" autoFilter="0"/>
  <autoFilter ref="C80:K9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3"/>
  <sheetViews>
    <sheetView showGridLines="0" workbookViewId="0" topLeftCell="A1"/>
  </sheetViews>
  <sheetFormatPr defaultColWidth="9.140625" defaultRowHeight="12"/>
  <cols>
    <col min="1" max="1" width="8.28125" style="277" customWidth="1"/>
    <col min="2" max="2" width="1.7109375" style="277" customWidth="1"/>
    <col min="3" max="4" width="5.00390625" style="277" customWidth="1"/>
    <col min="5" max="5" width="11.7109375" style="277" customWidth="1"/>
    <col min="6" max="6" width="9.140625" style="277" customWidth="1"/>
    <col min="7" max="7" width="5.00390625" style="277" customWidth="1"/>
    <col min="8" max="8" width="77.8515625" style="277" customWidth="1"/>
    <col min="9" max="10" width="20.00390625" style="277" customWidth="1"/>
    <col min="11" max="11" width="1.7109375" style="277" customWidth="1"/>
  </cols>
  <sheetData>
    <row r="1" s="1" customFormat="1" ht="37.5" customHeight="1"/>
    <row r="2" spans="2:11" s="1" customFormat="1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pans="2:11" s="16" customFormat="1" ht="45" customHeight="1">
      <c r="B3" s="281"/>
      <c r="C3" s="282" t="s">
        <v>1278</v>
      </c>
      <c r="D3" s="282"/>
      <c r="E3" s="282"/>
      <c r="F3" s="282"/>
      <c r="G3" s="282"/>
      <c r="H3" s="282"/>
      <c r="I3" s="282"/>
      <c r="J3" s="282"/>
      <c r="K3" s="283"/>
    </row>
    <row r="4" spans="2:11" s="1" customFormat="1" ht="25.5" customHeight="1">
      <c r="B4" s="284"/>
      <c r="C4" s="285" t="s">
        <v>1279</v>
      </c>
      <c r="D4" s="285"/>
      <c r="E4" s="285"/>
      <c r="F4" s="285"/>
      <c r="G4" s="285"/>
      <c r="H4" s="285"/>
      <c r="I4" s="285"/>
      <c r="J4" s="285"/>
      <c r="K4" s="286"/>
    </row>
    <row r="5" spans="2:11" s="1" customFormat="1" ht="5.25" customHeight="1">
      <c r="B5" s="284"/>
      <c r="C5" s="287"/>
      <c r="D5" s="287"/>
      <c r="E5" s="287"/>
      <c r="F5" s="287"/>
      <c r="G5" s="287"/>
      <c r="H5" s="287"/>
      <c r="I5" s="287"/>
      <c r="J5" s="287"/>
      <c r="K5" s="286"/>
    </row>
    <row r="6" spans="2:11" s="1" customFormat="1" ht="15" customHeight="1">
      <c r="B6" s="284"/>
      <c r="C6" s="288" t="s">
        <v>1280</v>
      </c>
      <c r="D6" s="288"/>
      <c r="E6" s="288"/>
      <c r="F6" s="288"/>
      <c r="G6" s="288"/>
      <c r="H6" s="288"/>
      <c r="I6" s="288"/>
      <c r="J6" s="288"/>
      <c r="K6" s="286"/>
    </row>
    <row r="7" spans="2:11" s="1" customFormat="1" ht="15" customHeight="1">
      <c r="B7" s="289"/>
      <c r="C7" s="288" t="s">
        <v>1281</v>
      </c>
      <c r="D7" s="288"/>
      <c r="E7" s="288"/>
      <c r="F7" s="288"/>
      <c r="G7" s="288"/>
      <c r="H7" s="288"/>
      <c r="I7" s="288"/>
      <c r="J7" s="288"/>
      <c r="K7" s="286"/>
    </row>
    <row r="8" spans="2:11" s="1" customFormat="1" ht="12.75" customHeight="1">
      <c r="B8" s="289"/>
      <c r="C8" s="288"/>
      <c r="D8" s="288"/>
      <c r="E8" s="288"/>
      <c r="F8" s="288"/>
      <c r="G8" s="288"/>
      <c r="H8" s="288"/>
      <c r="I8" s="288"/>
      <c r="J8" s="288"/>
      <c r="K8" s="286"/>
    </row>
    <row r="9" spans="2:11" s="1" customFormat="1" ht="15" customHeight="1">
      <c r="B9" s="289"/>
      <c r="C9" s="288" t="s">
        <v>1282</v>
      </c>
      <c r="D9" s="288"/>
      <c r="E9" s="288"/>
      <c r="F9" s="288"/>
      <c r="G9" s="288"/>
      <c r="H9" s="288"/>
      <c r="I9" s="288"/>
      <c r="J9" s="288"/>
      <c r="K9" s="286"/>
    </row>
    <row r="10" spans="2:11" s="1" customFormat="1" ht="15" customHeight="1">
      <c r="B10" s="289"/>
      <c r="C10" s="288"/>
      <c r="D10" s="288" t="s">
        <v>1283</v>
      </c>
      <c r="E10" s="288"/>
      <c r="F10" s="288"/>
      <c r="G10" s="288"/>
      <c r="H10" s="288"/>
      <c r="I10" s="288"/>
      <c r="J10" s="288"/>
      <c r="K10" s="286"/>
    </row>
    <row r="11" spans="2:11" s="1" customFormat="1" ht="15" customHeight="1">
      <c r="B11" s="289"/>
      <c r="C11" s="290"/>
      <c r="D11" s="288" t="s">
        <v>1284</v>
      </c>
      <c r="E11" s="288"/>
      <c r="F11" s="288"/>
      <c r="G11" s="288"/>
      <c r="H11" s="288"/>
      <c r="I11" s="288"/>
      <c r="J11" s="288"/>
      <c r="K11" s="286"/>
    </row>
    <row r="12" spans="2:11" s="1" customFormat="1" ht="15" customHeight="1">
      <c r="B12" s="289"/>
      <c r="C12" s="290"/>
      <c r="D12" s="288"/>
      <c r="E12" s="288"/>
      <c r="F12" s="288"/>
      <c r="G12" s="288"/>
      <c r="H12" s="288"/>
      <c r="I12" s="288"/>
      <c r="J12" s="288"/>
      <c r="K12" s="286"/>
    </row>
    <row r="13" spans="2:11" s="1" customFormat="1" ht="15" customHeight="1">
      <c r="B13" s="289"/>
      <c r="C13" s="290"/>
      <c r="D13" s="291" t="s">
        <v>1285</v>
      </c>
      <c r="E13" s="288"/>
      <c r="F13" s="288"/>
      <c r="G13" s="288"/>
      <c r="H13" s="288"/>
      <c r="I13" s="288"/>
      <c r="J13" s="288"/>
      <c r="K13" s="286"/>
    </row>
    <row r="14" spans="2:11" s="1" customFormat="1" ht="12.75" customHeight="1">
      <c r="B14" s="289"/>
      <c r="C14" s="290"/>
      <c r="D14" s="290"/>
      <c r="E14" s="290"/>
      <c r="F14" s="290"/>
      <c r="G14" s="290"/>
      <c r="H14" s="290"/>
      <c r="I14" s="290"/>
      <c r="J14" s="290"/>
      <c r="K14" s="286"/>
    </row>
    <row r="15" spans="2:11" s="1" customFormat="1" ht="15" customHeight="1">
      <c r="B15" s="289"/>
      <c r="C15" s="290"/>
      <c r="D15" s="288" t="s">
        <v>1286</v>
      </c>
      <c r="E15" s="288"/>
      <c r="F15" s="288"/>
      <c r="G15" s="288"/>
      <c r="H15" s="288"/>
      <c r="I15" s="288"/>
      <c r="J15" s="288"/>
      <c r="K15" s="286"/>
    </row>
    <row r="16" spans="2:11" s="1" customFormat="1" ht="15" customHeight="1">
      <c r="B16" s="289"/>
      <c r="C16" s="290"/>
      <c r="D16" s="288" t="s">
        <v>1287</v>
      </c>
      <c r="E16" s="288"/>
      <c r="F16" s="288"/>
      <c r="G16" s="288"/>
      <c r="H16" s="288"/>
      <c r="I16" s="288"/>
      <c r="J16" s="288"/>
      <c r="K16" s="286"/>
    </row>
    <row r="17" spans="2:11" s="1" customFormat="1" ht="15" customHeight="1">
      <c r="B17" s="289"/>
      <c r="C17" s="290"/>
      <c r="D17" s="288" t="s">
        <v>1288</v>
      </c>
      <c r="E17" s="288"/>
      <c r="F17" s="288"/>
      <c r="G17" s="288"/>
      <c r="H17" s="288"/>
      <c r="I17" s="288"/>
      <c r="J17" s="288"/>
      <c r="K17" s="286"/>
    </row>
    <row r="18" spans="2:11" s="1" customFormat="1" ht="15" customHeight="1">
      <c r="B18" s="289"/>
      <c r="C18" s="290"/>
      <c r="D18" s="290"/>
      <c r="E18" s="292" t="s">
        <v>78</v>
      </c>
      <c r="F18" s="288" t="s">
        <v>1289</v>
      </c>
      <c r="G18" s="288"/>
      <c r="H18" s="288"/>
      <c r="I18" s="288"/>
      <c r="J18" s="288"/>
      <c r="K18" s="286"/>
    </row>
    <row r="19" spans="2:11" s="1" customFormat="1" ht="15" customHeight="1">
      <c r="B19" s="289"/>
      <c r="C19" s="290"/>
      <c r="D19" s="290"/>
      <c r="E19" s="292" t="s">
        <v>1290</v>
      </c>
      <c r="F19" s="288" t="s">
        <v>1291</v>
      </c>
      <c r="G19" s="288"/>
      <c r="H19" s="288"/>
      <c r="I19" s="288"/>
      <c r="J19" s="288"/>
      <c r="K19" s="286"/>
    </row>
    <row r="20" spans="2:11" s="1" customFormat="1" ht="15" customHeight="1">
      <c r="B20" s="289"/>
      <c r="C20" s="290"/>
      <c r="D20" s="290"/>
      <c r="E20" s="292" t="s">
        <v>1292</v>
      </c>
      <c r="F20" s="288" t="s">
        <v>1293</v>
      </c>
      <c r="G20" s="288"/>
      <c r="H20" s="288"/>
      <c r="I20" s="288"/>
      <c r="J20" s="288"/>
      <c r="K20" s="286"/>
    </row>
    <row r="21" spans="2:11" s="1" customFormat="1" ht="15" customHeight="1">
      <c r="B21" s="289"/>
      <c r="C21" s="290"/>
      <c r="D21" s="290"/>
      <c r="E21" s="292" t="s">
        <v>1294</v>
      </c>
      <c r="F21" s="288" t="s">
        <v>77</v>
      </c>
      <c r="G21" s="288"/>
      <c r="H21" s="288"/>
      <c r="I21" s="288"/>
      <c r="J21" s="288"/>
      <c r="K21" s="286"/>
    </row>
    <row r="22" spans="2:11" s="1" customFormat="1" ht="15" customHeight="1">
      <c r="B22" s="289"/>
      <c r="C22" s="290"/>
      <c r="D22" s="290"/>
      <c r="E22" s="292" t="s">
        <v>1295</v>
      </c>
      <c r="F22" s="288" t="s">
        <v>1296</v>
      </c>
      <c r="G22" s="288"/>
      <c r="H22" s="288"/>
      <c r="I22" s="288"/>
      <c r="J22" s="288"/>
      <c r="K22" s="286"/>
    </row>
    <row r="23" spans="2:11" s="1" customFormat="1" ht="15" customHeight="1">
      <c r="B23" s="289"/>
      <c r="C23" s="290"/>
      <c r="D23" s="290"/>
      <c r="E23" s="292" t="s">
        <v>1297</v>
      </c>
      <c r="F23" s="288" t="s">
        <v>1298</v>
      </c>
      <c r="G23" s="288"/>
      <c r="H23" s="288"/>
      <c r="I23" s="288"/>
      <c r="J23" s="288"/>
      <c r="K23" s="286"/>
    </row>
    <row r="24" spans="2:11" s="1" customFormat="1" ht="12.75" customHeight="1">
      <c r="B24" s="289"/>
      <c r="C24" s="290"/>
      <c r="D24" s="290"/>
      <c r="E24" s="290"/>
      <c r="F24" s="290"/>
      <c r="G24" s="290"/>
      <c r="H24" s="290"/>
      <c r="I24" s="290"/>
      <c r="J24" s="290"/>
      <c r="K24" s="286"/>
    </row>
    <row r="25" spans="2:11" s="1" customFormat="1" ht="15" customHeight="1">
      <c r="B25" s="289"/>
      <c r="C25" s="288" t="s">
        <v>1299</v>
      </c>
      <c r="D25" s="288"/>
      <c r="E25" s="288"/>
      <c r="F25" s="288"/>
      <c r="G25" s="288"/>
      <c r="H25" s="288"/>
      <c r="I25" s="288"/>
      <c r="J25" s="288"/>
      <c r="K25" s="286"/>
    </row>
    <row r="26" spans="2:11" s="1" customFormat="1" ht="15" customHeight="1">
      <c r="B26" s="289"/>
      <c r="C26" s="288" t="s">
        <v>1300</v>
      </c>
      <c r="D26" s="288"/>
      <c r="E26" s="288"/>
      <c r="F26" s="288"/>
      <c r="G26" s="288"/>
      <c r="H26" s="288"/>
      <c r="I26" s="288"/>
      <c r="J26" s="288"/>
      <c r="K26" s="286"/>
    </row>
    <row r="27" spans="2:11" s="1" customFormat="1" ht="15" customHeight="1">
      <c r="B27" s="289"/>
      <c r="C27" s="288"/>
      <c r="D27" s="288" t="s">
        <v>1301</v>
      </c>
      <c r="E27" s="288"/>
      <c r="F27" s="288"/>
      <c r="G27" s="288"/>
      <c r="H27" s="288"/>
      <c r="I27" s="288"/>
      <c r="J27" s="288"/>
      <c r="K27" s="286"/>
    </row>
    <row r="28" spans="2:11" s="1" customFormat="1" ht="15" customHeight="1">
      <c r="B28" s="289"/>
      <c r="C28" s="290"/>
      <c r="D28" s="288" t="s">
        <v>1302</v>
      </c>
      <c r="E28" s="288"/>
      <c r="F28" s="288"/>
      <c r="G28" s="288"/>
      <c r="H28" s="288"/>
      <c r="I28" s="288"/>
      <c r="J28" s="288"/>
      <c r="K28" s="286"/>
    </row>
    <row r="29" spans="2:11" s="1" customFormat="1" ht="12.75" customHeight="1">
      <c r="B29" s="289"/>
      <c r="C29" s="290"/>
      <c r="D29" s="290"/>
      <c r="E29" s="290"/>
      <c r="F29" s="290"/>
      <c r="G29" s="290"/>
      <c r="H29" s="290"/>
      <c r="I29" s="290"/>
      <c r="J29" s="290"/>
      <c r="K29" s="286"/>
    </row>
    <row r="30" spans="2:11" s="1" customFormat="1" ht="15" customHeight="1">
      <c r="B30" s="289"/>
      <c r="C30" s="290"/>
      <c r="D30" s="288" t="s">
        <v>1303</v>
      </c>
      <c r="E30" s="288"/>
      <c r="F30" s="288"/>
      <c r="G30" s="288"/>
      <c r="H30" s="288"/>
      <c r="I30" s="288"/>
      <c r="J30" s="288"/>
      <c r="K30" s="286"/>
    </row>
    <row r="31" spans="2:11" s="1" customFormat="1" ht="15" customHeight="1">
      <c r="B31" s="289"/>
      <c r="C31" s="290"/>
      <c r="D31" s="288" t="s">
        <v>1304</v>
      </c>
      <c r="E31" s="288"/>
      <c r="F31" s="288"/>
      <c r="G31" s="288"/>
      <c r="H31" s="288"/>
      <c r="I31" s="288"/>
      <c r="J31" s="288"/>
      <c r="K31" s="286"/>
    </row>
    <row r="32" spans="2:11" s="1" customFormat="1" ht="12.75" customHeight="1">
      <c r="B32" s="289"/>
      <c r="C32" s="290"/>
      <c r="D32" s="290"/>
      <c r="E32" s="290"/>
      <c r="F32" s="290"/>
      <c r="G32" s="290"/>
      <c r="H32" s="290"/>
      <c r="I32" s="290"/>
      <c r="J32" s="290"/>
      <c r="K32" s="286"/>
    </row>
    <row r="33" spans="2:11" s="1" customFormat="1" ht="15" customHeight="1">
      <c r="B33" s="289"/>
      <c r="C33" s="290"/>
      <c r="D33" s="288" t="s">
        <v>1305</v>
      </c>
      <c r="E33" s="288"/>
      <c r="F33" s="288"/>
      <c r="G33" s="288"/>
      <c r="H33" s="288"/>
      <c r="I33" s="288"/>
      <c r="J33" s="288"/>
      <c r="K33" s="286"/>
    </row>
    <row r="34" spans="2:11" s="1" customFormat="1" ht="15" customHeight="1">
      <c r="B34" s="289"/>
      <c r="C34" s="290"/>
      <c r="D34" s="288" t="s">
        <v>1306</v>
      </c>
      <c r="E34" s="288"/>
      <c r="F34" s="288"/>
      <c r="G34" s="288"/>
      <c r="H34" s="288"/>
      <c r="I34" s="288"/>
      <c r="J34" s="288"/>
      <c r="K34" s="286"/>
    </row>
    <row r="35" spans="2:11" s="1" customFormat="1" ht="15" customHeight="1">
      <c r="B35" s="289"/>
      <c r="C35" s="290"/>
      <c r="D35" s="288" t="s">
        <v>1307</v>
      </c>
      <c r="E35" s="288"/>
      <c r="F35" s="288"/>
      <c r="G35" s="288"/>
      <c r="H35" s="288"/>
      <c r="I35" s="288"/>
      <c r="J35" s="288"/>
      <c r="K35" s="286"/>
    </row>
    <row r="36" spans="2:11" s="1" customFormat="1" ht="15" customHeight="1">
      <c r="B36" s="289"/>
      <c r="C36" s="290"/>
      <c r="D36" s="288"/>
      <c r="E36" s="291" t="s">
        <v>104</v>
      </c>
      <c r="F36" s="288"/>
      <c r="G36" s="288" t="s">
        <v>1308</v>
      </c>
      <c r="H36" s="288"/>
      <c r="I36" s="288"/>
      <c r="J36" s="288"/>
      <c r="K36" s="286"/>
    </row>
    <row r="37" spans="2:11" s="1" customFormat="1" ht="30.75" customHeight="1">
      <c r="B37" s="289"/>
      <c r="C37" s="290"/>
      <c r="D37" s="288"/>
      <c r="E37" s="291" t="s">
        <v>1309</v>
      </c>
      <c r="F37" s="288"/>
      <c r="G37" s="288" t="s">
        <v>1310</v>
      </c>
      <c r="H37" s="288"/>
      <c r="I37" s="288"/>
      <c r="J37" s="288"/>
      <c r="K37" s="286"/>
    </row>
    <row r="38" spans="2:11" s="1" customFormat="1" ht="15" customHeight="1">
      <c r="B38" s="289"/>
      <c r="C38" s="290"/>
      <c r="D38" s="288"/>
      <c r="E38" s="291" t="s">
        <v>52</v>
      </c>
      <c r="F38" s="288"/>
      <c r="G38" s="288" t="s">
        <v>1311</v>
      </c>
      <c r="H38" s="288"/>
      <c r="I38" s="288"/>
      <c r="J38" s="288"/>
      <c r="K38" s="286"/>
    </row>
    <row r="39" spans="2:11" s="1" customFormat="1" ht="15" customHeight="1">
      <c r="B39" s="289"/>
      <c r="C39" s="290"/>
      <c r="D39" s="288"/>
      <c r="E39" s="291" t="s">
        <v>53</v>
      </c>
      <c r="F39" s="288"/>
      <c r="G39" s="288" t="s">
        <v>1312</v>
      </c>
      <c r="H39" s="288"/>
      <c r="I39" s="288"/>
      <c r="J39" s="288"/>
      <c r="K39" s="286"/>
    </row>
    <row r="40" spans="2:11" s="1" customFormat="1" ht="15" customHeight="1">
      <c r="B40" s="289"/>
      <c r="C40" s="290"/>
      <c r="D40" s="288"/>
      <c r="E40" s="291" t="s">
        <v>105</v>
      </c>
      <c r="F40" s="288"/>
      <c r="G40" s="288" t="s">
        <v>1313</v>
      </c>
      <c r="H40" s="288"/>
      <c r="I40" s="288"/>
      <c r="J40" s="288"/>
      <c r="K40" s="286"/>
    </row>
    <row r="41" spans="2:11" s="1" customFormat="1" ht="15" customHeight="1">
      <c r="B41" s="289"/>
      <c r="C41" s="290"/>
      <c r="D41" s="288"/>
      <c r="E41" s="291" t="s">
        <v>106</v>
      </c>
      <c r="F41" s="288"/>
      <c r="G41" s="288" t="s">
        <v>1314</v>
      </c>
      <c r="H41" s="288"/>
      <c r="I41" s="288"/>
      <c r="J41" s="288"/>
      <c r="K41" s="286"/>
    </row>
    <row r="42" spans="2:11" s="1" customFormat="1" ht="15" customHeight="1">
      <c r="B42" s="289"/>
      <c r="C42" s="290"/>
      <c r="D42" s="288"/>
      <c r="E42" s="291" t="s">
        <v>1315</v>
      </c>
      <c r="F42" s="288"/>
      <c r="G42" s="288" t="s">
        <v>1316</v>
      </c>
      <c r="H42" s="288"/>
      <c r="I42" s="288"/>
      <c r="J42" s="288"/>
      <c r="K42" s="286"/>
    </row>
    <row r="43" spans="2:11" s="1" customFormat="1" ht="15" customHeight="1">
      <c r="B43" s="289"/>
      <c r="C43" s="290"/>
      <c r="D43" s="288"/>
      <c r="E43" s="291"/>
      <c r="F43" s="288"/>
      <c r="G43" s="288" t="s">
        <v>1317</v>
      </c>
      <c r="H43" s="288"/>
      <c r="I43" s="288"/>
      <c r="J43" s="288"/>
      <c r="K43" s="286"/>
    </row>
    <row r="44" spans="2:11" s="1" customFormat="1" ht="15" customHeight="1">
      <c r="B44" s="289"/>
      <c r="C44" s="290"/>
      <c r="D44" s="288"/>
      <c r="E44" s="291" t="s">
        <v>1318</v>
      </c>
      <c r="F44" s="288"/>
      <c r="G44" s="288" t="s">
        <v>1319</v>
      </c>
      <c r="H44" s="288"/>
      <c r="I44" s="288"/>
      <c r="J44" s="288"/>
      <c r="K44" s="286"/>
    </row>
    <row r="45" spans="2:11" s="1" customFormat="1" ht="15" customHeight="1">
      <c r="B45" s="289"/>
      <c r="C45" s="290"/>
      <c r="D45" s="288"/>
      <c r="E45" s="291" t="s">
        <v>108</v>
      </c>
      <c r="F45" s="288"/>
      <c r="G45" s="288" t="s">
        <v>1320</v>
      </c>
      <c r="H45" s="288"/>
      <c r="I45" s="288"/>
      <c r="J45" s="288"/>
      <c r="K45" s="286"/>
    </row>
    <row r="46" spans="2:11" s="1" customFormat="1" ht="12.75" customHeight="1">
      <c r="B46" s="289"/>
      <c r="C46" s="290"/>
      <c r="D46" s="288"/>
      <c r="E46" s="288"/>
      <c r="F46" s="288"/>
      <c r="G46" s="288"/>
      <c r="H46" s="288"/>
      <c r="I46" s="288"/>
      <c r="J46" s="288"/>
      <c r="K46" s="286"/>
    </row>
    <row r="47" spans="2:11" s="1" customFormat="1" ht="15" customHeight="1">
      <c r="B47" s="289"/>
      <c r="C47" s="290"/>
      <c r="D47" s="288" t="s">
        <v>1321</v>
      </c>
      <c r="E47" s="288"/>
      <c r="F47" s="288"/>
      <c r="G47" s="288"/>
      <c r="H47" s="288"/>
      <c r="I47" s="288"/>
      <c r="J47" s="288"/>
      <c r="K47" s="286"/>
    </row>
    <row r="48" spans="2:11" s="1" customFormat="1" ht="15" customHeight="1">
      <c r="B48" s="289"/>
      <c r="C48" s="290"/>
      <c r="D48" s="290"/>
      <c r="E48" s="288" t="s">
        <v>1322</v>
      </c>
      <c r="F48" s="288"/>
      <c r="G48" s="288"/>
      <c r="H48" s="288"/>
      <c r="I48" s="288"/>
      <c r="J48" s="288"/>
      <c r="K48" s="286"/>
    </row>
    <row r="49" spans="2:11" s="1" customFormat="1" ht="15" customHeight="1">
      <c r="B49" s="289"/>
      <c r="C49" s="290"/>
      <c r="D49" s="290"/>
      <c r="E49" s="288" t="s">
        <v>1323</v>
      </c>
      <c r="F49" s="288"/>
      <c r="G49" s="288"/>
      <c r="H49" s="288"/>
      <c r="I49" s="288"/>
      <c r="J49" s="288"/>
      <c r="K49" s="286"/>
    </row>
    <row r="50" spans="2:11" s="1" customFormat="1" ht="15" customHeight="1">
      <c r="B50" s="289"/>
      <c r="C50" s="290"/>
      <c r="D50" s="290"/>
      <c r="E50" s="288" t="s">
        <v>1324</v>
      </c>
      <c r="F50" s="288"/>
      <c r="G50" s="288"/>
      <c r="H50" s="288"/>
      <c r="I50" s="288"/>
      <c r="J50" s="288"/>
      <c r="K50" s="286"/>
    </row>
    <row r="51" spans="2:11" s="1" customFormat="1" ht="15" customHeight="1">
      <c r="B51" s="289"/>
      <c r="C51" s="290"/>
      <c r="D51" s="288" t="s">
        <v>1325</v>
      </c>
      <c r="E51" s="288"/>
      <c r="F51" s="288"/>
      <c r="G51" s="288"/>
      <c r="H51" s="288"/>
      <c r="I51" s="288"/>
      <c r="J51" s="288"/>
      <c r="K51" s="286"/>
    </row>
    <row r="52" spans="2:11" s="1" customFormat="1" ht="25.5" customHeight="1">
      <c r="B52" s="284"/>
      <c r="C52" s="285" t="s">
        <v>1326</v>
      </c>
      <c r="D52" s="285"/>
      <c r="E52" s="285"/>
      <c r="F52" s="285"/>
      <c r="G52" s="285"/>
      <c r="H52" s="285"/>
      <c r="I52" s="285"/>
      <c r="J52" s="285"/>
      <c r="K52" s="286"/>
    </row>
    <row r="53" spans="2:11" s="1" customFormat="1" ht="5.25" customHeight="1">
      <c r="B53" s="284"/>
      <c r="C53" s="287"/>
      <c r="D53" s="287"/>
      <c r="E53" s="287"/>
      <c r="F53" s="287"/>
      <c r="G53" s="287"/>
      <c r="H53" s="287"/>
      <c r="I53" s="287"/>
      <c r="J53" s="287"/>
      <c r="K53" s="286"/>
    </row>
    <row r="54" spans="2:11" s="1" customFormat="1" ht="15" customHeight="1">
      <c r="B54" s="284"/>
      <c r="C54" s="288" t="s">
        <v>1327</v>
      </c>
      <c r="D54" s="288"/>
      <c r="E54" s="288"/>
      <c r="F54" s="288"/>
      <c r="G54" s="288"/>
      <c r="H54" s="288"/>
      <c r="I54" s="288"/>
      <c r="J54" s="288"/>
      <c r="K54" s="286"/>
    </row>
    <row r="55" spans="2:11" s="1" customFormat="1" ht="15" customHeight="1">
      <c r="B55" s="284"/>
      <c r="C55" s="288" t="s">
        <v>1328</v>
      </c>
      <c r="D55" s="288"/>
      <c r="E55" s="288"/>
      <c r="F55" s="288"/>
      <c r="G55" s="288"/>
      <c r="H55" s="288"/>
      <c r="I55" s="288"/>
      <c r="J55" s="288"/>
      <c r="K55" s="286"/>
    </row>
    <row r="56" spans="2:11" s="1" customFormat="1" ht="12.75" customHeight="1">
      <c r="B56" s="284"/>
      <c r="C56" s="288"/>
      <c r="D56" s="288"/>
      <c r="E56" s="288"/>
      <c r="F56" s="288"/>
      <c r="G56" s="288"/>
      <c r="H56" s="288"/>
      <c r="I56" s="288"/>
      <c r="J56" s="288"/>
      <c r="K56" s="286"/>
    </row>
    <row r="57" spans="2:11" s="1" customFormat="1" ht="15" customHeight="1">
      <c r="B57" s="284"/>
      <c r="C57" s="288" t="s">
        <v>1329</v>
      </c>
      <c r="D57" s="288"/>
      <c r="E57" s="288"/>
      <c r="F57" s="288"/>
      <c r="G57" s="288"/>
      <c r="H57" s="288"/>
      <c r="I57" s="288"/>
      <c r="J57" s="288"/>
      <c r="K57" s="286"/>
    </row>
    <row r="58" spans="2:11" s="1" customFormat="1" ht="15" customHeight="1">
      <c r="B58" s="284"/>
      <c r="C58" s="290"/>
      <c r="D58" s="288" t="s">
        <v>1330</v>
      </c>
      <c r="E58" s="288"/>
      <c r="F58" s="288"/>
      <c r="G58" s="288"/>
      <c r="H58" s="288"/>
      <c r="I58" s="288"/>
      <c r="J58" s="288"/>
      <c r="K58" s="286"/>
    </row>
    <row r="59" spans="2:11" s="1" customFormat="1" ht="15" customHeight="1">
      <c r="B59" s="284"/>
      <c r="C59" s="290"/>
      <c r="D59" s="288" t="s">
        <v>1331</v>
      </c>
      <c r="E59" s="288"/>
      <c r="F59" s="288"/>
      <c r="G59" s="288"/>
      <c r="H59" s="288"/>
      <c r="I59" s="288"/>
      <c r="J59" s="288"/>
      <c r="K59" s="286"/>
    </row>
    <row r="60" spans="2:11" s="1" customFormat="1" ht="15" customHeight="1">
      <c r="B60" s="284"/>
      <c r="C60" s="290"/>
      <c r="D60" s="288" t="s">
        <v>1332</v>
      </c>
      <c r="E60" s="288"/>
      <c r="F60" s="288"/>
      <c r="G60" s="288"/>
      <c r="H60" s="288"/>
      <c r="I60" s="288"/>
      <c r="J60" s="288"/>
      <c r="K60" s="286"/>
    </row>
    <row r="61" spans="2:11" s="1" customFormat="1" ht="15" customHeight="1">
      <c r="B61" s="284"/>
      <c r="C61" s="290"/>
      <c r="D61" s="288" t="s">
        <v>1333</v>
      </c>
      <c r="E61" s="288"/>
      <c r="F61" s="288"/>
      <c r="G61" s="288"/>
      <c r="H61" s="288"/>
      <c r="I61" s="288"/>
      <c r="J61" s="288"/>
      <c r="K61" s="286"/>
    </row>
    <row r="62" spans="2:11" s="1" customFormat="1" ht="15" customHeight="1">
      <c r="B62" s="284"/>
      <c r="C62" s="290"/>
      <c r="D62" s="293" t="s">
        <v>1334</v>
      </c>
      <c r="E62" s="293"/>
      <c r="F62" s="293"/>
      <c r="G62" s="293"/>
      <c r="H62" s="293"/>
      <c r="I62" s="293"/>
      <c r="J62" s="293"/>
      <c r="K62" s="286"/>
    </row>
    <row r="63" spans="2:11" s="1" customFormat="1" ht="15" customHeight="1">
      <c r="B63" s="284"/>
      <c r="C63" s="290"/>
      <c r="D63" s="288" t="s">
        <v>1335</v>
      </c>
      <c r="E63" s="288"/>
      <c r="F63" s="288"/>
      <c r="G63" s="288"/>
      <c r="H63" s="288"/>
      <c r="I63" s="288"/>
      <c r="J63" s="288"/>
      <c r="K63" s="286"/>
    </row>
    <row r="64" spans="2:11" s="1" customFormat="1" ht="12.75" customHeight="1">
      <c r="B64" s="284"/>
      <c r="C64" s="290"/>
      <c r="D64" s="290"/>
      <c r="E64" s="294"/>
      <c r="F64" s="290"/>
      <c r="G64" s="290"/>
      <c r="H64" s="290"/>
      <c r="I64" s="290"/>
      <c r="J64" s="290"/>
      <c r="K64" s="286"/>
    </row>
    <row r="65" spans="2:11" s="1" customFormat="1" ht="15" customHeight="1">
      <c r="B65" s="284"/>
      <c r="C65" s="290"/>
      <c r="D65" s="288" t="s">
        <v>1336</v>
      </c>
      <c r="E65" s="288"/>
      <c r="F65" s="288"/>
      <c r="G65" s="288"/>
      <c r="H65" s="288"/>
      <c r="I65" s="288"/>
      <c r="J65" s="288"/>
      <c r="K65" s="286"/>
    </row>
    <row r="66" spans="2:11" s="1" customFormat="1" ht="15" customHeight="1">
      <c r="B66" s="284"/>
      <c r="C66" s="290"/>
      <c r="D66" s="293" t="s">
        <v>1337</v>
      </c>
      <c r="E66" s="293"/>
      <c r="F66" s="293"/>
      <c r="G66" s="293"/>
      <c r="H66" s="293"/>
      <c r="I66" s="293"/>
      <c r="J66" s="293"/>
      <c r="K66" s="286"/>
    </row>
    <row r="67" spans="2:11" s="1" customFormat="1" ht="15" customHeight="1">
      <c r="B67" s="284"/>
      <c r="C67" s="290"/>
      <c r="D67" s="288" t="s">
        <v>1338</v>
      </c>
      <c r="E67" s="288"/>
      <c r="F67" s="288"/>
      <c r="G67" s="288"/>
      <c r="H67" s="288"/>
      <c r="I67" s="288"/>
      <c r="J67" s="288"/>
      <c r="K67" s="286"/>
    </row>
    <row r="68" spans="2:11" s="1" customFormat="1" ht="15" customHeight="1">
      <c r="B68" s="284"/>
      <c r="C68" s="290"/>
      <c r="D68" s="288" t="s">
        <v>1339</v>
      </c>
      <c r="E68" s="288"/>
      <c r="F68" s="288"/>
      <c r="G68" s="288"/>
      <c r="H68" s="288"/>
      <c r="I68" s="288"/>
      <c r="J68" s="288"/>
      <c r="K68" s="286"/>
    </row>
    <row r="69" spans="2:11" s="1" customFormat="1" ht="15" customHeight="1">
      <c r="B69" s="284"/>
      <c r="C69" s="290"/>
      <c r="D69" s="288" t="s">
        <v>1340</v>
      </c>
      <c r="E69" s="288"/>
      <c r="F69" s="288"/>
      <c r="G69" s="288"/>
      <c r="H69" s="288"/>
      <c r="I69" s="288"/>
      <c r="J69" s="288"/>
      <c r="K69" s="286"/>
    </row>
    <row r="70" spans="2:11" s="1" customFormat="1" ht="15" customHeight="1">
      <c r="B70" s="284"/>
      <c r="C70" s="290"/>
      <c r="D70" s="288" t="s">
        <v>1341</v>
      </c>
      <c r="E70" s="288"/>
      <c r="F70" s="288"/>
      <c r="G70" s="288"/>
      <c r="H70" s="288"/>
      <c r="I70" s="288"/>
      <c r="J70" s="288"/>
      <c r="K70" s="286"/>
    </row>
    <row r="71" spans="2:11" s="1" customFormat="1" ht="12.75" customHeight="1">
      <c r="B71" s="295"/>
      <c r="C71" s="296"/>
      <c r="D71" s="296"/>
      <c r="E71" s="296"/>
      <c r="F71" s="296"/>
      <c r="G71" s="296"/>
      <c r="H71" s="296"/>
      <c r="I71" s="296"/>
      <c r="J71" s="296"/>
      <c r="K71" s="297"/>
    </row>
    <row r="72" spans="2:11" s="1" customFormat="1" ht="18.75" customHeight="1">
      <c r="B72" s="298"/>
      <c r="C72" s="298"/>
      <c r="D72" s="298"/>
      <c r="E72" s="298"/>
      <c r="F72" s="298"/>
      <c r="G72" s="298"/>
      <c r="H72" s="298"/>
      <c r="I72" s="298"/>
      <c r="J72" s="298"/>
      <c r="K72" s="299"/>
    </row>
    <row r="73" spans="2:11" s="1" customFormat="1" ht="18.75" customHeight="1">
      <c r="B73" s="299"/>
      <c r="C73" s="299"/>
      <c r="D73" s="299"/>
      <c r="E73" s="299"/>
      <c r="F73" s="299"/>
      <c r="G73" s="299"/>
      <c r="H73" s="299"/>
      <c r="I73" s="299"/>
      <c r="J73" s="299"/>
      <c r="K73" s="299"/>
    </row>
    <row r="74" spans="2:11" s="1" customFormat="1" ht="7.5" customHeight="1">
      <c r="B74" s="300"/>
      <c r="C74" s="301"/>
      <c r="D74" s="301"/>
      <c r="E74" s="301"/>
      <c r="F74" s="301"/>
      <c r="G74" s="301"/>
      <c r="H74" s="301"/>
      <c r="I74" s="301"/>
      <c r="J74" s="301"/>
      <c r="K74" s="302"/>
    </row>
    <row r="75" spans="2:11" s="1" customFormat="1" ht="45" customHeight="1">
      <c r="B75" s="303"/>
      <c r="C75" s="304" t="s">
        <v>1342</v>
      </c>
      <c r="D75" s="304"/>
      <c r="E75" s="304"/>
      <c r="F75" s="304"/>
      <c r="G75" s="304"/>
      <c r="H75" s="304"/>
      <c r="I75" s="304"/>
      <c r="J75" s="304"/>
      <c r="K75" s="305"/>
    </row>
    <row r="76" spans="2:11" s="1" customFormat="1" ht="17.25" customHeight="1">
      <c r="B76" s="303"/>
      <c r="C76" s="306" t="s">
        <v>1343</v>
      </c>
      <c r="D76" s="306"/>
      <c r="E76" s="306"/>
      <c r="F76" s="306" t="s">
        <v>1344</v>
      </c>
      <c r="G76" s="307"/>
      <c r="H76" s="306" t="s">
        <v>53</v>
      </c>
      <c r="I76" s="306" t="s">
        <v>56</v>
      </c>
      <c r="J76" s="306" t="s">
        <v>1345</v>
      </c>
      <c r="K76" s="305"/>
    </row>
    <row r="77" spans="2:11" s="1" customFormat="1" ht="17.25" customHeight="1">
      <c r="B77" s="303"/>
      <c r="C77" s="308" t="s">
        <v>1346</v>
      </c>
      <c r="D77" s="308"/>
      <c r="E77" s="308"/>
      <c r="F77" s="309" t="s">
        <v>1347</v>
      </c>
      <c r="G77" s="310"/>
      <c r="H77" s="308"/>
      <c r="I77" s="308"/>
      <c r="J77" s="308" t="s">
        <v>1348</v>
      </c>
      <c r="K77" s="305"/>
    </row>
    <row r="78" spans="2:11" s="1" customFormat="1" ht="5.25" customHeight="1">
      <c r="B78" s="303"/>
      <c r="C78" s="311"/>
      <c r="D78" s="311"/>
      <c r="E78" s="311"/>
      <c r="F78" s="311"/>
      <c r="G78" s="312"/>
      <c r="H78" s="311"/>
      <c r="I78" s="311"/>
      <c r="J78" s="311"/>
      <c r="K78" s="305"/>
    </row>
    <row r="79" spans="2:11" s="1" customFormat="1" ht="15" customHeight="1">
      <c r="B79" s="303"/>
      <c r="C79" s="291" t="s">
        <v>52</v>
      </c>
      <c r="D79" s="313"/>
      <c r="E79" s="313"/>
      <c r="F79" s="314" t="s">
        <v>1349</v>
      </c>
      <c r="G79" s="315"/>
      <c r="H79" s="291" t="s">
        <v>1350</v>
      </c>
      <c r="I79" s="291" t="s">
        <v>1351</v>
      </c>
      <c r="J79" s="291">
        <v>20</v>
      </c>
      <c r="K79" s="305"/>
    </row>
    <row r="80" spans="2:11" s="1" customFormat="1" ht="15" customHeight="1">
      <c r="B80" s="303"/>
      <c r="C80" s="291" t="s">
        <v>1352</v>
      </c>
      <c r="D80" s="291"/>
      <c r="E80" s="291"/>
      <c r="F80" s="314" t="s">
        <v>1349</v>
      </c>
      <c r="G80" s="315"/>
      <c r="H80" s="291" t="s">
        <v>1353</v>
      </c>
      <c r="I80" s="291" t="s">
        <v>1351</v>
      </c>
      <c r="J80" s="291">
        <v>120</v>
      </c>
      <c r="K80" s="305"/>
    </row>
    <row r="81" spans="2:11" s="1" customFormat="1" ht="15" customHeight="1">
      <c r="B81" s="316"/>
      <c r="C81" s="291" t="s">
        <v>1354</v>
      </c>
      <c r="D81" s="291"/>
      <c r="E81" s="291"/>
      <c r="F81" s="314" t="s">
        <v>1355</v>
      </c>
      <c r="G81" s="315"/>
      <c r="H81" s="291" t="s">
        <v>1356</v>
      </c>
      <c r="I81" s="291" t="s">
        <v>1351</v>
      </c>
      <c r="J81" s="291">
        <v>50</v>
      </c>
      <c r="K81" s="305"/>
    </row>
    <row r="82" spans="2:11" s="1" customFormat="1" ht="15" customHeight="1">
      <c r="B82" s="316"/>
      <c r="C82" s="291" t="s">
        <v>1357</v>
      </c>
      <c r="D82" s="291"/>
      <c r="E82" s="291"/>
      <c r="F82" s="314" t="s">
        <v>1349</v>
      </c>
      <c r="G82" s="315"/>
      <c r="H82" s="291" t="s">
        <v>1358</v>
      </c>
      <c r="I82" s="291" t="s">
        <v>1359</v>
      </c>
      <c r="J82" s="291"/>
      <c r="K82" s="305"/>
    </row>
    <row r="83" spans="2:11" s="1" customFormat="1" ht="15" customHeight="1">
      <c r="B83" s="316"/>
      <c r="C83" s="317" t="s">
        <v>1360</v>
      </c>
      <c r="D83" s="317"/>
      <c r="E83" s="317"/>
      <c r="F83" s="318" t="s">
        <v>1355</v>
      </c>
      <c r="G83" s="317"/>
      <c r="H83" s="317" t="s">
        <v>1361</v>
      </c>
      <c r="I83" s="317" t="s">
        <v>1351</v>
      </c>
      <c r="J83" s="317">
        <v>15</v>
      </c>
      <c r="K83" s="305"/>
    </row>
    <row r="84" spans="2:11" s="1" customFormat="1" ht="15" customHeight="1">
      <c r="B84" s="316"/>
      <c r="C84" s="317" t="s">
        <v>1362</v>
      </c>
      <c r="D84" s="317"/>
      <c r="E84" s="317"/>
      <c r="F84" s="318" t="s">
        <v>1355</v>
      </c>
      <c r="G84" s="317"/>
      <c r="H84" s="317" t="s">
        <v>1363</v>
      </c>
      <c r="I84" s="317" t="s">
        <v>1351</v>
      </c>
      <c r="J84" s="317">
        <v>15</v>
      </c>
      <c r="K84" s="305"/>
    </row>
    <row r="85" spans="2:11" s="1" customFormat="1" ht="15" customHeight="1">
      <c r="B85" s="316"/>
      <c r="C85" s="317" t="s">
        <v>1364</v>
      </c>
      <c r="D85" s="317"/>
      <c r="E85" s="317"/>
      <c r="F85" s="318" t="s">
        <v>1355</v>
      </c>
      <c r="G85" s="317"/>
      <c r="H85" s="317" t="s">
        <v>1365</v>
      </c>
      <c r="I85" s="317" t="s">
        <v>1351</v>
      </c>
      <c r="J85" s="317">
        <v>20</v>
      </c>
      <c r="K85" s="305"/>
    </row>
    <row r="86" spans="2:11" s="1" customFormat="1" ht="15" customHeight="1">
      <c r="B86" s="316"/>
      <c r="C86" s="317" t="s">
        <v>1366</v>
      </c>
      <c r="D86" s="317"/>
      <c r="E86" s="317"/>
      <c r="F86" s="318" t="s">
        <v>1355</v>
      </c>
      <c r="G86" s="317"/>
      <c r="H86" s="317" t="s">
        <v>1367</v>
      </c>
      <c r="I86" s="317" t="s">
        <v>1351</v>
      </c>
      <c r="J86" s="317">
        <v>20</v>
      </c>
      <c r="K86" s="305"/>
    </row>
    <row r="87" spans="2:11" s="1" customFormat="1" ht="15" customHeight="1">
      <c r="B87" s="316"/>
      <c r="C87" s="291" t="s">
        <v>1368</v>
      </c>
      <c r="D87" s="291"/>
      <c r="E87" s="291"/>
      <c r="F87" s="314" t="s">
        <v>1355</v>
      </c>
      <c r="G87" s="315"/>
      <c r="H87" s="291" t="s">
        <v>1369</v>
      </c>
      <c r="I87" s="291" t="s">
        <v>1351</v>
      </c>
      <c r="J87" s="291">
        <v>50</v>
      </c>
      <c r="K87" s="305"/>
    </row>
    <row r="88" spans="2:11" s="1" customFormat="1" ht="15" customHeight="1">
      <c r="B88" s="316"/>
      <c r="C88" s="291" t="s">
        <v>1370</v>
      </c>
      <c r="D88" s="291"/>
      <c r="E88" s="291"/>
      <c r="F88" s="314" t="s">
        <v>1355</v>
      </c>
      <c r="G88" s="315"/>
      <c r="H88" s="291" t="s">
        <v>1371</v>
      </c>
      <c r="I88" s="291" t="s">
        <v>1351</v>
      </c>
      <c r="J88" s="291">
        <v>20</v>
      </c>
      <c r="K88" s="305"/>
    </row>
    <row r="89" spans="2:11" s="1" customFormat="1" ht="15" customHeight="1">
      <c r="B89" s="316"/>
      <c r="C89" s="291" t="s">
        <v>1372</v>
      </c>
      <c r="D89" s="291"/>
      <c r="E89" s="291"/>
      <c r="F89" s="314" t="s">
        <v>1355</v>
      </c>
      <c r="G89" s="315"/>
      <c r="H89" s="291" t="s">
        <v>1373</v>
      </c>
      <c r="I89" s="291" t="s">
        <v>1351</v>
      </c>
      <c r="J89" s="291">
        <v>20</v>
      </c>
      <c r="K89" s="305"/>
    </row>
    <row r="90" spans="2:11" s="1" customFormat="1" ht="15" customHeight="1">
      <c r="B90" s="316"/>
      <c r="C90" s="291" t="s">
        <v>1374</v>
      </c>
      <c r="D90" s="291"/>
      <c r="E90" s="291"/>
      <c r="F90" s="314" t="s">
        <v>1355</v>
      </c>
      <c r="G90" s="315"/>
      <c r="H90" s="291" t="s">
        <v>1375</v>
      </c>
      <c r="I90" s="291" t="s">
        <v>1351</v>
      </c>
      <c r="J90" s="291">
        <v>50</v>
      </c>
      <c r="K90" s="305"/>
    </row>
    <row r="91" spans="2:11" s="1" customFormat="1" ht="15" customHeight="1">
      <c r="B91" s="316"/>
      <c r="C91" s="291" t="s">
        <v>1376</v>
      </c>
      <c r="D91" s="291"/>
      <c r="E91" s="291"/>
      <c r="F91" s="314" t="s">
        <v>1355</v>
      </c>
      <c r="G91" s="315"/>
      <c r="H91" s="291" t="s">
        <v>1376</v>
      </c>
      <c r="I91" s="291" t="s">
        <v>1351</v>
      </c>
      <c r="J91" s="291">
        <v>50</v>
      </c>
      <c r="K91" s="305"/>
    </row>
    <row r="92" spans="2:11" s="1" customFormat="1" ht="15" customHeight="1">
      <c r="B92" s="316"/>
      <c r="C92" s="291" t="s">
        <v>1377</v>
      </c>
      <c r="D92" s="291"/>
      <c r="E92" s="291"/>
      <c r="F92" s="314" t="s">
        <v>1355</v>
      </c>
      <c r="G92" s="315"/>
      <c r="H92" s="291" t="s">
        <v>1378</v>
      </c>
      <c r="I92" s="291" t="s">
        <v>1351</v>
      </c>
      <c r="J92" s="291">
        <v>255</v>
      </c>
      <c r="K92" s="305"/>
    </row>
    <row r="93" spans="2:11" s="1" customFormat="1" ht="15" customHeight="1">
      <c r="B93" s="316"/>
      <c r="C93" s="291" t="s">
        <v>1379</v>
      </c>
      <c r="D93" s="291"/>
      <c r="E93" s="291"/>
      <c r="F93" s="314" t="s">
        <v>1349</v>
      </c>
      <c r="G93" s="315"/>
      <c r="H93" s="291" t="s">
        <v>1380</v>
      </c>
      <c r="I93" s="291" t="s">
        <v>1381</v>
      </c>
      <c r="J93" s="291"/>
      <c r="K93" s="305"/>
    </row>
    <row r="94" spans="2:11" s="1" customFormat="1" ht="15" customHeight="1">
      <c r="B94" s="316"/>
      <c r="C94" s="291" t="s">
        <v>1382</v>
      </c>
      <c r="D94" s="291"/>
      <c r="E94" s="291"/>
      <c r="F94" s="314" t="s">
        <v>1349</v>
      </c>
      <c r="G94" s="315"/>
      <c r="H94" s="291" t="s">
        <v>1383</v>
      </c>
      <c r="I94" s="291" t="s">
        <v>1384</v>
      </c>
      <c r="J94" s="291"/>
      <c r="K94" s="305"/>
    </row>
    <row r="95" spans="2:11" s="1" customFormat="1" ht="15" customHeight="1">
      <c r="B95" s="316"/>
      <c r="C95" s="291" t="s">
        <v>1385</v>
      </c>
      <c r="D95" s="291"/>
      <c r="E95" s="291"/>
      <c r="F95" s="314" t="s">
        <v>1349</v>
      </c>
      <c r="G95" s="315"/>
      <c r="H95" s="291" t="s">
        <v>1385</v>
      </c>
      <c r="I95" s="291" t="s">
        <v>1384</v>
      </c>
      <c r="J95" s="291"/>
      <c r="K95" s="305"/>
    </row>
    <row r="96" spans="2:11" s="1" customFormat="1" ht="15" customHeight="1">
      <c r="B96" s="316"/>
      <c r="C96" s="291" t="s">
        <v>37</v>
      </c>
      <c r="D96" s="291"/>
      <c r="E96" s="291"/>
      <c r="F96" s="314" t="s">
        <v>1349</v>
      </c>
      <c r="G96" s="315"/>
      <c r="H96" s="291" t="s">
        <v>1386</v>
      </c>
      <c r="I96" s="291" t="s">
        <v>1384</v>
      </c>
      <c r="J96" s="291"/>
      <c r="K96" s="305"/>
    </row>
    <row r="97" spans="2:11" s="1" customFormat="1" ht="15" customHeight="1">
      <c r="B97" s="316"/>
      <c r="C97" s="291" t="s">
        <v>47</v>
      </c>
      <c r="D97" s="291"/>
      <c r="E97" s="291"/>
      <c r="F97" s="314" t="s">
        <v>1349</v>
      </c>
      <c r="G97" s="315"/>
      <c r="H97" s="291" t="s">
        <v>1387</v>
      </c>
      <c r="I97" s="291" t="s">
        <v>1384</v>
      </c>
      <c r="J97" s="291"/>
      <c r="K97" s="305"/>
    </row>
    <row r="98" spans="2:11" s="1" customFormat="1" ht="15" customHeight="1">
      <c r="B98" s="319"/>
      <c r="C98" s="320"/>
      <c r="D98" s="320"/>
      <c r="E98" s="320"/>
      <c r="F98" s="320"/>
      <c r="G98" s="320"/>
      <c r="H98" s="320"/>
      <c r="I98" s="320"/>
      <c r="J98" s="320"/>
      <c r="K98" s="321"/>
    </row>
    <row r="99" spans="2:11" s="1" customFormat="1" ht="18.75" customHeight="1">
      <c r="B99" s="322"/>
      <c r="C99" s="323"/>
      <c r="D99" s="323"/>
      <c r="E99" s="323"/>
      <c r="F99" s="323"/>
      <c r="G99" s="323"/>
      <c r="H99" s="323"/>
      <c r="I99" s="323"/>
      <c r="J99" s="323"/>
      <c r="K99" s="322"/>
    </row>
    <row r="100" spans="2:11" s="1" customFormat="1" ht="18.75" customHeight="1"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</row>
    <row r="101" spans="2:11" s="1" customFormat="1" ht="7.5" customHeight="1">
      <c r="B101" s="300"/>
      <c r="C101" s="301"/>
      <c r="D101" s="301"/>
      <c r="E101" s="301"/>
      <c r="F101" s="301"/>
      <c r="G101" s="301"/>
      <c r="H101" s="301"/>
      <c r="I101" s="301"/>
      <c r="J101" s="301"/>
      <c r="K101" s="302"/>
    </row>
    <row r="102" spans="2:11" s="1" customFormat="1" ht="45" customHeight="1">
      <c r="B102" s="303"/>
      <c r="C102" s="304" t="s">
        <v>1388</v>
      </c>
      <c r="D102" s="304"/>
      <c r="E102" s="304"/>
      <c r="F102" s="304"/>
      <c r="G102" s="304"/>
      <c r="H102" s="304"/>
      <c r="I102" s="304"/>
      <c r="J102" s="304"/>
      <c r="K102" s="305"/>
    </row>
    <row r="103" spans="2:11" s="1" customFormat="1" ht="17.25" customHeight="1">
      <c r="B103" s="303"/>
      <c r="C103" s="306" t="s">
        <v>1343</v>
      </c>
      <c r="D103" s="306"/>
      <c r="E103" s="306"/>
      <c r="F103" s="306" t="s">
        <v>1344</v>
      </c>
      <c r="G103" s="307"/>
      <c r="H103" s="306" t="s">
        <v>53</v>
      </c>
      <c r="I103" s="306" t="s">
        <v>56</v>
      </c>
      <c r="J103" s="306" t="s">
        <v>1345</v>
      </c>
      <c r="K103" s="305"/>
    </row>
    <row r="104" spans="2:11" s="1" customFormat="1" ht="17.25" customHeight="1">
      <c r="B104" s="303"/>
      <c r="C104" s="308" t="s">
        <v>1346</v>
      </c>
      <c r="D104" s="308"/>
      <c r="E104" s="308"/>
      <c r="F104" s="309" t="s">
        <v>1347</v>
      </c>
      <c r="G104" s="310"/>
      <c r="H104" s="308"/>
      <c r="I104" s="308"/>
      <c r="J104" s="308" t="s">
        <v>1348</v>
      </c>
      <c r="K104" s="305"/>
    </row>
    <row r="105" spans="2:11" s="1" customFormat="1" ht="5.25" customHeight="1">
      <c r="B105" s="303"/>
      <c r="C105" s="306"/>
      <c r="D105" s="306"/>
      <c r="E105" s="306"/>
      <c r="F105" s="306"/>
      <c r="G105" s="324"/>
      <c r="H105" s="306"/>
      <c r="I105" s="306"/>
      <c r="J105" s="306"/>
      <c r="K105" s="305"/>
    </row>
    <row r="106" spans="2:11" s="1" customFormat="1" ht="15" customHeight="1">
      <c r="B106" s="303"/>
      <c r="C106" s="291" t="s">
        <v>52</v>
      </c>
      <c r="D106" s="313"/>
      <c r="E106" s="313"/>
      <c r="F106" s="314" t="s">
        <v>1349</v>
      </c>
      <c r="G106" s="291"/>
      <c r="H106" s="291" t="s">
        <v>1389</v>
      </c>
      <c r="I106" s="291" t="s">
        <v>1351</v>
      </c>
      <c r="J106" s="291">
        <v>20</v>
      </c>
      <c r="K106" s="305"/>
    </row>
    <row r="107" spans="2:11" s="1" customFormat="1" ht="15" customHeight="1">
      <c r="B107" s="303"/>
      <c r="C107" s="291" t="s">
        <v>1352</v>
      </c>
      <c r="D107" s="291"/>
      <c r="E107" s="291"/>
      <c r="F107" s="314" t="s">
        <v>1349</v>
      </c>
      <c r="G107" s="291"/>
      <c r="H107" s="291" t="s">
        <v>1389</v>
      </c>
      <c r="I107" s="291" t="s">
        <v>1351</v>
      </c>
      <c r="J107" s="291">
        <v>120</v>
      </c>
      <c r="K107" s="305"/>
    </row>
    <row r="108" spans="2:11" s="1" customFormat="1" ht="15" customHeight="1">
      <c r="B108" s="316"/>
      <c r="C108" s="291" t="s">
        <v>1354</v>
      </c>
      <c r="D108" s="291"/>
      <c r="E108" s="291"/>
      <c r="F108" s="314" t="s">
        <v>1355</v>
      </c>
      <c r="G108" s="291"/>
      <c r="H108" s="291" t="s">
        <v>1389</v>
      </c>
      <c r="I108" s="291" t="s">
        <v>1351</v>
      </c>
      <c r="J108" s="291">
        <v>50</v>
      </c>
      <c r="K108" s="305"/>
    </row>
    <row r="109" spans="2:11" s="1" customFormat="1" ht="15" customHeight="1">
      <c r="B109" s="316"/>
      <c r="C109" s="291" t="s">
        <v>1357</v>
      </c>
      <c r="D109" s="291"/>
      <c r="E109" s="291"/>
      <c r="F109" s="314" t="s">
        <v>1349</v>
      </c>
      <c r="G109" s="291"/>
      <c r="H109" s="291" t="s">
        <v>1389</v>
      </c>
      <c r="I109" s="291" t="s">
        <v>1359</v>
      </c>
      <c r="J109" s="291"/>
      <c r="K109" s="305"/>
    </row>
    <row r="110" spans="2:11" s="1" customFormat="1" ht="15" customHeight="1">
      <c r="B110" s="316"/>
      <c r="C110" s="291" t="s">
        <v>1368</v>
      </c>
      <c r="D110" s="291"/>
      <c r="E110" s="291"/>
      <c r="F110" s="314" t="s">
        <v>1355</v>
      </c>
      <c r="G110" s="291"/>
      <c r="H110" s="291" t="s">
        <v>1389</v>
      </c>
      <c r="I110" s="291" t="s">
        <v>1351</v>
      </c>
      <c r="J110" s="291">
        <v>50</v>
      </c>
      <c r="K110" s="305"/>
    </row>
    <row r="111" spans="2:11" s="1" customFormat="1" ht="15" customHeight="1">
      <c r="B111" s="316"/>
      <c r="C111" s="291" t="s">
        <v>1376</v>
      </c>
      <c r="D111" s="291"/>
      <c r="E111" s="291"/>
      <c r="F111" s="314" t="s">
        <v>1355</v>
      </c>
      <c r="G111" s="291"/>
      <c r="H111" s="291" t="s">
        <v>1389</v>
      </c>
      <c r="I111" s="291" t="s">
        <v>1351</v>
      </c>
      <c r="J111" s="291">
        <v>50</v>
      </c>
      <c r="K111" s="305"/>
    </row>
    <row r="112" spans="2:11" s="1" customFormat="1" ht="15" customHeight="1">
      <c r="B112" s="316"/>
      <c r="C112" s="291" t="s">
        <v>1374</v>
      </c>
      <c r="D112" s="291"/>
      <c r="E112" s="291"/>
      <c r="F112" s="314" t="s">
        <v>1355</v>
      </c>
      <c r="G112" s="291"/>
      <c r="H112" s="291" t="s">
        <v>1389</v>
      </c>
      <c r="I112" s="291" t="s">
        <v>1351</v>
      </c>
      <c r="J112" s="291">
        <v>50</v>
      </c>
      <c r="K112" s="305"/>
    </row>
    <row r="113" spans="2:11" s="1" customFormat="1" ht="15" customHeight="1">
      <c r="B113" s="316"/>
      <c r="C113" s="291" t="s">
        <v>52</v>
      </c>
      <c r="D113" s="291"/>
      <c r="E113" s="291"/>
      <c r="F113" s="314" t="s">
        <v>1349</v>
      </c>
      <c r="G113" s="291"/>
      <c r="H113" s="291" t="s">
        <v>1390</v>
      </c>
      <c r="I113" s="291" t="s">
        <v>1351</v>
      </c>
      <c r="J113" s="291">
        <v>20</v>
      </c>
      <c r="K113" s="305"/>
    </row>
    <row r="114" spans="2:11" s="1" customFormat="1" ht="15" customHeight="1">
      <c r="B114" s="316"/>
      <c r="C114" s="291" t="s">
        <v>1391</v>
      </c>
      <c r="D114" s="291"/>
      <c r="E114" s="291"/>
      <c r="F114" s="314" t="s">
        <v>1349</v>
      </c>
      <c r="G114" s="291"/>
      <c r="H114" s="291" t="s">
        <v>1392</v>
      </c>
      <c r="I114" s="291" t="s">
        <v>1351</v>
      </c>
      <c r="J114" s="291">
        <v>120</v>
      </c>
      <c r="K114" s="305"/>
    </row>
    <row r="115" spans="2:11" s="1" customFormat="1" ht="15" customHeight="1">
      <c r="B115" s="316"/>
      <c r="C115" s="291" t="s">
        <v>37</v>
      </c>
      <c r="D115" s="291"/>
      <c r="E115" s="291"/>
      <c r="F115" s="314" t="s">
        <v>1349</v>
      </c>
      <c r="G115" s="291"/>
      <c r="H115" s="291" t="s">
        <v>1393</v>
      </c>
      <c r="I115" s="291" t="s">
        <v>1384</v>
      </c>
      <c r="J115" s="291"/>
      <c r="K115" s="305"/>
    </row>
    <row r="116" spans="2:11" s="1" customFormat="1" ht="15" customHeight="1">
      <c r="B116" s="316"/>
      <c r="C116" s="291" t="s">
        <v>47</v>
      </c>
      <c r="D116" s="291"/>
      <c r="E116" s="291"/>
      <c r="F116" s="314" t="s">
        <v>1349</v>
      </c>
      <c r="G116" s="291"/>
      <c r="H116" s="291" t="s">
        <v>1394</v>
      </c>
      <c r="I116" s="291" t="s">
        <v>1384</v>
      </c>
      <c r="J116" s="291"/>
      <c r="K116" s="305"/>
    </row>
    <row r="117" spans="2:11" s="1" customFormat="1" ht="15" customHeight="1">
      <c r="B117" s="316"/>
      <c r="C117" s="291" t="s">
        <v>56</v>
      </c>
      <c r="D117" s="291"/>
      <c r="E117" s="291"/>
      <c r="F117" s="314" t="s">
        <v>1349</v>
      </c>
      <c r="G117" s="291"/>
      <c r="H117" s="291" t="s">
        <v>1395</v>
      </c>
      <c r="I117" s="291" t="s">
        <v>1396</v>
      </c>
      <c r="J117" s="291"/>
      <c r="K117" s="305"/>
    </row>
    <row r="118" spans="2:11" s="1" customFormat="1" ht="15" customHeight="1">
      <c r="B118" s="319"/>
      <c r="C118" s="325"/>
      <c r="D118" s="325"/>
      <c r="E118" s="325"/>
      <c r="F118" s="325"/>
      <c r="G118" s="325"/>
      <c r="H118" s="325"/>
      <c r="I118" s="325"/>
      <c r="J118" s="325"/>
      <c r="K118" s="321"/>
    </row>
    <row r="119" spans="2:11" s="1" customFormat="1" ht="18.75" customHeight="1">
      <c r="B119" s="326"/>
      <c r="C119" s="327"/>
      <c r="D119" s="327"/>
      <c r="E119" s="327"/>
      <c r="F119" s="328"/>
      <c r="G119" s="327"/>
      <c r="H119" s="327"/>
      <c r="I119" s="327"/>
      <c r="J119" s="327"/>
      <c r="K119" s="326"/>
    </row>
    <row r="120" spans="2:11" s="1" customFormat="1" ht="18.75" customHeight="1"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</row>
    <row r="121" spans="2:11" s="1" customFormat="1" ht="7.5" customHeight="1">
      <c r="B121" s="329"/>
      <c r="C121" s="330"/>
      <c r="D121" s="330"/>
      <c r="E121" s="330"/>
      <c r="F121" s="330"/>
      <c r="G121" s="330"/>
      <c r="H121" s="330"/>
      <c r="I121" s="330"/>
      <c r="J121" s="330"/>
      <c r="K121" s="331"/>
    </row>
    <row r="122" spans="2:11" s="1" customFormat="1" ht="45" customHeight="1">
      <c r="B122" s="332"/>
      <c r="C122" s="282" t="s">
        <v>1397</v>
      </c>
      <c r="D122" s="282"/>
      <c r="E122" s="282"/>
      <c r="F122" s="282"/>
      <c r="G122" s="282"/>
      <c r="H122" s="282"/>
      <c r="I122" s="282"/>
      <c r="J122" s="282"/>
      <c r="K122" s="333"/>
    </row>
    <row r="123" spans="2:11" s="1" customFormat="1" ht="17.25" customHeight="1">
      <c r="B123" s="334"/>
      <c r="C123" s="306" t="s">
        <v>1343</v>
      </c>
      <c r="D123" s="306"/>
      <c r="E123" s="306"/>
      <c r="F123" s="306" t="s">
        <v>1344</v>
      </c>
      <c r="G123" s="307"/>
      <c r="H123" s="306" t="s">
        <v>53</v>
      </c>
      <c r="I123" s="306" t="s">
        <v>56</v>
      </c>
      <c r="J123" s="306" t="s">
        <v>1345</v>
      </c>
      <c r="K123" s="335"/>
    </row>
    <row r="124" spans="2:11" s="1" customFormat="1" ht="17.25" customHeight="1">
      <c r="B124" s="334"/>
      <c r="C124" s="308" t="s">
        <v>1346</v>
      </c>
      <c r="D124" s="308"/>
      <c r="E124" s="308"/>
      <c r="F124" s="309" t="s">
        <v>1347</v>
      </c>
      <c r="G124" s="310"/>
      <c r="H124" s="308"/>
      <c r="I124" s="308"/>
      <c r="J124" s="308" t="s">
        <v>1348</v>
      </c>
      <c r="K124" s="335"/>
    </row>
    <row r="125" spans="2:11" s="1" customFormat="1" ht="5.25" customHeight="1">
      <c r="B125" s="336"/>
      <c r="C125" s="311"/>
      <c r="D125" s="311"/>
      <c r="E125" s="311"/>
      <c r="F125" s="311"/>
      <c r="G125" s="337"/>
      <c r="H125" s="311"/>
      <c r="I125" s="311"/>
      <c r="J125" s="311"/>
      <c r="K125" s="338"/>
    </row>
    <row r="126" spans="2:11" s="1" customFormat="1" ht="15" customHeight="1">
      <c r="B126" s="336"/>
      <c r="C126" s="291" t="s">
        <v>1352</v>
      </c>
      <c r="D126" s="313"/>
      <c r="E126" s="313"/>
      <c r="F126" s="314" t="s">
        <v>1349</v>
      </c>
      <c r="G126" s="291"/>
      <c r="H126" s="291" t="s">
        <v>1389</v>
      </c>
      <c r="I126" s="291" t="s">
        <v>1351</v>
      </c>
      <c r="J126" s="291">
        <v>120</v>
      </c>
      <c r="K126" s="339"/>
    </row>
    <row r="127" spans="2:11" s="1" customFormat="1" ht="15" customHeight="1">
      <c r="B127" s="336"/>
      <c r="C127" s="291" t="s">
        <v>1398</v>
      </c>
      <c r="D127" s="291"/>
      <c r="E127" s="291"/>
      <c r="F127" s="314" t="s">
        <v>1349</v>
      </c>
      <c r="G127" s="291"/>
      <c r="H127" s="291" t="s">
        <v>1399</v>
      </c>
      <c r="I127" s="291" t="s">
        <v>1351</v>
      </c>
      <c r="J127" s="291" t="s">
        <v>1400</v>
      </c>
      <c r="K127" s="339"/>
    </row>
    <row r="128" spans="2:11" s="1" customFormat="1" ht="15" customHeight="1">
      <c r="B128" s="336"/>
      <c r="C128" s="291" t="s">
        <v>1297</v>
      </c>
      <c r="D128" s="291"/>
      <c r="E128" s="291"/>
      <c r="F128" s="314" t="s">
        <v>1349</v>
      </c>
      <c r="G128" s="291"/>
      <c r="H128" s="291" t="s">
        <v>1401</v>
      </c>
      <c r="I128" s="291" t="s">
        <v>1351</v>
      </c>
      <c r="J128" s="291" t="s">
        <v>1400</v>
      </c>
      <c r="K128" s="339"/>
    </row>
    <row r="129" spans="2:11" s="1" customFormat="1" ht="15" customHeight="1">
      <c r="B129" s="336"/>
      <c r="C129" s="291" t="s">
        <v>1360</v>
      </c>
      <c r="D129" s="291"/>
      <c r="E129" s="291"/>
      <c r="F129" s="314" t="s">
        <v>1355</v>
      </c>
      <c r="G129" s="291"/>
      <c r="H129" s="291" t="s">
        <v>1361</v>
      </c>
      <c r="I129" s="291" t="s">
        <v>1351</v>
      </c>
      <c r="J129" s="291">
        <v>15</v>
      </c>
      <c r="K129" s="339"/>
    </row>
    <row r="130" spans="2:11" s="1" customFormat="1" ht="15" customHeight="1">
      <c r="B130" s="336"/>
      <c r="C130" s="317" t="s">
        <v>1362</v>
      </c>
      <c r="D130" s="317"/>
      <c r="E130" s="317"/>
      <c r="F130" s="318" t="s">
        <v>1355</v>
      </c>
      <c r="G130" s="317"/>
      <c r="H130" s="317" t="s">
        <v>1363</v>
      </c>
      <c r="I130" s="317" t="s">
        <v>1351</v>
      </c>
      <c r="J130" s="317">
        <v>15</v>
      </c>
      <c r="K130" s="339"/>
    </row>
    <row r="131" spans="2:11" s="1" customFormat="1" ht="15" customHeight="1">
      <c r="B131" s="336"/>
      <c r="C131" s="317" t="s">
        <v>1364</v>
      </c>
      <c r="D131" s="317"/>
      <c r="E131" s="317"/>
      <c r="F131" s="318" t="s">
        <v>1355</v>
      </c>
      <c r="G131" s="317"/>
      <c r="H131" s="317" t="s">
        <v>1365</v>
      </c>
      <c r="I131" s="317" t="s">
        <v>1351</v>
      </c>
      <c r="J131" s="317">
        <v>20</v>
      </c>
      <c r="K131" s="339"/>
    </row>
    <row r="132" spans="2:11" s="1" customFormat="1" ht="15" customHeight="1">
      <c r="B132" s="336"/>
      <c r="C132" s="317" t="s">
        <v>1366</v>
      </c>
      <c r="D132" s="317"/>
      <c r="E132" s="317"/>
      <c r="F132" s="318" t="s">
        <v>1355</v>
      </c>
      <c r="G132" s="317"/>
      <c r="H132" s="317" t="s">
        <v>1367</v>
      </c>
      <c r="I132" s="317" t="s">
        <v>1351</v>
      </c>
      <c r="J132" s="317">
        <v>20</v>
      </c>
      <c r="K132" s="339"/>
    </row>
    <row r="133" spans="2:11" s="1" customFormat="1" ht="15" customHeight="1">
      <c r="B133" s="336"/>
      <c r="C133" s="291" t="s">
        <v>1354</v>
      </c>
      <c r="D133" s="291"/>
      <c r="E133" s="291"/>
      <c r="F133" s="314" t="s">
        <v>1355</v>
      </c>
      <c r="G133" s="291"/>
      <c r="H133" s="291" t="s">
        <v>1389</v>
      </c>
      <c r="I133" s="291" t="s">
        <v>1351</v>
      </c>
      <c r="J133" s="291">
        <v>50</v>
      </c>
      <c r="K133" s="339"/>
    </row>
    <row r="134" spans="2:11" s="1" customFormat="1" ht="15" customHeight="1">
      <c r="B134" s="336"/>
      <c r="C134" s="291" t="s">
        <v>1368</v>
      </c>
      <c r="D134" s="291"/>
      <c r="E134" s="291"/>
      <c r="F134" s="314" t="s">
        <v>1355</v>
      </c>
      <c r="G134" s="291"/>
      <c r="H134" s="291" t="s">
        <v>1389</v>
      </c>
      <c r="I134" s="291" t="s">
        <v>1351</v>
      </c>
      <c r="J134" s="291">
        <v>50</v>
      </c>
      <c r="K134" s="339"/>
    </row>
    <row r="135" spans="2:11" s="1" customFormat="1" ht="15" customHeight="1">
      <c r="B135" s="336"/>
      <c r="C135" s="291" t="s">
        <v>1374</v>
      </c>
      <c r="D135" s="291"/>
      <c r="E135" s="291"/>
      <c r="F135" s="314" t="s">
        <v>1355</v>
      </c>
      <c r="G135" s="291"/>
      <c r="H135" s="291" t="s">
        <v>1389</v>
      </c>
      <c r="I135" s="291" t="s">
        <v>1351</v>
      </c>
      <c r="J135" s="291">
        <v>50</v>
      </c>
      <c r="K135" s="339"/>
    </row>
    <row r="136" spans="2:11" s="1" customFormat="1" ht="15" customHeight="1">
      <c r="B136" s="336"/>
      <c r="C136" s="291" t="s">
        <v>1376</v>
      </c>
      <c r="D136" s="291"/>
      <c r="E136" s="291"/>
      <c r="F136" s="314" t="s">
        <v>1355</v>
      </c>
      <c r="G136" s="291"/>
      <c r="H136" s="291" t="s">
        <v>1389</v>
      </c>
      <c r="I136" s="291" t="s">
        <v>1351</v>
      </c>
      <c r="J136" s="291">
        <v>50</v>
      </c>
      <c r="K136" s="339"/>
    </row>
    <row r="137" spans="2:11" s="1" customFormat="1" ht="15" customHeight="1">
      <c r="B137" s="336"/>
      <c r="C137" s="291" t="s">
        <v>1377</v>
      </c>
      <c r="D137" s="291"/>
      <c r="E137" s="291"/>
      <c r="F137" s="314" t="s">
        <v>1355</v>
      </c>
      <c r="G137" s="291"/>
      <c r="H137" s="291" t="s">
        <v>1402</v>
      </c>
      <c r="I137" s="291" t="s">
        <v>1351</v>
      </c>
      <c r="J137" s="291">
        <v>255</v>
      </c>
      <c r="K137" s="339"/>
    </row>
    <row r="138" spans="2:11" s="1" customFormat="1" ht="15" customHeight="1">
      <c r="B138" s="336"/>
      <c r="C138" s="291" t="s">
        <v>1379</v>
      </c>
      <c r="D138" s="291"/>
      <c r="E138" s="291"/>
      <c r="F138" s="314" t="s">
        <v>1349</v>
      </c>
      <c r="G138" s="291"/>
      <c r="H138" s="291" t="s">
        <v>1403</v>
      </c>
      <c r="I138" s="291" t="s">
        <v>1381</v>
      </c>
      <c r="J138" s="291"/>
      <c r="K138" s="339"/>
    </row>
    <row r="139" spans="2:11" s="1" customFormat="1" ht="15" customHeight="1">
      <c r="B139" s="336"/>
      <c r="C139" s="291" t="s">
        <v>1382</v>
      </c>
      <c r="D139" s="291"/>
      <c r="E139" s="291"/>
      <c r="F139" s="314" t="s">
        <v>1349</v>
      </c>
      <c r="G139" s="291"/>
      <c r="H139" s="291" t="s">
        <v>1404</v>
      </c>
      <c r="I139" s="291" t="s">
        <v>1384</v>
      </c>
      <c r="J139" s="291"/>
      <c r="K139" s="339"/>
    </row>
    <row r="140" spans="2:11" s="1" customFormat="1" ht="15" customHeight="1">
      <c r="B140" s="336"/>
      <c r="C140" s="291" t="s">
        <v>1385</v>
      </c>
      <c r="D140" s="291"/>
      <c r="E140" s="291"/>
      <c r="F140" s="314" t="s">
        <v>1349</v>
      </c>
      <c r="G140" s="291"/>
      <c r="H140" s="291" t="s">
        <v>1385</v>
      </c>
      <c r="I140" s="291" t="s">
        <v>1384</v>
      </c>
      <c r="J140" s="291"/>
      <c r="K140" s="339"/>
    </row>
    <row r="141" spans="2:11" s="1" customFormat="1" ht="15" customHeight="1">
      <c r="B141" s="336"/>
      <c r="C141" s="291" t="s">
        <v>37</v>
      </c>
      <c r="D141" s="291"/>
      <c r="E141" s="291"/>
      <c r="F141" s="314" t="s">
        <v>1349</v>
      </c>
      <c r="G141" s="291"/>
      <c r="H141" s="291" t="s">
        <v>1405</v>
      </c>
      <c r="I141" s="291" t="s">
        <v>1384</v>
      </c>
      <c r="J141" s="291"/>
      <c r="K141" s="339"/>
    </row>
    <row r="142" spans="2:11" s="1" customFormat="1" ht="15" customHeight="1">
      <c r="B142" s="336"/>
      <c r="C142" s="291" t="s">
        <v>1406</v>
      </c>
      <c r="D142" s="291"/>
      <c r="E142" s="291"/>
      <c r="F142" s="314" t="s">
        <v>1349</v>
      </c>
      <c r="G142" s="291"/>
      <c r="H142" s="291" t="s">
        <v>1407</v>
      </c>
      <c r="I142" s="291" t="s">
        <v>1384</v>
      </c>
      <c r="J142" s="291"/>
      <c r="K142" s="339"/>
    </row>
    <row r="143" spans="2:11" s="1" customFormat="1" ht="15" customHeight="1">
      <c r="B143" s="340"/>
      <c r="C143" s="341"/>
      <c r="D143" s="341"/>
      <c r="E143" s="341"/>
      <c r="F143" s="341"/>
      <c r="G143" s="341"/>
      <c r="H143" s="341"/>
      <c r="I143" s="341"/>
      <c r="J143" s="341"/>
      <c r="K143" s="342"/>
    </row>
    <row r="144" spans="2:11" s="1" customFormat="1" ht="18.75" customHeight="1">
      <c r="B144" s="327"/>
      <c r="C144" s="327"/>
      <c r="D144" s="327"/>
      <c r="E144" s="327"/>
      <c r="F144" s="328"/>
      <c r="G144" s="327"/>
      <c r="H144" s="327"/>
      <c r="I144" s="327"/>
      <c r="J144" s="327"/>
      <c r="K144" s="327"/>
    </row>
    <row r="145" spans="2:11" s="1" customFormat="1" ht="18.75" customHeight="1"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</row>
    <row r="146" spans="2:11" s="1" customFormat="1" ht="7.5" customHeight="1">
      <c r="B146" s="300"/>
      <c r="C146" s="301"/>
      <c r="D146" s="301"/>
      <c r="E146" s="301"/>
      <c r="F146" s="301"/>
      <c r="G146" s="301"/>
      <c r="H146" s="301"/>
      <c r="I146" s="301"/>
      <c r="J146" s="301"/>
      <c r="K146" s="302"/>
    </row>
    <row r="147" spans="2:11" s="1" customFormat="1" ht="45" customHeight="1">
      <c r="B147" s="303"/>
      <c r="C147" s="304" t="s">
        <v>1408</v>
      </c>
      <c r="D147" s="304"/>
      <c r="E147" s="304"/>
      <c r="F147" s="304"/>
      <c r="G147" s="304"/>
      <c r="H147" s="304"/>
      <c r="I147" s="304"/>
      <c r="J147" s="304"/>
      <c r="K147" s="305"/>
    </row>
    <row r="148" spans="2:11" s="1" customFormat="1" ht="17.25" customHeight="1">
      <c r="B148" s="303"/>
      <c r="C148" s="306" t="s">
        <v>1343</v>
      </c>
      <c r="D148" s="306"/>
      <c r="E148" s="306"/>
      <c r="F148" s="306" t="s">
        <v>1344</v>
      </c>
      <c r="G148" s="307"/>
      <c r="H148" s="306" t="s">
        <v>53</v>
      </c>
      <c r="I148" s="306" t="s">
        <v>56</v>
      </c>
      <c r="J148" s="306" t="s">
        <v>1345</v>
      </c>
      <c r="K148" s="305"/>
    </row>
    <row r="149" spans="2:11" s="1" customFormat="1" ht="17.25" customHeight="1">
      <c r="B149" s="303"/>
      <c r="C149" s="308" t="s">
        <v>1346</v>
      </c>
      <c r="D149" s="308"/>
      <c r="E149" s="308"/>
      <c r="F149" s="309" t="s">
        <v>1347</v>
      </c>
      <c r="G149" s="310"/>
      <c r="H149" s="308"/>
      <c r="I149" s="308"/>
      <c r="J149" s="308" t="s">
        <v>1348</v>
      </c>
      <c r="K149" s="305"/>
    </row>
    <row r="150" spans="2:11" s="1" customFormat="1" ht="5.25" customHeight="1">
      <c r="B150" s="316"/>
      <c r="C150" s="311"/>
      <c r="D150" s="311"/>
      <c r="E150" s="311"/>
      <c r="F150" s="311"/>
      <c r="G150" s="312"/>
      <c r="H150" s="311"/>
      <c r="I150" s="311"/>
      <c r="J150" s="311"/>
      <c r="K150" s="339"/>
    </row>
    <row r="151" spans="2:11" s="1" customFormat="1" ht="15" customHeight="1">
      <c r="B151" s="316"/>
      <c r="C151" s="343" t="s">
        <v>1352</v>
      </c>
      <c r="D151" s="291"/>
      <c r="E151" s="291"/>
      <c r="F151" s="344" t="s">
        <v>1349</v>
      </c>
      <c r="G151" s="291"/>
      <c r="H151" s="343" t="s">
        <v>1389</v>
      </c>
      <c r="I151" s="343" t="s">
        <v>1351</v>
      </c>
      <c r="J151" s="343">
        <v>120</v>
      </c>
      <c r="K151" s="339"/>
    </row>
    <row r="152" spans="2:11" s="1" customFormat="1" ht="15" customHeight="1">
      <c r="B152" s="316"/>
      <c r="C152" s="343" t="s">
        <v>1398</v>
      </c>
      <c r="D152" s="291"/>
      <c r="E152" s="291"/>
      <c r="F152" s="344" t="s">
        <v>1349</v>
      </c>
      <c r="G152" s="291"/>
      <c r="H152" s="343" t="s">
        <v>1409</v>
      </c>
      <c r="I152" s="343" t="s">
        <v>1351</v>
      </c>
      <c r="J152" s="343" t="s">
        <v>1400</v>
      </c>
      <c r="K152" s="339"/>
    </row>
    <row r="153" spans="2:11" s="1" customFormat="1" ht="15" customHeight="1">
      <c r="B153" s="316"/>
      <c r="C153" s="343" t="s">
        <v>1297</v>
      </c>
      <c r="D153" s="291"/>
      <c r="E153" s="291"/>
      <c r="F153" s="344" t="s">
        <v>1349</v>
      </c>
      <c r="G153" s="291"/>
      <c r="H153" s="343" t="s">
        <v>1410</v>
      </c>
      <c r="I153" s="343" t="s">
        <v>1351</v>
      </c>
      <c r="J153" s="343" t="s">
        <v>1400</v>
      </c>
      <c r="K153" s="339"/>
    </row>
    <row r="154" spans="2:11" s="1" customFormat="1" ht="15" customHeight="1">
      <c r="B154" s="316"/>
      <c r="C154" s="343" t="s">
        <v>1354</v>
      </c>
      <c r="D154" s="291"/>
      <c r="E154" s="291"/>
      <c r="F154" s="344" t="s">
        <v>1355</v>
      </c>
      <c r="G154" s="291"/>
      <c r="H154" s="343" t="s">
        <v>1389</v>
      </c>
      <c r="I154" s="343" t="s">
        <v>1351</v>
      </c>
      <c r="J154" s="343">
        <v>50</v>
      </c>
      <c r="K154" s="339"/>
    </row>
    <row r="155" spans="2:11" s="1" customFormat="1" ht="15" customHeight="1">
      <c r="B155" s="316"/>
      <c r="C155" s="343" t="s">
        <v>1357</v>
      </c>
      <c r="D155" s="291"/>
      <c r="E155" s="291"/>
      <c r="F155" s="344" t="s">
        <v>1349</v>
      </c>
      <c r="G155" s="291"/>
      <c r="H155" s="343" t="s">
        <v>1389</v>
      </c>
      <c r="I155" s="343" t="s">
        <v>1359</v>
      </c>
      <c r="J155" s="343"/>
      <c r="K155" s="339"/>
    </row>
    <row r="156" spans="2:11" s="1" customFormat="1" ht="15" customHeight="1">
      <c r="B156" s="316"/>
      <c r="C156" s="343" t="s">
        <v>1368</v>
      </c>
      <c r="D156" s="291"/>
      <c r="E156" s="291"/>
      <c r="F156" s="344" t="s">
        <v>1355</v>
      </c>
      <c r="G156" s="291"/>
      <c r="H156" s="343" t="s">
        <v>1389</v>
      </c>
      <c r="I156" s="343" t="s">
        <v>1351</v>
      </c>
      <c r="J156" s="343">
        <v>50</v>
      </c>
      <c r="K156" s="339"/>
    </row>
    <row r="157" spans="2:11" s="1" customFormat="1" ht="15" customHeight="1">
      <c r="B157" s="316"/>
      <c r="C157" s="343" t="s">
        <v>1376</v>
      </c>
      <c r="D157" s="291"/>
      <c r="E157" s="291"/>
      <c r="F157" s="344" t="s">
        <v>1355</v>
      </c>
      <c r="G157" s="291"/>
      <c r="H157" s="343" t="s">
        <v>1389</v>
      </c>
      <c r="I157" s="343" t="s">
        <v>1351</v>
      </c>
      <c r="J157" s="343">
        <v>50</v>
      </c>
      <c r="K157" s="339"/>
    </row>
    <row r="158" spans="2:11" s="1" customFormat="1" ht="15" customHeight="1">
      <c r="B158" s="316"/>
      <c r="C158" s="343" t="s">
        <v>1374</v>
      </c>
      <c r="D158" s="291"/>
      <c r="E158" s="291"/>
      <c r="F158" s="344" t="s">
        <v>1355</v>
      </c>
      <c r="G158" s="291"/>
      <c r="H158" s="343" t="s">
        <v>1389</v>
      </c>
      <c r="I158" s="343" t="s">
        <v>1351</v>
      </c>
      <c r="J158" s="343">
        <v>50</v>
      </c>
      <c r="K158" s="339"/>
    </row>
    <row r="159" spans="2:11" s="1" customFormat="1" ht="15" customHeight="1">
      <c r="B159" s="316"/>
      <c r="C159" s="343" t="s">
        <v>95</v>
      </c>
      <c r="D159" s="291"/>
      <c r="E159" s="291"/>
      <c r="F159" s="344" t="s">
        <v>1349</v>
      </c>
      <c r="G159" s="291"/>
      <c r="H159" s="343" t="s">
        <v>1411</v>
      </c>
      <c r="I159" s="343" t="s">
        <v>1351</v>
      </c>
      <c r="J159" s="343" t="s">
        <v>1412</v>
      </c>
      <c r="K159" s="339"/>
    </row>
    <row r="160" spans="2:11" s="1" customFormat="1" ht="15" customHeight="1">
      <c r="B160" s="316"/>
      <c r="C160" s="343" t="s">
        <v>1413</v>
      </c>
      <c r="D160" s="291"/>
      <c r="E160" s="291"/>
      <c r="F160" s="344" t="s">
        <v>1349</v>
      </c>
      <c r="G160" s="291"/>
      <c r="H160" s="343" t="s">
        <v>1414</v>
      </c>
      <c r="I160" s="343" t="s">
        <v>1384</v>
      </c>
      <c r="J160" s="343"/>
      <c r="K160" s="339"/>
    </row>
    <row r="161" spans="2:11" s="1" customFormat="1" ht="15" customHeight="1">
      <c r="B161" s="345"/>
      <c r="C161" s="346"/>
      <c r="D161" s="346"/>
      <c r="E161" s="346"/>
      <c r="F161" s="346"/>
      <c r="G161" s="346"/>
      <c r="H161" s="346"/>
      <c r="I161" s="346"/>
      <c r="J161" s="346"/>
      <c r="K161" s="347"/>
    </row>
    <row r="162" spans="2:11" s="1" customFormat="1" ht="18.75" customHeight="1">
      <c r="B162" s="327"/>
      <c r="C162" s="337"/>
      <c r="D162" s="337"/>
      <c r="E162" s="337"/>
      <c r="F162" s="348"/>
      <c r="G162" s="337"/>
      <c r="H162" s="337"/>
      <c r="I162" s="337"/>
      <c r="J162" s="337"/>
      <c r="K162" s="327"/>
    </row>
    <row r="163" spans="2:11" s="1" customFormat="1" ht="18.75" customHeight="1">
      <c r="B163" s="327"/>
      <c r="C163" s="337"/>
      <c r="D163" s="337"/>
      <c r="E163" s="337"/>
      <c r="F163" s="348"/>
      <c r="G163" s="337"/>
      <c r="H163" s="337"/>
      <c r="I163" s="337"/>
      <c r="J163" s="337"/>
      <c r="K163" s="327"/>
    </row>
    <row r="164" spans="2:11" s="1" customFormat="1" ht="18.75" customHeight="1">
      <c r="B164" s="327"/>
      <c r="C164" s="337"/>
      <c r="D164" s="337"/>
      <c r="E164" s="337"/>
      <c r="F164" s="348"/>
      <c r="G164" s="337"/>
      <c r="H164" s="337"/>
      <c r="I164" s="337"/>
      <c r="J164" s="337"/>
      <c r="K164" s="327"/>
    </row>
    <row r="165" spans="2:11" s="1" customFormat="1" ht="18.75" customHeight="1">
      <c r="B165" s="327"/>
      <c r="C165" s="337"/>
      <c r="D165" s="337"/>
      <c r="E165" s="337"/>
      <c r="F165" s="348"/>
      <c r="G165" s="337"/>
      <c r="H165" s="337"/>
      <c r="I165" s="337"/>
      <c r="J165" s="337"/>
      <c r="K165" s="327"/>
    </row>
    <row r="166" spans="2:11" s="1" customFormat="1" ht="18.75" customHeight="1">
      <c r="B166" s="327"/>
      <c r="C166" s="337"/>
      <c r="D166" s="337"/>
      <c r="E166" s="337"/>
      <c r="F166" s="348"/>
      <c r="G166" s="337"/>
      <c r="H166" s="337"/>
      <c r="I166" s="337"/>
      <c r="J166" s="337"/>
      <c r="K166" s="327"/>
    </row>
    <row r="167" spans="2:11" s="1" customFormat="1" ht="18.75" customHeight="1">
      <c r="B167" s="327"/>
      <c r="C167" s="337"/>
      <c r="D167" s="337"/>
      <c r="E167" s="337"/>
      <c r="F167" s="348"/>
      <c r="G167" s="337"/>
      <c r="H167" s="337"/>
      <c r="I167" s="337"/>
      <c r="J167" s="337"/>
      <c r="K167" s="327"/>
    </row>
    <row r="168" spans="2:11" s="1" customFormat="1" ht="18.75" customHeight="1">
      <c r="B168" s="327"/>
      <c r="C168" s="337"/>
      <c r="D168" s="337"/>
      <c r="E168" s="337"/>
      <c r="F168" s="348"/>
      <c r="G168" s="337"/>
      <c r="H168" s="337"/>
      <c r="I168" s="337"/>
      <c r="J168" s="337"/>
      <c r="K168" s="327"/>
    </row>
    <row r="169" spans="2:11" s="1" customFormat="1" ht="18.75" customHeight="1">
      <c r="B169" s="299"/>
      <c r="C169" s="299"/>
      <c r="D169" s="299"/>
      <c r="E169" s="299"/>
      <c r="F169" s="299"/>
      <c r="G169" s="299"/>
      <c r="H169" s="299"/>
      <c r="I169" s="299"/>
      <c r="J169" s="299"/>
      <c r="K169" s="299"/>
    </row>
    <row r="170" spans="2:11" s="1" customFormat="1" ht="7.5" customHeight="1">
      <c r="B170" s="278"/>
      <c r="C170" s="279"/>
      <c r="D170" s="279"/>
      <c r="E170" s="279"/>
      <c r="F170" s="279"/>
      <c r="G170" s="279"/>
      <c r="H170" s="279"/>
      <c r="I170" s="279"/>
      <c r="J170" s="279"/>
      <c r="K170" s="280"/>
    </row>
    <row r="171" spans="2:11" s="1" customFormat="1" ht="45" customHeight="1">
      <c r="B171" s="281"/>
      <c r="C171" s="282" t="s">
        <v>1415</v>
      </c>
      <c r="D171" s="282"/>
      <c r="E171" s="282"/>
      <c r="F171" s="282"/>
      <c r="G171" s="282"/>
      <c r="H171" s="282"/>
      <c r="I171" s="282"/>
      <c r="J171" s="282"/>
      <c r="K171" s="283"/>
    </row>
    <row r="172" spans="2:11" s="1" customFormat="1" ht="17.25" customHeight="1">
      <c r="B172" s="281"/>
      <c r="C172" s="306" t="s">
        <v>1343</v>
      </c>
      <c r="D172" s="306"/>
      <c r="E172" s="306"/>
      <c r="F172" s="306" t="s">
        <v>1344</v>
      </c>
      <c r="G172" s="349"/>
      <c r="H172" s="350" t="s">
        <v>53</v>
      </c>
      <c r="I172" s="350" t="s">
        <v>56</v>
      </c>
      <c r="J172" s="306" t="s">
        <v>1345</v>
      </c>
      <c r="K172" s="283"/>
    </row>
    <row r="173" spans="2:11" s="1" customFormat="1" ht="17.25" customHeight="1">
      <c r="B173" s="284"/>
      <c r="C173" s="308" t="s">
        <v>1346</v>
      </c>
      <c r="D173" s="308"/>
      <c r="E173" s="308"/>
      <c r="F173" s="309" t="s">
        <v>1347</v>
      </c>
      <c r="G173" s="351"/>
      <c r="H173" s="352"/>
      <c r="I173" s="352"/>
      <c r="J173" s="308" t="s">
        <v>1348</v>
      </c>
      <c r="K173" s="286"/>
    </row>
    <row r="174" spans="2:11" s="1" customFormat="1" ht="5.25" customHeight="1">
      <c r="B174" s="316"/>
      <c r="C174" s="311"/>
      <c r="D174" s="311"/>
      <c r="E174" s="311"/>
      <c r="F174" s="311"/>
      <c r="G174" s="312"/>
      <c r="H174" s="311"/>
      <c r="I174" s="311"/>
      <c r="J174" s="311"/>
      <c r="K174" s="339"/>
    </row>
    <row r="175" spans="2:11" s="1" customFormat="1" ht="15" customHeight="1">
      <c r="B175" s="316"/>
      <c r="C175" s="291" t="s">
        <v>1352</v>
      </c>
      <c r="D175" s="291"/>
      <c r="E175" s="291"/>
      <c r="F175" s="314" t="s">
        <v>1349</v>
      </c>
      <c r="G175" s="291"/>
      <c r="H175" s="291" t="s">
        <v>1389</v>
      </c>
      <c r="I175" s="291" t="s">
        <v>1351</v>
      </c>
      <c r="J175" s="291">
        <v>120</v>
      </c>
      <c r="K175" s="339"/>
    </row>
    <row r="176" spans="2:11" s="1" customFormat="1" ht="15" customHeight="1">
      <c r="B176" s="316"/>
      <c r="C176" s="291" t="s">
        <v>1398</v>
      </c>
      <c r="D176" s="291"/>
      <c r="E176" s="291"/>
      <c r="F176" s="314" t="s">
        <v>1349</v>
      </c>
      <c r="G176" s="291"/>
      <c r="H176" s="291" t="s">
        <v>1399</v>
      </c>
      <c r="I176" s="291" t="s">
        <v>1351</v>
      </c>
      <c r="J176" s="291" t="s">
        <v>1400</v>
      </c>
      <c r="K176" s="339"/>
    </row>
    <row r="177" spans="2:11" s="1" customFormat="1" ht="15" customHeight="1">
      <c r="B177" s="316"/>
      <c r="C177" s="291" t="s">
        <v>1297</v>
      </c>
      <c r="D177" s="291"/>
      <c r="E177" s="291"/>
      <c r="F177" s="314" t="s">
        <v>1349</v>
      </c>
      <c r="G177" s="291"/>
      <c r="H177" s="291" t="s">
        <v>1416</v>
      </c>
      <c r="I177" s="291" t="s">
        <v>1351</v>
      </c>
      <c r="J177" s="291" t="s">
        <v>1400</v>
      </c>
      <c r="K177" s="339"/>
    </row>
    <row r="178" spans="2:11" s="1" customFormat="1" ht="15" customHeight="1">
      <c r="B178" s="316"/>
      <c r="C178" s="291" t="s">
        <v>1354</v>
      </c>
      <c r="D178" s="291"/>
      <c r="E178" s="291"/>
      <c r="F178" s="314" t="s">
        <v>1355</v>
      </c>
      <c r="G178" s="291"/>
      <c r="H178" s="291" t="s">
        <v>1416</v>
      </c>
      <c r="I178" s="291" t="s">
        <v>1351</v>
      </c>
      <c r="J178" s="291">
        <v>50</v>
      </c>
      <c r="K178" s="339"/>
    </row>
    <row r="179" spans="2:11" s="1" customFormat="1" ht="15" customHeight="1">
      <c r="B179" s="316"/>
      <c r="C179" s="291" t="s">
        <v>1357</v>
      </c>
      <c r="D179" s="291"/>
      <c r="E179" s="291"/>
      <c r="F179" s="314" t="s">
        <v>1349</v>
      </c>
      <c r="G179" s="291"/>
      <c r="H179" s="291" t="s">
        <v>1416</v>
      </c>
      <c r="I179" s="291" t="s">
        <v>1359</v>
      </c>
      <c r="J179" s="291"/>
      <c r="K179" s="339"/>
    </row>
    <row r="180" spans="2:11" s="1" customFormat="1" ht="15" customHeight="1">
      <c r="B180" s="316"/>
      <c r="C180" s="291" t="s">
        <v>1368</v>
      </c>
      <c r="D180" s="291"/>
      <c r="E180" s="291"/>
      <c r="F180" s="314" t="s">
        <v>1355</v>
      </c>
      <c r="G180" s="291"/>
      <c r="H180" s="291" t="s">
        <v>1416</v>
      </c>
      <c r="I180" s="291" t="s">
        <v>1351</v>
      </c>
      <c r="J180" s="291">
        <v>50</v>
      </c>
      <c r="K180" s="339"/>
    </row>
    <row r="181" spans="2:11" s="1" customFormat="1" ht="15" customHeight="1">
      <c r="B181" s="316"/>
      <c r="C181" s="291" t="s">
        <v>1376</v>
      </c>
      <c r="D181" s="291"/>
      <c r="E181" s="291"/>
      <c r="F181" s="314" t="s">
        <v>1355</v>
      </c>
      <c r="G181" s="291"/>
      <c r="H181" s="291" t="s">
        <v>1416</v>
      </c>
      <c r="I181" s="291" t="s">
        <v>1351</v>
      </c>
      <c r="J181" s="291">
        <v>50</v>
      </c>
      <c r="K181" s="339"/>
    </row>
    <row r="182" spans="2:11" s="1" customFormat="1" ht="15" customHeight="1">
      <c r="B182" s="316"/>
      <c r="C182" s="291" t="s">
        <v>1374</v>
      </c>
      <c r="D182" s="291"/>
      <c r="E182" s="291"/>
      <c r="F182" s="314" t="s">
        <v>1355</v>
      </c>
      <c r="G182" s="291"/>
      <c r="H182" s="291" t="s">
        <v>1416</v>
      </c>
      <c r="I182" s="291" t="s">
        <v>1351</v>
      </c>
      <c r="J182" s="291">
        <v>50</v>
      </c>
      <c r="K182" s="339"/>
    </row>
    <row r="183" spans="2:11" s="1" customFormat="1" ht="15" customHeight="1">
      <c r="B183" s="316"/>
      <c r="C183" s="291" t="s">
        <v>104</v>
      </c>
      <c r="D183" s="291"/>
      <c r="E183" s="291"/>
      <c r="F183" s="314" t="s">
        <v>1349</v>
      </c>
      <c r="G183" s="291"/>
      <c r="H183" s="291" t="s">
        <v>1417</v>
      </c>
      <c r="I183" s="291" t="s">
        <v>1418</v>
      </c>
      <c r="J183" s="291"/>
      <c r="K183" s="339"/>
    </row>
    <row r="184" spans="2:11" s="1" customFormat="1" ht="15" customHeight="1">
      <c r="B184" s="316"/>
      <c r="C184" s="291" t="s">
        <v>56</v>
      </c>
      <c r="D184" s="291"/>
      <c r="E184" s="291"/>
      <c r="F184" s="314" t="s">
        <v>1349</v>
      </c>
      <c r="G184" s="291"/>
      <c r="H184" s="291" t="s">
        <v>1419</v>
      </c>
      <c r="I184" s="291" t="s">
        <v>1420</v>
      </c>
      <c r="J184" s="291">
        <v>1</v>
      </c>
      <c r="K184" s="339"/>
    </row>
    <row r="185" spans="2:11" s="1" customFormat="1" ht="15" customHeight="1">
      <c r="B185" s="316"/>
      <c r="C185" s="291" t="s">
        <v>52</v>
      </c>
      <c r="D185" s="291"/>
      <c r="E185" s="291"/>
      <c r="F185" s="314" t="s">
        <v>1349</v>
      </c>
      <c r="G185" s="291"/>
      <c r="H185" s="291" t="s">
        <v>1421</v>
      </c>
      <c r="I185" s="291" t="s">
        <v>1351</v>
      </c>
      <c r="J185" s="291">
        <v>20</v>
      </c>
      <c r="K185" s="339"/>
    </row>
    <row r="186" spans="2:11" s="1" customFormat="1" ht="15" customHeight="1">
      <c r="B186" s="316"/>
      <c r="C186" s="291" t="s">
        <v>53</v>
      </c>
      <c r="D186" s="291"/>
      <c r="E186" s="291"/>
      <c r="F186" s="314" t="s">
        <v>1349</v>
      </c>
      <c r="G186" s="291"/>
      <c r="H186" s="291" t="s">
        <v>1422</v>
      </c>
      <c r="I186" s="291" t="s">
        <v>1351</v>
      </c>
      <c r="J186" s="291">
        <v>255</v>
      </c>
      <c r="K186" s="339"/>
    </row>
    <row r="187" spans="2:11" s="1" customFormat="1" ht="15" customHeight="1">
      <c r="B187" s="316"/>
      <c r="C187" s="291" t="s">
        <v>105</v>
      </c>
      <c r="D187" s="291"/>
      <c r="E187" s="291"/>
      <c r="F187" s="314" t="s">
        <v>1349</v>
      </c>
      <c r="G187" s="291"/>
      <c r="H187" s="291" t="s">
        <v>1313</v>
      </c>
      <c r="I187" s="291" t="s">
        <v>1351</v>
      </c>
      <c r="J187" s="291">
        <v>10</v>
      </c>
      <c r="K187" s="339"/>
    </row>
    <row r="188" spans="2:11" s="1" customFormat="1" ht="15" customHeight="1">
      <c r="B188" s="316"/>
      <c r="C188" s="291" t="s">
        <v>106</v>
      </c>
      <c r="D188" s="291"/>
      <c r="E188" s="291"/>
      <c r="F188" s="314" t="s">
        <v>1349</v>
      </c>
      <c r="G188" s="291"/>
      <c r="H188" s="291" t="s">
        <v>1423</v>
      </c>
      <c r="I188" s="291" t="s">
        <v>1384</v>
      </c>
      <c r="J188" s="291"/>
      <c r="K188" s="339"/>
    </row>
    <row r="189" spans="2:11" s="1" customFormat="1" ht="15" customHeight="1">
      <c r="B189" s="316"/>
      <c r="C189" s="291" t="s">
        <v>1424</v>
      </c>
      <c r="D189" s="291"/>
      <c r="E189" s="291"/>
      <c r="F189" s="314" t="s">
        <v>1349</v>
      </c>
      <c r="G189" s="291"/>
      <c r="H189" s="291" t="s">
        <v>1425</v>
      </c>
      <c r="I189" s="291" t="s">
        <v>1384</v>
      </c>
      <c r="J189" s="291"/>
      <c r="K189" s="339"/>
    </row>
    <row r="190" spans="2:11" s="1" customFormat="1" ht="15" customHeight="1">
      <c r="B190" s="316"/>
      <c r="C190" s="291" t="s">
        <v>1413</v>
      </c>
      <c r="D190" s="291"/>
      <c r="E190" s="291"/>
      <c r="F190" s="314" t="s">
        <v>1349</v>
      </c>
      <c r="G190" s="291"/>
      <c r="H190" s="291" t="s">
        <v>1426</v>
      </c>
      <c r="I190" s="291" t="s">
        <v>1384</v>
      </c>
      <c r="J190" s="291"/>
      <c r="K190" s="339"/>
    </row>
    <row r="191" spans="2:11" s="1" customFormat="1" ht="15" customHeight="1">
      <c r="B191" s="316"/>
      <c r="C191" s="291" t="s">
        <v>108</v>
      </c>
      <c r="D191" s="291"/>
      <c r="E191" s="291"/>
      <c r="F191" s="314" t="s">
        <v>1355</v>
      </c>
      <c r="G191" s="291"/>
      <c r="H191" s="291" t="s">
        <v>1427</v>
      </c>
      <c r="I191" s="291" t="s">
        <v>1351</v>
      </c>
      <c r="J191" s="291">
        <v>50</v>
      </c>
      <c r="K191" s="339"/>
    </row>
    <row r="192" spans="2:11" s="1" customFormat="1" ht="15" customHeight="1">
      <c r="B192" s="316"/>
      <c r="C192" s="291" t="s">
        <v>1428</v>
      </c>
      <c r="D192" s="291"/>
      <c r="E192" s="291"/>
      <c r="F192" s="314" t="s">
        <v>1355</v>
      </c>
      <c r="G192" s="291"/>
      <c r="H192" s="291" t="s">
        <v>1429</v>
      </c>
      <c r="I192" s="291" t="s">
        <v>1430</v>
      </c>
      <c r="J192" s="291"/>
      <c r="K192" s="339"/>
    </row>
    <row r="193" spans="2:11" s="1" customFormat="1" ht="15" customHeight="1">
      <c r="B193" s="316"/>
      <c r="C193" s="291" t="s">
        <v>1431</v>
      </c>
      <c r="D193" s="291"/>
      <c r="E193" s="291"/>
      <c r="F193" s="314" t="s">
        <v>1355</v>
      </c>
      <c r="G193" s="291"/>
      <c r="H193" s="291" t="s">
        <v>1432</v>
      </c>
      <c r="I193" s="291" t="s">
        <v>1430</v>
      </c>
      <c r="J193" s="291"/>
      <c r="K193" s="339"/>
    </row>
    <row r="194" spans="2:11" s="1" customFormat="1" ht="15" customHeight="1">
      <c r="B194" s="316"/>
      <c r="C194" s="291" t="s">
        <v>1433</v>
      </c>
      <c r="D194" s="291"/>
      <c r="E194" s="291"/>
      <c r="F194" s="314" t="s">
        <v>1355</v>
      </c>
      <c r="G194" s="291"/>
      <c r="H194" s="291" t="s">
        <v>1434</v>
      </c>
      <c r="I194" s="291" t="s">
        <v>1430</v>
      </c>
      <c r="J194" s="291"/>
      <c r="K194" s="339"/>
    </row>
    <row r="195" spans="2:11" s="1" customFormat="1" ht="15" customHeight="1">
      <c r="B195" s="316"/>
      <c r="C195" s="353" t="s">
        <v>1435</v>
      </c>
      <c r="D195" s="291"/>
      <c r="E195" s="291"/>
      <c r="F195" s="314" t="s">
        <v>1355</v>
      </c>
      <c r="G195" s="291"/>
      <c r="H195" s="291" t="s">
        <v>1436</v>
      </c>
      <c r="I195" s="291" t="s">
        <v>1437</v>
      </c>
      <c r="J195" s="354" t="s">
        <v>1438</v>
      </c>
      <c r="K195" s="339"/>
    </row>
    <row r="196" spans="2:11" s="1" customFormat="1" ht="15" customHeight="1">
      <c r="B196" s="316"/>
      <c r="C196" s="353" t="s">
        <v>41</v>
      </c>
      <c r="D196" s="291"/>
      <c r="E196" s="291"/>
      <c r="F196" s="314" t="s">
        <v>1349</v>
      </c>
      <c r="G196" s="291"/>
      <c r="H196" s="288" t="s">
        <v>1439</v>
      </c>
      <c r="I196" s="291" t="s">
        <v>1440</v>
      </c>
      <c r="J196" s="291"/>
      <c r="K196" s="339"/>
    </row>
    <row r="197" spans="2:11" s="1" customFormat="1" ht="15" customHeight="1">
      <c r="B197" s="316"/>
      <c r="C197" s="353" t="s">
        <v>1441</v>
      </c>
      <c r="D197" s="291"/>
      <c r="E197" s="291"/>
      <c r="F197" s="314" t="s">
        <v>1349</v>
      </c>
      <c r="G197" s="291"/>
      <c r="H197" s="291" t="s">
        <v>1442</v>
      </c>
      <c r="I197" s="291" t="s">
        <v>1384</v>
      </c>
      <c r="J197" s="291"/>
      <c r="K197" s="339"/>
    </row>
    <row r="198" spans="2:11" s="1" customFormat="1" ht="15" customHeight="1">
      <c r="B198" s="316"/>
      <c r="C198" s="353" t="s">
        <v>1443</v>
      </c>
      <c r="D198" s="291"/>
      <c r="E198" s="291"/>
      <c r="F198" s="314" t="s">
        <v>1349</v>
      </c>
      <c r="G198" s="291"/>
      <c r="H198" s="291" t="s">
        <v>1444</v>
      </c>
      <c r="I198" s="291" t="s">
        <v>1384</v>
      </c>
      <c r="J198" s="291"/>
      <c r="K198" s="339"/>
    </row>
    <row r="199" spans="2:11" s="1" customFormat="1" ht="15" customHeight="1">
      <c r="B199" s="316"/>
      <c r="C199" s="353" t="s">
        <v>1445</v>
      </c>
      <c r="D199" s="291"/>
      <c r="E199" s="291"/>
      <c r="F199" s="314" t="s">
        <v>1355</v>
      </c>
      <c r="G199" s="291"/>
      <c r="H199" s="291" t="s">
        <v>1446</v>
      </c>
      <c r="I199" s="291" t="s">
        <v>1384</v>
      </c>
      <c r="J199" s="291"/>
      <c r="K199" s="339"/>
    </row>
    <row r="200" spans="2:11" s="1" customFormat="1" ht="15" customHeight="1">
      <c r="B200" s="345"/>
      <c r="C200" s="355"/>
      <c r="D200" s="346"/>
      <c r="E200" s="346"/>
      <c r="F200" s="346"/>
      <c r="G200" s="346"/>
      <c r="H200" s="346"/>
      <c r="I200" s="346"/>
      <c r="J200" s="346"/>
      <c r="K200" s="347"/>
    </row>
    <row r="201" spans="2:11" s="1" customFormat="1" ht="18.75" customHeight="1">
      <c r="B201" s="327"/>
      <c r="C201" s="337"/>
      <c r="D201" s="337"/>
      <c r="E201" s="337"/>
      <c r="F201" s="348"/>
      <c r="G201" s="337"/>
      <c r="H201" s="337"/>
      <c r="I201" s="337"/>
      <c r="J201" s="337"/>
      <c r="K201" s="327"/>
    </row>
    <row r="202" spans="2:11" s="1" customFormat="1" ht="18.75" customHeight="1">
      <c r="B202" s="299"/>
      <c r="C202" s="299"/>
      <c r="D202" s="299"/>
      <c r="E202" s="299"/>
      <c r="F202" s="299"/>
      <c r="G202" s="299"/>
      <c r="H202" s="299"/>
      <c r="I202" s="299"/>
      <c r="J202" s="299"/>
      <c r="K202" s="299"/>
    </row>
    <row r="203" spans="2:11" s="1" customFormat="1" ht="13.5">
      <c r="B203" s="278"/>
      <c r="C203" s="279"/>
      <c r="D203" s="279"/>
      <c r="E203" s="279"/>
      <c r="F203" s="279"/>
      <c r="G203" s="279"/>
      <c r="H203" s="279"/>
      <c r="I203" s="279"/>
      <c r="J203" s="279"/>
      <c r="K203" s="280"/>
    </row>
    <row r="204" spans="2:11" s="1" customFormat="1" ht="21" customHeight="1">
      <c r="B204" s="281"/>
      <c r="C204" s="282" t="s">
        <v>1447</v>
      </c>
      <c r="D204" s="282"/>
      <c r="E204" s="282"/>
      <c r="F204" s="282"/>
      <c r="G204" s="282"/>
      <c r="H204" s="282"/>
      <c r="I204" s="282"/>
      <c r="J204" s="282"/>
      <c r="K204" s="283"/>
    </row>
    <row r="205" spans="2:11" s="1" customFormat="1" ht="25.5" customHeight="1">
      <c r="B205" s="281"/>
      <c r="C205" s="356" t="s">
        <v>1448</v>
      </c>
      <c r="D205" s="356"/>
      <c r="E205" s="356"/>
      <c r="F205" s="356" t="s">
        <v>1449</v>
      </c>
      <c r="G205" s="357"/>
      <c r="H205" s="356" t="s">
        <v>1450</v>
      </c>
      <c r="I205" s="356"/>
      <c r="J205" s="356"/>
      <c r="K205" s="283"/>
    </row>
    <row r="206" spans="2:11" s="1" customFormat="1" ht="5.25" customHeight="1">
      <c r="B206" s="316"/>
      <c r="C206" s="311"/>
      <c r="D206" s="311"/>
      <c r="E206" s="311"/>
      <c r="F206" s="311"/>
      <c r="G206" s="337"/>
      <c r="H206" s="311"/>
      <c r="I206" s="311"/>
      <c r="J206" s="311"/>
      <c r="K206" s="339"/>
    </row>
    <row r="207" spans="2:11" s="1" customFormat="1" ht="15" customHeight="1">
      <c r="B207" s="316"/>
      <c r="C207" s="291" t="s">
        <v>1440</v>
      </c>
      <c r="D207" s="291"/>
      <c r="E207" s="291"/>
      <c r="F207" s="314" t="s">
        <v>42</v>
      </c>
      <c r="G207" s="291"/>
      <c r="H207" s="291" t="s">
        <v>1451</v>
      </c>
      <c r="I207" s="291"/>
      <c r="J207" s="291"/>
      <c r="K207" s="339"/>
    </row>
    <row r="208" spans="2:11" s="1" customFormat="1" ht="15" customHeight="1">
      <c r="B208" s="316"/>
      <c r="C208" s="291"/>
      <c r="D208" s="291"/>
      <c r="E208" s="291"/>
      <c r="F208" s="314" t="s">
        <v>43</v>
      </c>
      <c r="G208" s="291"/>
      <c r="H208" s="291" t="s">
        <v>1452</v>
      </c>
      <c r="I208" s="291"/>
      <c r="J208" s="291"/>
      <c r="K208" s="339"/>
    </row>
    <row r="209" spans="2:11" s="1" customFormat="1" ht="15" customHeight="1">
      <c r="B209" s="316"/>
      <c r="C209" s="291"/>
      <c r="D209" s="291"/>
      <c r="E209" s="291"/>
      <c r="F209" s="314" t="s">
        <v>46</v>
      </c>
      <c r="G209" s="291"/>
      <c r="H209" s="291" t="s">
        <v>1453</v>
      </c>
      <c r="I209" s="291"/>
      <c r="J209" s="291"/>
      <c r="K209" s="339"/>
    </row>
    <row r="210" spans="2:11" s="1" customFormat="1" ht="15" customHeight="1">
      <c r="B210" s="316"/>
      <c r="C210" s="291"/>
      <c r="D210" s="291"/>
      <c r="E210" s="291"/>
      <c r="F210" s="314" t="s">
        <v>44</v>
      </c>
      <c r="G210" s="291"/>
      <c r="H210" s="291" t="s">
        <v>1454</v>
      </c>
      <c r="I210" s="291"/>
      <c r="J210" s="291"/>
      <c r="K210" s="339"/>
    </row>
    <row r="211" spans="2:11" s="1" customFormat="1" ht="15" customHeight="1">
      <c r="B211" s="316"/>
      <c r="C211" s="291"/>
      <c r="D211" s="291"/>
      <c r="E211" s="291"/>
      <c r="F211" s="314" t="s">
        <v>45</v>
      </c>
      <c r="G211" s="291"/>
      <c r="H211" s="291" t="s">
        <v>1455</v>
      </c>
      <c r="I211" s="291"/>
      <c r="J211" s="291"/>
      <c r="K211" s="339"/>
    </row>
    <row r="212" spans="2:11" s="1" customFormat="1" ht="15" customHeight="1">
      <c r="B212" s="316"/>
      <c r="C212" s="291"/>
      <c r="D212" s="291"/>
      <c r="E212" s="291"/>
      <c r="F212" s="314"/>
      <c r="G212" s="291"/>
      <c r="H212" s="291"/>
      <c r="I212" s="291"/>
      <c r="J212" s="291"/>
      <c r="K212" s="339"/>
    </row>
    <row r="213" spans="2:11" s="1" customFormat="1" ht="15" customHeight="1">
      <c r="B213" s="316"/>
      <c r="C213" s="291" t="s">
        <v>1396</v>
      </c>
      <c r="D213" s="291"/>
      <c r="E213" s="291"/>
      <c r="F213" s="314" t="s">
        <v>78</v>
      </c>
      <c r="G213" s="291"/>
      <c r="H213" s="291" t="s">
        <v>1456</v>
      </c>
      <c r="I213" s="291"/>
      <c r="J213" s="291"/>
      <c r="K213" s="339"/>
    </row>
    <row r="214" spans="2:11" s="1" customFormat="1" ht="15" customHeight="1">
      <c r="B214" s="316"/>
      <c r="C214" s="291"/>
      <c r="D214" s="291"/>
      <c r="E214" s="291"/>
      <c r="F214" s="314" t="s">
        <v>1292</v>
      </c>
      <c r="G214" s="291"/>
      <c r="H214" s="291" t="s">
        <v>1293</v>
      </c>
      <c r="I214" s="291"/>
      <c r="J214" s="291"/>
      <c r="K214" s="339"/>
    </row>
    <row r="215" spans="2:11" s="1" customFormat="1" ht="15" customHeight="1">
      <c r="B215" s="316"/>
      <c r="C215" s="291"/>
      <c r="D215" s="291"/>
      <c r="E215" s="291"/>
      <c r="F215" s="314" t="s">
        <v>1290</v>
      </c>
      <c r="G215" s="291"/>
      <c r="H215" s="291" t="s">
        <v>1457</v>
      </c>
      <c r="I215" s="291"/>
      <c r="J215" s="291"/>
      <c r="K215" s="339"/>
    </row>
    <row r="216" spans="2:11" s="1" customFormat="1" ht="15" customHeight="1">
      <c r="B216" s="358"/>
      <c r="C216" s="291"/>
      <c r="D216" s="291"/>
      <c r="E216" s="291"/>
      <c r="F216" s="314" t="s">
        <v>1294</v>
      </c>
      <c r="G216" s="353"/>
      <c r="H216" s="343" t="s">
        <v>77</v>
      </c>
      <c r="I216" s="343"/>
      <c r="J216" s="343"/>
      <c r="K216" s="359"/>
    </row>
    <row r="217" spans="2:11" s="1" customFormat="1" ht="15" customHeight="1">
      <c r="B217" s="358"/>
      <c r="C217" s="291"/>
      <c r="D217" s="291"/>
      <c r="E217" s="291"/>
      <c r="F217" s="314" t="s">
        <v>1295</v>
      </c>
      <c r="G217" s="353"/>
      <c r="H217" s="343" t="s">
        <v>1458</v>
      </c>
      <c r="I217" s="343"/>
      <c r="J217" s="343"/>
      <c r="K217" s="359"/>
    </row>
    <row r="218" spans="2:11" s="1" customFormat="1" ht="15" customHeight="1">
      <c r="B218" s="358"/>
      <c r="C218" s="291"/>
      <c r="D218" s="291"/>
      <c r="E218" s="291"/>
      <c r="F218" s="314"/>
      <c r="G218" s="353"/>
      <c r="H218" s="343"/>
      <c r="I218" s="343"/>
      <c r="J218" s="343"/>
      <c r="K218" s="359"/>
    </row>
    <row r="219" spans="2:11" s="1" customFormat="1" ht="15" customHeight="1">
      <c r="B219" s="358"/>
      <c r="C219" s="291" t="s">
        <v>1420</v>
      </c>
      <c r="D219" s="291"/>
      <c r="E219" s="291"/>
      <c r="F219" s="314">
        <v>1</v>
      </c>
      <c r="G219" s="353"/>
      <c r="H219" s="343" t="s">
        <v>1459</v>
      </c>
      <c r="I219" s="343"/>
      <c r="J219" s="343"/>
      <c r="K219" s="359"/>
    </row>
    <row r="220" spans="2:11" s="1" customFormat="1" ht="15" customHeight="1">
      <c r="B220" s="358"/>
      <c r="C220" s="291"/>
      <c r="D220" s="291"/>
      <c r="E220" s="291"/>
      <c r="F220" s="314">
        <v>2</v>
      </c>
      <c r="G220" s="353"/>
      <c r="H220" s="343" t="s">
        <v>1460</v>
      </c>
      <c r="I220" s="343"/>
      <c r="J220" s="343"/>
      <c r="K220" s="359"/>
    </row>
    <row r="221" spans="2:11" s="1" customFormat="1" ht="15" customHeight="1">
      <c r="B221" s="358"/>
      <c r="C221" s="291"/>
      <c r="D221" s="291"/>
      <c r="E221" s="291"/>
      <c r="F221" s="314">
        <v>3</v>
      </c>
      <c r="G221" s="353"/>
      <c r="H221" s="343" t="s">
        <v>1461</v>
      </c>
      <c r="I221" s="343"/>
      <c r="J221" s="343"/>
      <c r="K221" s="359"/>
    </row>
    <row r="222" spans="2:11" s="1" customFormat="1" ht="15" customHeight="1">
      <c r="B222" s="358"/>
      <c r="C222" s="291"/>
      <c r="D222" s="291"/>
      <c r="E222" s="291"/>
      <c r="F222" s="314">
        <v>4</v>
      </c>
      <c r="G222" s="353"/>
      <c r="H222" s="343" t="s">
        <v>1462</v>
      </c>
      <c r="I222" s="343"/>
      <c r="J222" s="343"/>
      <c r="K222" s="359"/>
    </row>
    <row r="223" spans="2:11" s="1" customFormat="1" ht="12.75" customHeight="1">
      <c r="B223" s="360"/>
      <c r="C223" s="361"/>
      <c r="D223" s="361"/>
      <c r="E223" s="361"/>
      <c r="F223" s="361"/>
      <c r="G223" s="361"/>
      <c r="H223" s="361"/>
      <c r="I223" s="361"/>
      <c r="J223" s="361"/>
      <c r="K223" s="36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71:J171"/>
    <mergeCell ref="C204:J204"/>
    <mergeCell ref="H205:J205"/>
    <mergeCell ref="H207:J207"/>
    <mergeCell ref="H208:J208"/>
    <mergeCell ref="H209:J209"/>
    <mergeCell ref="H210:J210"/>
    <mergeCell ref="H211:J211"/>
    <mergeCell ref="H213:J213"/>
    <mergeCell ref="H214:J214"/>
    <mergeCell ref="H215:J215"/>
    <mergeCell ref="H216:J216"/>
    <mergeCell ref="H217:J217"/>
    <mergeCell ref="H219:J219"/>
    <mergeCell ref="H220:J220"/>
    <mergeCell ref="H221:J221"/>
    <mergeCell ref="H222:J222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3:J3"/>
    <mergeCell ref="C4:J4"/>
    <mergeCell ref="C9:J9"/>
    <mergeCell ref="D10:J10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6:J6"/>
    <mergeCell ref="C7:J7"/>
    <mergeCell ref="D11:J11"/>
    <mergeCell ref="D15:J15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2022-11-06T18:47:12Z</dcterms:created>
  <dcterms:modified xsi:type="dcterms:W3CDTF">2022-11-06T18:47:19Z</dcterms:modified>
  <cp:category/>
  <cp:version/>
  <cp:contentType/>
  <cp:contentStatus/>
</cp:coreProperties>
</file>