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olcarová\Documents\Vykresy\Výkresy2022\Varnsdorf-HRÁDEK-RE\__Rozpočet-celý\"/>
    </mc:Choice>
  </mc:AlternateContent>
  <bookViews>
    <workbookView xWindow="0" yWindow="0" windowWidth="0" windowHeight="0"/>
  </bookViews>
  <sheets>
    <sheet name="Rekapitulace stavby" sheetId="1" r:id="rId1"/>
    <sheet name="01 - SO 12-ZPEVNĚNÁ PLOCH..." sheetId="2" r:id="rId2"/>
    <sheet name="02 - SO 13-TERÉNNÍ ÚPRAVY" sheetId="3" r:id="rId3"/>
    <sheet name="03 - SO 13.1.1-OSVĚTLENÍ ..." sheetId="4" r:id="rId4"/>
    <sheet name="04 - SO 13.1.2-OSVĚTLENÍ ..." sheetId="5" r:id="rId5"/>
    <sheet name="05 - SO 14-SADOVÉ ÚPRAVY" sheetId="6" r:id="rId6"/>
    <sheet name="06 - SO 15-PŘÍJEZDOVÁ KOM..." sheetId="7" r:id="rId7"/>
    <sheet name="07 - SO 08-VEŘEJNÉ OSVĚTLENÍ" sheetId="8" r:id="rId8"/>
    <sheet name="08-VRN - VEDLEŠÍ ROZPOČTO..." sheetId="9" r:id="rId9"/>
    <sheet name="Pokyny pro vyplnění" sheetId="10" r:id="rId10"/>
  </sheets>
  <definedNames>
    <definedName name="_xlnm.Print_Area" localSheetId="0">'Rekapitulace stavby'!$D$4:$AO$36,'Rekapitulace stavby'!$C$42:$AQ$63</definedName>
    <definedName name="_xlnm.Print_Titles" localSheetId="0">'Rekapitulace stavby'!$52:$52</definedName>
    <definedName name="_xlnm._FilterDatabase" localSheetId="1" hidden="1">'01 - SO 12-ZPEVNĚNÁ PLOCH...'!$C$86:$K$311</definedName>
    <definedName name="_xlnm.Print_Area" localSheetId="1">'01 - SO 12-ZPEVNĚNÁ PLOCH...'!$C$4:$J$39,'01 - SO 12-ZPEVNĚNÁ PLOCH...'!$C$45:$J$68,'01 - SO 12-ZPEVNĚNÁ PLOCH...'!$C$74:$K$311</definedName>
    <definedName name="_xlnm.Print_Titles" localSheetId="1">'01 - SO 12-ZPEVNĚNÁ PLOCH...'!$86:$86</definedName>
    <definedName name="_xlnm._FilterDatabase" localSheetId="2" hidden="1">'02 - SO 13-TERÉNNÍ ÚPRAVY'!$C$92:$K$629</definedName>
    <definedName name="_xlnm.Print_Area" localSheetId="2">'02 - SO 13-TERÉNNÍ ÚPRAVY'!$C$4:$J$39,'02 - SO 13-TERÉNNÍ ÚPRAVY'!$C$45:$J$74,'02 - SO 13-TERÉNNÍ ÚPRAVY'!$C$80:$K$629</definedName>
    <definedName name="_xlnm.Print_Titles" localSheetId="2">'02 - SO 13-TERÉNNÍ ÚPRAVY'!$92:$92</definedName>
    <definedName name="_xlnm._FilterDatabase" localSheetId="3" hidden="1">'03 - SO 13.1.1-OSVĚTLENÍ ...'!$C$81:$K$133</definedName>
    <definedName name="_xlnm.Print_Area" localSheetId="3">'03 - SO 13.1.1-OSVĚTLENÍ ...'!$C$4:$J$39,'03 - SO 13.1.1-OSVĚTLENÍ ...'!$C$45:$J$63,'03 - SO 13.1.1-OSVĚTLENÍ ...'!$C$69:$K$133</definedName>
    <definedName name="_xlnm.Print_Titles" localSheetId="3">'03 - SO 13.1.1-OSVĚTLENÍ ...'!$81:$81</definedName>
    <definedName name="_xlnm._FilterDatabase" localSheetId="4" hidden="1">'04 - SO 13.1.2-OSVĚTLENÍ ...'!$C$81:$K$158</definedName>
    <definedName name="_xlnm.Print_Area" localSheetId="4">'04 - SO 13.1.2-OSVĚTLENÍ ...'!$C$4:$J$39,'04 - SO 13.1.2-OSVĚTLENÍ ...'!$C$45:$J$63,'04 - SO 13.1.2-OSVĚTLENÍ ...'!$C$69:$K$158</definedName>
    <definedName name="_xlnm.Print_Titles" localSheetId="4">'04 - SO 13.1.2-OSVĚTLENÍ ...'!$81:$81</definedName>
    <definedName name="_xlnm._FilterDatabase" localSheetId="5" hidden="1">'05 - SO 14-SADOVÉ ÚPRAVY'!$C$83:$K$236</definedName>
    <definedName name="_xlnm.Print_Area" localSheetId="5">'05 - SO 14-SADOVÉ ÚPRAVY'!$C$4:$J$39,'05 - SO 14-SADOVÉ ÚPRAVY'!$C$45:$J$65,'05 - SO 14-SADOVÉ ÚPRAVY'!$C$71:$K$236</definedName>
    <definedName name="_xlnm.Print_Titles" localSheetId="5">'05 - SO 14-SADOVÉ ÚPRAVY'!$83:$83</definedName>
    <definedName name="_xlnm._FilterDatabase" localSheetId="6" hidden="1">'06 - SO 15-PŘÍJEZDOVÁ KOM...'!$C$85:$K$232</definedName>
    <definedName name="_xlnm.Print_Area" localSheetId="6">'06 - SO 15-PŘÍJEZDOVÁ KOM...'!$C$4:$J$39,'06 - SO 15-PŘÍJEZDOVÁ KOM...'!$C$45:$J$67,'06 - SO 15-PŘÍJEZDOVÁ KOM...'!$C$73:$K$232</definedName>
    <definedName name="_xlnm.Print_Titles" localSheetId="6">'06 - SO 15-PŘÍJEZDOVÁ KOM...'!$85:$85</definedName>
    <definedName name="_xlnm._FilterDatabase" localSheetId="7" hidden="1">'07 - SO 08-VEŘEJNÉ OSVĚTLENÍ'!$C$81:$K$140</definedName>
    <definedName name="_xlnm.Print_Area" localSheetId="7">'07 - SO 08-VEŘEJNÉ OSVĚTLENÍ'!$C$4:$J$39,'07 - SO 08-VEŘEJNÉ OSVĚTLENÍ'!$C$45:$J$63,'07 - SO 08-VEŘEJNÉ OSVĚTLENÍ'!$C$69:$K$140</definedName>
    <definedName name="_xlnm.Print_Titles" localSheetId="7">'07 - SO 08-VEŘEJNÉ OSVĚTLENÍ'!$81:$81</definedName>
    <definedName name="_xlnm._FilterDatabase" localSheetId="8" hidden="1">'08-VRN - VEDLEŠÍ ROZPOČTO...'!$C$85:$K$109</definedName>
    <definedName name="_xlnm.Print_Area" localSheetId="8">'08-VRN - VEDLEŠÍ ROZPOČTO...'!$C$4:$J$39,'08-VRN - VEDLEŠÍ ROZPOČTO...'!$C$45:$J$67,'08-VRN - VEDLEŠÍ ROZPOČTO...'!$C$73:$K$109</definedName>
    <definedName name="_xlnm.Print_Titles" localSheetId="8">'08-VRN - VEDLEŠÍ ROZPOČTO...'!$85:$85</definedName>
    <definedName name="_xlnm.Print_Area" localSheetId="9">'Pokyny pro vyplnění'!$B$2:$K$71,'Pokyny pro vyplnění'!$B$74:$K$118,'Pokyny pro vyplnění'!$B$121:$K$161,'Pokyny pro vyplnění'!$B$164:$K$218</definedName>
  </definedNames>
  <calcPr/>
</workbook>
</file>

<file path=xl/calcChain.xml><?xml version="1.0" encoding="utf-8"?>
<calcChain xmlns="http://schemas.openxmlformats.org/spreadsheetml/2006/main">
  <c i="9" l="1" r="J37"/>
  <c r="J36"/>
  <c i="1" r="AY62"/>
  <c i="9" r="J35"/>
  <c i="1" r="AX62"/>
  <c i="9" r="BI108"/>
  <c r="BH108"/>
  <c r="BG108"/>
  <c r="BF108"/>
  <c r="T108"/>
  <c r="T107"/>
  <c r="R108"/>
  <c r="R107"/>
  <c r="P108"/>
  <c r="P107"/>
  <c r="BI105"/>
  <c r="BH105"/>
  <c r="BG105"/>
  <c r="BF105"/>
  <c r="T105"/>
  <c r="T104"/>
  <c r="R105"/>
  <c r="R104"/>
  <c r="P105"/>
  <c r="P104"/>
  <c r="BI102"/>
  <c r="BH102"/>
  <c r="BG102"/>
  <c r="BF102"/>
  <c r="T102"/>
  <c r="T101"/>
  <c r="R102"/>
  <c r="R101"/>
  <c r="P102"/>
  <c r="P101"/>
  <c r="BI98"/>
  <c r="BH98"/>
  <c r="BG98"/>
  <c r="BF98"/>
  <c r="T98"/>
  <c r="T97"/>
  <c r="R98"/>
  <c r="R97"/>
  <c r="P98"/>
  <c r="P97"/>
  <c r="BI96"/>
  <c r="BH96"/>
  <c r="BG96"/>
  <c r="BF96"/>
  <c r="T96"/>
  <c r="T95"/>
  <c r="R96"/>
  <c r="R95"/>
  <c r="P96"/>
  <c r="P95"/>
  <c r="BI93"/>
  <c r="BH93"/>
  <c r="BG93"/>
  <c r="BF93"/>
  <c r="T93"/>
  <c r="R93"/>
  <c r="P93"/>
  <c r="BI91"/>
  <c r="BH91"/>
  <c r="BG91"/>
  <c r="BF91"/>
  <c r="T91"/>
  <c r="R91"/>
  <c r="P91"/>
  <c r="BI89"/>
  <c r="BH89"/>
  <c r="BG89"/>
  <c r="BF89"/>
  <c r="T89"/>
  <c r="R89"/>
  <c r="P89"/>
  <c r="J83"/>
  <c r="J82"/>
  <c r="F82"/>
  <c r="F80"/>
  <c r="E78"/>
  <c r="J55"/>
  <c r="J54"/>
  <c r="F54"/>
  <c r="F52"/>
  <c r="E50"/>
  <c r="J18"/>
  <c r="E18"/>
  <c r="F83"/>
  <c r="J17"/>
  <c r="J12"/>
  <c r="J52"/>
  <c r="E7"/>
  <c r="E76"/>
  <c i="8" r="J37"/>
  <c r="J36"/>
  <c i="1" r="AY61"/>
  <c i="8" r="J35"/>
  <c i="1" r="AX61"/>
  <c i="8"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R87"/>
  <c r="P87"/>
  <c r="BI86"/>
  <c r="BH86"/>
  <c r="BG86"/>
  <c r="BF86"/>
  <c r="T86"/>
  <c r="R86"/>
  <c r="P86"/>
  <c r="BI85"/>
  <c r="BH85"/>
  <c r="BG85"/>
  <c r="BF85"/>
  <c r="T85"/>
  <c r="R85"/>
  <c r="P85"/>
  <c r="BI84"/>
  <c r="BH84"/>
  <c r="BG84"/>
  <c r="BF84"/>
  <c r="T84"/>
  <c r="R84"/>
  <c r="P84"/>
  <c r="J79"/>
  <c r="J78"/>
  <c r="F78"/>
  <c r="F76"/>
  <c r="E74"/>
  <c r="J55"/>
  <c r="J54"/>
  <c r="F54"/>
  <c r="F52"/>
  <c r="E50"/>
  <c r="J18"/>
  <c r="E18"/>
  <c r="F55"/>
  <c r="J17"/>
  <c r="J12"/>
  <c r="J52"/>
  <c r="E7"/>
  <c r="E72"/>
  <c i="7" r="J37"/>
  <c r="J36"/>
  <c i="1" r="AY60"/>
  <c i="7" r="J35"/>
  <c i="1" r="AX60"/>
  <c i="7" r="BI231"/>
  <c r="BH231"/>
  <c r="BG231"/>
  <c r="BF231"/>
  <c r="T231"/>
  <c r="T230"/>
  <c r="R231"/>
  <c r="R230"/>
  <c r="P231"/>
  <c r="P230"/>
  <c r="BI228"/>
  <c r="BH228"/>
  <c r="BG228"/>
  <c r="BF228"/>
  <c r="T228"/>
  <c r="R228"/>
  <c r="P228"/>
  <c r="BI226"/>
  <c r="BH226"/>
  <c r="BG226"/>
  <c r="BF226"/>
  <c r="T226"/>
  <c r="R226"/>
  <c r="P226"/>
  <c r="BI216"/>
  <c r="BH216"/>
  <c r="BG216"/>
  <c r="BF216"/>
  <c r="T216"/>
  <c r="T215"/>
  <c r="R216"/>
  <c r="R215"/>
  <c r="P216"/>
  <c r="P215"/>
  <c r="BI212"/>
  <c r="BH212"/>
  <c r="BG212"/>
  <c r="BF212"/>
  <c r="T212"/>
  <c r="R212"/>
  <c r="P212"/>
  <c r="BI205"/>
  <c r="BH205"/>
  <c r="BG205"/>
  <c r="BF205"/>
  <c r="T205"/>
  <c r="R205"/>
  <c r="P205"/>
  <c r="BI198"/>
  <c r="BH198"/>
  <c r="BG198"/>
  <c r="BF198"/>
  <c r="T198"/>
  <c r="R198"/>
  <c r="P198"/>
  <c r="BI190"/>
  <c r="BH190"/>
  <c r="BG190"/>
  <c r="BF190"/>
  <c r="T190"/>
  <c r="R190"/>
  <c r="P190"/>
  <c r="BI182"/>
  <c r="BH182"/>
  <c r="BG182"/>
  <c r="BF182"/>
  <c r="T182"/>
  <c r="R182"/>
  <c r="P182"/>
  <c r="BI177"/>
  <c r="BH177"/>
  <c r="BG177"/>
  <c r="BF177"/>
  <c r="T177"/>
  <c r="R177"/>
  <c r="P177"/>
  <c r="BI174"/>
  <c r="BH174"/>
  <c r="BG174"/>
  <c r="BF174"/>
  <c r="T174"/>
  <c r="R174"/>
  <c r="P174"/>
  <c r="BI171"/>
  <c r="BH171"/>
  <c r="BG171"/>
  <c r="BF171"/>
  <c r="T171"/>
  <c r="R171"/>
  <c r="P171"/>
  <c r="BI167"/>
  <c r="BH167"/>
  <c r="BG167"/>
  <c r="BF167"/>
  <c r="T167"/>
  <c r="R167"/>
  <c r="P167"/>
  <c r="BI160"/>
  <c r="BH160"/>
  <c r="BG160"/>
  <c r="BF160"/>
  <c r="T160"/>
  <c r="R160"/>
  <c r="P160"/>
  <c r="BI153"/>
  <c r="BH153"/>
  <c r="BG153"/>
  <c r="BF153"/>
  <c r="T153"/>
  <c r="R153"/>
  <c r="P153"/>
  <c r="BI151"/>
  <c r="BH151"/>
  <c r="BG151"/>
  <c r="BF151"/>
  <c r="T151"/>
  <c r="R151"/>
  <c r="P151"/>
  <c r="BI149"/>
  <c r="BH149"/>
  <c r="BG149"/>
  <c r="BF149"/>
  <c r="T149"/>
  <c r="R149"/>
  <c r="P149"/>
  <c r="BI145"/>
  <c r="BH145"/>
  <c r="BG145"/>
  <c r="BF145"/>
  <c r="T145"/>
  <c r="R145"/>
  <c r="P145"/>
  <c r="BI140"/>
  <c r="BH140"/>
  <c r="BG140"/>
  <c r="BF140"/>
  <c r="T140"/>
  <c r="R140"/>
  <c r="P140"/>
  <c r="BI138"/>
  <c r="BH138"/>
  <c r="BG138"/>
  <c r="BF138"/>
  <c r="T138"/>
  <c r="R138"/>
  <c r="P138"/>
  <c r="BI134"/>
  <c r="BH134"/>
  <c r="BG134"/>
  <c r="BF134"/>
  <c r="T134"/>
  <c r="R134"/>
  <c r="P134"/>
  <c r="BI133"/>
  <c r="BH133"/>
  <c r="BG133"/>
  <c r="BF133"/>
  <c r="T133"/>
  <c r="R133"/>
  <c r="P133"/>
  <c r="BI129"/>
  <c r="BH129"/>
  <c r="BG129"/>
  <c r="BF129"/>
  <c r="T129"/>
  <c r="R129"/>
  <c r="P129"/>
  <c r="BI125"/>
  <c r="BH125"/>
  <c r="BG125"/>
  <c r="BF125"/>
  <c r="T125"/>
  <c r="R125"/>
  <c r="P125"/>
  <c r="BI123"/>
  <c r="BH123"/>
  <c r="BG123"/>
  <c r="BF123"/>
  <c r="T123"/>
  <c r="R123"/>
  <c r="P123"/>
  <c r="BI119"/>
  <c r="BH119"/>
  <c r="BG119"/>
  <c r="BF119"/>
  <c r="T119"/>
  <c r="R119"/>
  <c r="P119"/>
  <c r="BI115"/>
  <c r="BH115"/>
  <c r="BG115"/>
  <c r="BF115"/>
  <c r="T115"/>
  <c r="R115"/>
  <c r="P115"/>
  <c r="BI107"/>
  <c r="BH107"/>
  <c r="BG107"/>
  <c r="BF107"/>
  <c r="T107"/>
  <c r="R107"/>
  <c r="P107"/>
  <c r="BI102"/>
  <c r="BH102"/>
  <c r="BG102"/>
  <c r="BF102"/>
  <c r="T102"/>
  <c r="R102"/>
  <c r="P102"/>
  <c r="BI98"/>
  <c r="BH98"/>
  <c r="BG98"/>
  <c r="BF98"/>
  <c r="T98"/>
  <c r="R98"/>
  <c r="P98"/>
  <c r="BI89"/>
  <c r="BH89"/>
  <c r="BG89"/>
  <c r="BF89"/>
  <c r="T89"/>
  <c r="R89"/>
  <c r="P89"/>
  <c r="J83"/>
  <c r="J82"/>
  <c r="F82"/>
  <c r="F80"/>
  <c r="E78"/>
  <c r="J55"/>
  <c r="J54"/>
  <c r="F54"/>
  <c r="F52"/>
  <c r="E50"/>
  <c r="J18"/>
  <c r="E18"/>
  <c r="F55"/>
  <c r="J17"/>
  <c r="J12"/>
  <c r="J52"/>
  <c r="E7"/>
  <c r="E76"/>
  <c i="6" r="J37"/>
  <c r="J36"/>
  <c i="1" r="AY59"/>
  <c i="6" r="J35"/>
  <c i="1" r="AX59"/>
  <c i="6" r="BI234"/>
  <c r="BH234"/>
  <c r="BG234"/>
  <c r="BF234"/>
  <c r="T234"/>
  <c r="R234"/>
  <c r="P234"/>
  <c r="BI231"/>
  <c r="BH231"/>
  <c r="BG231"/>
  <c r="BF231"/>
  <c r="T231"/>
  <c r="R231"/>
  <c r="P231"/>
  <c r="BI227"/>
  <c r="BH227"/>
  <c r="BG227"/>
  <c r="BF227"/>
  <c r="T227"/>
  <c r="R227"/>
  <c r="P227"/>
  <c r="BI205"/>
  <c r="BH205"/>
  <c r="BG205"/>
  <c r="BF205"/>
  <c r="T205"/>
  <c r="R205"/>
  <c r="P205"/>
  <c r="BI202"/>
  <c r="BH202"/>
  <c r="BG202"/>
  <c r="BF202"/>
  <c r="T202"/>
  <c r="R202"/>
  <c r="P202"/>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89"/>
  <c r="BH89"/>
  <c r="BG89"/>
  <c r="BF89"/>
  <c r="T89"/>
  <c r="R89"/>
  <c r="P89"/>
  <c r="BI86"/>
  <c r="BH86"/>
  <c r="BG86"/>
  <c r="BF86"/>
  <c r="T86"/>
  <c r="R86"/>
  <c r="P86"/>
  <c r="J81"/>
  <c r="J80"/>
  <c r="F80"/>
  <c r="F78"/>
  <c r="E76"/>
  <c r="J55"/>
  <c r="J54"/>
  <c r="F54"/>
  <c r="F52"/>
  <c r="E50"/>
  <c r="J18"/>
  <c r="E18"/>
  <c r="F81"/>
  <c r="J17"/>
  <c r="J12"/>
  <c r="J52"/>
  <c r="E7"/>
  <c r="E74"/>
  <c i="5" r="J37"/>
  <c r="J36"/>
  <c i="1" r="AY58"/>
  <c i="5" r="J35"/>
  <c i="1" r="AX58"/>
  <c i="5"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89"/>
  <c r="BH89"/>
  <c r="BG89"/>
  <c r="BF89"/>
  <c r="T89"/>
  <c r="R89"/>
  <c r="P89"/>
  <c r="BI88"/>
  <c r="BH88"/>
  <c r="BG88"/>
  <c r="BF88"/>
  <c r="T88"/>
  <c r="R88"/>
  <c r="P88"/>
  <c r="BI86"/>
  <c r="BH86"/>
  <c r="BG86"/>
  <c r="BF86"/>
  <c r="T86"/>
  <c r="R86"/>
  <c r="P86"/>
  <c r="BI84"/>
  <c r="BH84"/>
  <c r="BG84"/>
  <c r="BF84"/>
  <c r="T84"/>
  <c r="R84"/>
  <c r="P84"/>
  <c r="J79"/>
  <c r="J78"/>
  <c r="F78"/>
  <c r="F76"/>
  <c r="E74"/>
  <c r="J55"/>
  <c r="J54"/>
  <c r="F54"/>
  <c r="F52"/>
  <c r="E50"/>
  <c r="J18"/>
  <c r="E18"/>
  <c r="F79"/>
  <c r="J17"/>
  <c r="J12"/>
  <c r="J76"/>
  <c r="E7"/>
  <c r="E72"/>
  <c i="4" r="J37"/>
  <c r="J36"/>
  <c i="1" r="AY57"/>
  <c i="4" r="J35"/>
  <c i="1" r="AX57"/>
  <c i="4"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4"/>
  <c r="BH124"/>
  <c r="BG124"/>
  <c r="BF124"/>
  <c r="T124"/>
  <c r="R124"/>
  <c r="P124"/>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R86"/>
  <c r="P86"/>
  <c r="BI84"/>
  <c r="BH84"/>
  <c r="BG84"/>
  <c r="BF84"/>
  <c r="T84"/>
  <c r="R84"/>
  <c r="P84"/>
  <c r="J79"/>
  <c r="J78"/>
  <c r="F78"/>
  <c r="F76"/>
  <c r="E74"/>
  <c r="J55"/>
  <c r="J54"/>
  <c r="F54"/>
  <c r="F52"/>
  <c r="E50"/>
  <c r="J18"/>
  <c r="E18"/>
  <c r="F55"/>
  <c r="J17"/>
  <c r="J12"/>
  <c r="J52"/>
  <c r="E7"/>
  <c r="E72"/>
  <c i="3" r="J37"/>
  <c r="J36"/>
  <c i="1" r="AY56"/>
  <c i="3" r="J35"/>
  <c i="1" r="AX56"/>
  <c i="3" r="BI626"/>
  <c r="BH626"/>
  <c r="BG626"/>
  <c r="BF626"/>
  <c r="T626"/>
  <c r="R626"/>
  <c r="P626"/>
  <c r="BI617"/>
  <c r="BH617"/>
  <c r="BG617"/>
  <c r="BF617"/>
  <c r="T617"/>
  <c r="R617"/>
  <c r="P617"/>
  <c r="BI614"/>
  <c r="BH614"/>
  <c r="BG614"/>
  <c r="BF614"/>
  <c r="T614"/>
  <c r="R614"/>
  <c r="P614"/>
  <c r="BI611"/>
  <c r="BH611"/>
  <c r="BG611"/>
  <c r="BF611"/>
  <c r="T611"/>
  <c r="R611"/>
  <c r="P611"/>
  <c r="BI604"/>
  <c r="BH604"/>
  <c r="BG604"/>
  <c r="BF604"/>
  <c r="T604"/>
  <c r="R604"/>
  <c r="P604"/>
  <c r="BI600"/>
  <c r="BH600"/>
  <c r="BG600"/>
  <c r="BF600"/>
  <c r="T600"/>
  <c r="R600"/>
  <c r="P600"/>
  <c r="BI597"/>
  <c r="BH597"/>
  <c r="BG597"/>
  <c r="BF597"/>
  <c r="T597"/>
  <c r="R597"/>
  <c r="P597"/>
  <c r="BI594"/>
  <c r="BH594"/>
  <c r="BG594"/>
  <c r="BF594"/>
  <c r="T594"/>
  <c r="R594"/>
  <c r="P594"/>
  <c r="BI591"/>
  <c r="BH591"/>
  <c r="BG591"/>
  <c r="BF591"/>
  <c r="T591"/>
  <c r="R591"/>
  <c r="P591"/>
  <c r="BI588"/>
  <c r="BH588"/>
  <c r="BG588"/>
  <c r="BF588"/>
  <c r="T588"/>
  <c r="R588"/>
  <c r="P588"/>
  <c r="BI584"/>
  <c r="BH584"/>
  <c r="BG584"/>
  <c r="BF584"/>
  <c r="T584"/>
  <c r="R584"/>
  <c r="P584"/>
  <c r="BI580"/>
  <c r="BH580"/>
  <c r="BG580"/>
  <c r="BF580"/>
  <c r="T580"/>
  <c r="T579"/>
  <c r="R580"/>
  <c r="R579"/>
  <c r="P580"/>
  <c r="P579"/>
  <c r="BI577"/>
  <c r="BH577"/>
  <c r="BG577"/>
  <c r="BF577"/>
  <c r="T577"/>
  <c r="R577"/>
  <c r="P577"/>
  <c r="BI575"/>
  <c r="BH575"/>
  <c r="BG575"/>
  <c r="BF575"/>
  <c r="T575"/>
  <c r="R575"/>
  <c r="P575"/>
  <c r="BI573"/>
  <c r="BH573"/>
  <c r="BG573"/>
  <c r="BF573"/>
  <c r="T573"/>
  <c r="R573"/>
  <c r="P573"/>
  <c r="BI562"/>
  <c r="BH562"/>
  <c r="BG562"/>
  <c r="BF562"/>
  <c r="T562"/>
  <c r="R562"/>
  <c r="P562"/>
  <c r="BI556"/>
  <c r="BH556"/>
  <c r="BG556"/>
  <c r="BF556"/>
  <c r="T556"/>
  <c r="R556"/>
  <c r="P556"/>
  <c r="BI553"/>
  <c r="BH553"/>
  <c r="BG553"/>
  <c r="BF553"/>
  <c r="T553"/>
  <c r="R553"/>
  <c r="P553"/>
  <c r="BI549"/>
  <c r="BH549"/>
  <c r="BG549"/>
  <c r="BF549"/>
  <c r="T549"/>
  <c r="R549"/>
  <c r="P549"/>
  <c r="BI546"/>
  <c r="BH546"/>
  <c r="BG546"/>
  <c r="BF546"/>
  <c r="T546"/>
  <c r="R546"/>
  <c r="P546"/>
  <c r="BI540"/>
  <c r="BH540"/>
  <c r="BG540"/>
  <c r="BF540"/>
  <c r="T540"/>
  <c r="R540"/>
  <c r="P540"/>
  <c r="BI537"/>
  <c r="BH537"/>
  <c r="BG537"/>
  <c r="BF537"/>
  <c r="T537"/>
  <c r="R537"/>
  <c r="P537"/>
  <c r="BI533"/>
  <c r="BH533"/>
  <c r="BG533"/>
  <c r="BF533"/>
  <c r="T533"/>
  <c r="R533"/>
  <c r="P533"/>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4"/>
  <c r="BH514"/>
  <c r="BG514"/>
  <c r="BF514"/>
  <c r="T514"/>
  <c r="R514"/>
  <c r="P514"/>
  <c r="BI512"/>
  <c r="BH512"/>
  <c r="BG512"/>
  <c r="BF512"/>
  <c r="T512"/>
  <c r="R512"/>
  <c r="P512"/>
  <c r="BI510"/>
  <c r="BH510"/>
  <c r="BG510"/>
  <c r="BF510"/>
  <c r="T510"/>
  <c r="R510"/>
  <c r="P510"/>
  <c r="BI507"/>
  <c r="BH507"/>
  <c r="BG507"/>
  <c r="BF507"/>
  <c r="T507"/>
  <c r="R507"/>
  <c r="P507"/>
  <c r="BI504"/>
  <c r="BH504"/>
  <c r="BG504"/>
  <c r="BF504"/>
  <c r="T504"/>
  <c r="R504"/>
  <c r="P504"/>
  <c r="BI502"/>
  <c r="BH502"/>
  <c r="BG502"/>
  <c r="BF502"/>
  <c r="T502"/>
  <c r="R502"/>
  <c r="P502"/>
  <c r="BI499"/>
  <c r="BH499"/>
  <c r="BG499"/>
  <c r="BF499"/>
  <c r="T499"/>
  <c r="R499"/>
  <c r="P499"/>
  <c r="BI494"/>
  <c r="BH494"/>
  <c r="BG494"/>
  <c r="BF494"/>
  <c r="T494"/>
  <c r="T493"/>
  <c r="R494"/>
  <c r="R493"/>
  <c r="P494"/>
  <c r="P493"/>
  <c r="BI491"/>
  <c r="BH491"/>
  <c r="BG491"/>
  <c r="BF491"/>
  <c r="T491"/>
  <c r="R491"/>
  <c r="P491"/>
  <c r="BI482"/>
  <c r="BH482"/>
  <c r="BG482"/>
  <c r="BF482"/>
  <c r="T482"/>
  <c r="R482"/>
  <c r="P482"/>
  <c r="BI473"/>
  <c r="BH473"/>
  <c r="BG473"/>
  <c r="BF473"/>
  <c r="T473"/>
  <c r="R473"/>
  <c r="P473"/>
  <c r="BI471"/>
  <c r="BH471"/>
  <c r="BG471"/>
  <c r="BF471"/>
  <c r="T471"/>
  <c r="R471"/>
  <c r="P471"/>
  <c r="BI464"/>
  <c r="BH464"/>
  <c r="BG464"/>
  <c r="BF464"/>
  <c r="T464"/>
  <c r="R464"/>
  <c r="P464"/>
  <c r="BI459"/>
  <c r="BH459"/>
  <c r="BG459"/>
  <c r="BF459"/>
  <c r="T459"/>
  <c r="R459"/>
  <c r="P459"/>
  <c r="BI457"/>
  <c r="BH457"/>
  <c r="BG457"/>
  <c r="BF457"/>
  <c r="T457"/>
  <c r="R457"/>
  <c r="P457"/>
  <c r="BI455"/>
  <c r="BH455"/>
  <c r="BG455"/>
  <c r="BF455"/>
  <c r="T455"/>
  <c r="R455"/>
  <c r="P455"/>
  <c r="BI451"/>
  <c r="BH451"/>
  <c r="BG451"/>
  <c r="BF451"/>
  <c r="T451"/>
  <c r="R451"/>
  <c r="P451"/>
  <c r="BI447"/>
  <c r="BH447"/>
  <c r="BG447"/>
  <c r="BF447"/>
  <c r="T447"/>
  <c r="R447"/>
  <c r="P447"/>
  <c r="BI437"/>
  <c r="BH437"/>
  <c r="BG437"/>
  <c r="BF437"/>
  <c r="T437"/>
  <c r="R437"/>
  <c r="P437"/>
  <c r="BI433"/>
  <c r="BH433"/>
  <c r="BG433"/>
  <c r="BF433"/>
  <c r="T433"/>
  <c r="R433"/>
  <c r="P433"/>
  <c r="BI429"/>
  <c r="BH429"/>
  <c r="BG429"/>
  <c r="BF429"/>
  <c r="T429"/>
  <c r="R429"/>
  <c r="P429"/>
  <c r="BI427"/>
  <c r="BH427"/>
  <c r="BG427"/>
  <c r="BF427"/>
  <c r="T427"/>
  <c r="R427"/>
  <c r="P427"/>
  <c r="BI423"/>
  <c r="BH423"/>
  <c r="BG423"/>
  <c r="BF423"/>
  <c r="T423"/>
  <c r="R423"/>
  <c r="P423"/>
  <c r="BI419"/>
  <c r="BH419"/>
  <c r="BG419"/>
  <c r="BF419"/>
  <c r="T419"/>
  <c r="R419"/>
  <c r="P419"/>
  <c r="BI410"/>
  <c r="BH410"/>
  <c r="BG410"/>
  <c r="BF410"/>
  <c r="T410"/>
  <c r="R410"/>
  <c r="P410"/>
  <c r="BI392"/>
  <c r="BH392"/>
  <c r="BG392"/>
  <c r="BF392"/>
  <c r="T392"/>
  <c r="R392"/>
  <c r="P392"/>
  <c r="BI389"/>
  <c r="BH389"/>
  <c r="BG389"/>
  <c r="BF389"/>
  <c r="T389"/>
  <c r="R389"/>
  <c r="P389"/>
  <c r="BI385"/>
  <c r="BH385"/>
  <c r="BG385"/>
  <c r="BF385"/>
  <c r="T385"/>
  <c r="R385"/>
  <c r="P385"/>
  <c r="BI383"/>
  <c r="BH383"/>
  <c r="BG383"/>
  <c r="BF383"/>
  <c r="T383"/>
  <c r="R383"/>
  <c r="P383"/>
  <c r="BI377"/>
  <c r="BH377"/>
  <c r="BG377"/>
  <c r="BF377"/>
  <c r="T377"/>
  <c r="R377"/>
  <c r="P377"/>
  <c r="BI375"/>
  <c r="BH375"/>
  <c r="BG375"/>
  <c r="BF375"/>
  <c r="T375"/>
  <c r="R375"/>
  <c r="P375"/>
  <c r="BI369"/>
  <c r="BH369"/>
  <c r="BG369"/>
  <c r="BF369"/>
  <c r="T369"/>
  <c r="R369"/>
  <c r="P369"/>
  <c r="BI365"/>
  <c r="BH365"/>
  <c r="BG365"/>
  <c r="BF365"/>
  <c r="T365"/>
  <c r="R365"/>
  <c r="P365"/>
  <c r="BI363"/>
  <c r="BH363"/>
  <c r="BG363"/>
  <c r="BF363"/>
  <c r="T363"/>
  <c r="R363"/>
  <c r="P363"/>
  <c r="BI342"/>
  <c r="BH342"/>
  <c r="BG342"/>
  <c r="BF342"/>
  <c r="T342"/>
  <c r="R342"/>
  <c r="P342"/>
  <c r="BI326"/>
  <c r="BH326"/>
  <c r="BG326"/>
  <c r="BF326"/>
  <c r="T326"/>
  <c r="R326"/>
  <c r="P326"/>
  <c r="BI322"/>
  <c r="BH322"/>
  <c r="BG322"/>
  <c r="BF322"/>
  <c r="T322"/>
  <c r="R322"/>
  <c r="P322"/>
  <c r="BI318"/>
  <c r="BH318"/>
  <c r="BG318"/>
  <c r="BF318"/>
  <c r="T318"/>
  <c r="R318"/>
  <c r="P318"/>
  <c r="BI316"/>
  <c r="BH316"/>
  <c r="BG316"/>
  <c r="BF316"/>
  <c r="T316"/>
  <c r="R316"/>
  <c r="P316"/>
  <c r="BI307"/>
  <c r="BH307"/>
  <c r="BG307"/>
  <c r="BF307"/>
  <c r="T307"/>
  <c r="R307"/>
  <c r="P307"/>
  <c r="BI302"/>
  <c r="BH302"/>
  <c r="BG302"/>
  <c r="BF302"/>
  <c r="T302"/>
  <c r="R302"/>
  <c r="P302"/>
  <c r="BI300"/>
  <c r="BH300"/>
  <c r="BG300"/>
  <c r="BF300"/>
  <c r="T300"/>
  <c r="R300"/>
  <c r="P300"/>
  <c r="BI295"/>
  <c r="BH295"/>
  <c r="BG295"/>
  <c r="BF295"/>
  <c r="T295"/>
  <c r="R295"/>
  <c r="P295"/>
  <c r="BI290"/>
  <c r="BH290"/>
  <c r="BG290"/>
  <c r="BF290"/>
  <c r="T290"/>
  <c r="R290"/>
  <c r="P290"/>
  <c r="BI282"/>
  <c r="BH282"/>
  <c r="BG282"/>
  <c r="BF282"/>
  <c r="T282"/>
  <c r="R282"/>
  <c r="P282"/>
  <c r="BI278"/>
  <c r="BH278"/>
  <c r="BG278"/>
  <c r="BF278"/>
  <c r="T278"/>
  <c r="R278"/>
  <c r="P278"/>
  <c r="BI269"/>
  <c r="BH269"/>
  <c r="BG269"/>
  <c r="BF269"/>
  <c r="T269"/>
  <c r="R269"/>
  <c r="P269"/>
  <c r="BI267"/>
  <c r="BH267"/>
  <c r="BG267"/>
  <c r="BF267"/>
  <c r="T267"/>
  <c r="R267"/>
  <c r="P267"/>
  <c r="BI249"/>
  <c r="BH249"/>
  <c r="BG249"/>
  <c r="BF249"/>
  <c r="T249"/>
  <c r="R249"/>
  <c r="P249"/>
  <c r="BI232"/>
  <c r="BH232"/>
  <c r="BG232"/>
  <c r="BF232"/>
  <c r="T232"/>
  <c r="R232"/>
  <c r="P232"/>
  <c r="BI227"/>
  <c r="BH227"/>
  <c r="BG227"/>
  <c r="BF227"/>
  <c r="T227"/>
  <c r="R227"/>
  <c r="P227"/>
  <c r="BI218"/>
  <c r="BH218"/>
  <c r="BG218"/>
  <c r="BF218"/>
  <c r="T218"/>
  <c r="R218"/>
  <c r="P218"/>
  <c r="BI214"/>
  <c r="BH214"/>
  <c r="BG214"/>
  <c r="BF214"/>
  <c r="T214"/>
  <c r="R214"/>
  <c r="P214"/>
  <c r="BI212"/>
  <c r="BH212"/>
  <c r="BG212"/>
  <c r="BF212"/>
  <c r="T212"/>
  <c r="R212"/>
  <c r="P212"/>
  <c r="BI210"/>
  <c r="BH210"/>
  <c r="BG210"/>
  <c r="BF210"/>
  <c r="T210"/>
  <c r="R210"/>
  <c r="P210"/>
  <c r="BI202"/>
  <c r="BH202"/>
  <c r="BG202"/>
  <c r="BF202"/>
  <c r="T202"/>
  <c r="R202"/>
  <c r="P202"/>
  <c r="BI198"/>
  <c r="BH198"/>
  <c r="BG198"/>
  <c r="BF198"/>
  <c r="T198"/>
  <c r="R198"/>
  <c r="P198"/>
  <c r="BI194"/>
  <c r="BH194"/>
  <c r="BG194"/>
  <c r="BF194"/>
  <c r="T194"/>
  <c r="R194"/>
  <c r="P194"/>
  <c r="BI187"/>
  <c r="BH187"/>
  <c r="BG187"/>
  <c r="BF187"/>
  <c r="T187"/>
  <c r="R187"/>
  <c r="P187"/>
  <c r="BI175"/>
  <c r="BH175"/>
  <c r="BG175"/>
  <c r="BF175"/>
  <c r="T175"/>
  <c r="R175"/>
  <c r="P175"/>
  <c r="BI165"/>
  <c r="BH165"/>
  <c r="BG165"/>
  <c r="BF165"/>
  <c r="T165"/>
  <c r="R165"/>
  <c r="P165"/>
  <c r="BI155"/>
  <c r="BH155"/>
  <c r="BG155"/>
  <c r="BF155"/>
  <c r="T155"/>
  <c r="R155"/>
  <c r="P155"/>
  <c r="BI139"/>
  <c r="BH139"/>
  <c r="BG139"/>
  <c r="BF139"/>
  <c r="T139"/>
  <c r="R139"/>
  <c r="P139"/>
  <c r="BI123"/>
  <c r="BH123"/>
  <c r="BG123"/>
  <c r="BF123"/>
  <c r="T123"/>
  <c r="R123"/>
  <c r="P123"/>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8"/>
  <c r="BH98"/>
  <c r="BG98"/>
  <c r="BF98"/>
  <c r="T98"/>
  <c r="R98"/>
  <c r="P98"/>
  <c r="BI96"/>
  <c r="BH96"/>
  <c r="BG96"/>
  <c r="BF96"/>
  <c r="T96"/>
  <c r="R96"/>
  <c r="P96"/>
  <c r="J90"/>
  <c r="J89"/>
  <c r="F89"/>
  <c r="F87"/>
  <c r="E85"/>
  <c r="J55"/>
  <c r="J54"/>
  <c r="F54"/>
  <c r="F52"/>
  <c r="E50"/>
  <c r="J18"/>
  <c r="E18"/>
  <c r="F90"/>
  <c r="J17"/>
  <c r="J12"/>
  <c r="J87"/>
  <c r="E7"/>
  <c r="E48"/>
  <c i="2" r="J37"/>
  <c r="J36"/>
  <c i="1" r="AY55"/>
  <c i="2" r="J35"/>
  <c i="1" r="AX55"/>
  <c i="2" r="BI310"/>
  <c r="BH310"/>
  <c r="BG310"/>
  <c r="BF310"/>
  <c r="T310"/>
  <c r="T309"/>
  <c r="R310"/>
  <c r="R309"/>
  <c r="P310"/>
  <c r="P309"/>
  <c r="BI307"/>
  <c r="BH307"/>
  <c r="BG307"/>
  <c r="BF307"/>
  <c r="T307"/>
  <c r="R307"/>
  <c r="P307"/>
  <c r="BI305"/>
  <c r="BH305"/>
  <c r="BG305"/>
  <c r="BF305"/>
  <c r="T305"/>
  <c r="R305"/>
  <c r="P305"/>
  <c r="BI303"/>
  <c r="BH303"/>
  <c r="BG303"/>
  <c r="BF303"/>
  <c r="T303"/>
  <c r="R303"/>
  <c r="P303"/>
  <c r="BI297"/>
  <c r="BH297"/>
  <c r="BG297"/>
  <c r="BF297"/>
  <c r="T297"/>
  <c r="R297"/>
  <c r="P297"/>
  <c r="BI291"/>
  <c r="BH291"/>
  <c r="BG291"/>
  <c r="BF291"/>
  <c r="T291"/>
  <c r="R291"/>
  <c r="P291"/>
  <c r="BI288"/>
  <c r="BH288"/>
  <c r="BG288"/>
  <c r="BF288"/>
  <c r="T288"/>
  <c r="R288"/>
  <c r="P288"/>
  <c r="BI284"/>
  <c r="BH284"/>
  <c r="BG284"/>
  <c r="BF284"/>
  <c r="T284"/>
  <c r="R284"/>
  <c r="P284"/>
  <c r="BI276"/>
  <c r="BH276"/>
  <c r="BG276"/>
  <c r="BF276"/>
  <c r="T276"/>
  <c r="R276"/>
  <c r="P276"/>
  <c r="BI270"/>
  <c r="BH270"/>
  <c r="BG270"/>
  <c r="BF270"/>
  <c r="T270"/>
  <c r="R270"/>
  <c r="P270"/>
  <c r="BI266"/>
  <c r="BH266"/>
  <c r="BG266"/>
  <c r="BF266"/>
  <c r="T266"/>
  <c r="R266"/>
  <c r="P266"/>
  <c r="BI262"/>
  <c r="BH262"/>
  <c r="BG262"/>
  <c r="BF262"/>
  <c r="T262"/>
  <c r="R262"/>
  <c r="P262"/>
  <c r="BI260"/>
  <c r="BH260"/>
  <c r="BG260"/>
  <c r="BF260"/>
  <c r="T260"/>
  <c r="R260"/>
  <c r="P260"/>
  <c r="BI257"/>
  <c r="BH257"/>
  <c r="BG257"/>
  <c r="BF257"/>
  <c r="T257"/>
  <c r="R257"/>
  <c r="P257"/>
  <c r="BI254"/>
  <c r="BH254"/>
  <c r="BG254"/>
  <c r="BF254"/>
  <c r="T254"/>
  <c r="R254"/>
  <c r="P254"/>
  <c r="BI250"/>
  <c r="BH250"/>
  <c r="BG250"/>
  <c r="BF250"/>
  <c r="T250"/>
  <c r="R250"/>
  <c r="P250"/>
  <c r="BI247"/>
  <c r="BH247"/>
  <c r="BG247"/>
  <c r="BF247"/>
  <c r="T247"/>
  <c r="R247"/>
  <c r="P247"/>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6"/>
  <c r="BH236"/>
  <c r="BG236"/>
  <c r="BF236"/>
  <c r="T236"/>
  <c r="R236"/>
  <c r="P236"/>
  <c r="BI231"/>
  <c r="BH231"/>
  <c r="BG231"/>
  <c r="BF231"/>
  <c r="T231"/>
  <c r="R231"/>
  <c r="P231"/>
  <c r="BI229"/>
  <c r="BH229"/>
  <c r="BG229"/>
  <c r="BF229"/>
  <c r="T229"/>
  <c r="R229"/>
  <c r="P229"/>
  <c r="BI225"/>
  <c r="BH225"/>
  <c r="BG225"/>
  <c r="BF225"/>
  <c r="T225"/>
  <c r="R225"/>
  <c r="P225"/>
  <c r="BI221"/>
  <c r="BH221"/>
  <c r="BG221"/>
  <c r="BF221"/>
  <c r="T221"/>
  <c r="R221"/>
  <c r="P221"/>
  <c r="BI217"/>
  <c r="BH217"/>
  <c r="BG217"/>
  <c r="BF217"/>
  <c r="T217"/>
  <c r="R217"/>
  <c r="P217"/>
  <c r="BI213"/>
  <c r="BH213"/>
  <c r="BG213"/>
  <c r="BF213"/>
  <c r="T213"/>
  <c r="R213"/>
  <c r="P213"/>
  <c r="BI209"/>
  <c r="BH209"/>
  <c r="BG209"/>
  <c r="BF209"/>
  <c r="T209"/>
  <c r="R209"/>
  <c r="P209"/>
  <c r="BI200"/>
  <c r="BH200"/>
  <c r="BG200"/>
  <c r="BF200"/>
  <c r="T200"/>
  <c r="R200"/>
  <c r="P200"/>
  <c r="BI193"/>
  <c r="BH193"/>
  <c r="BG193"/>
  <c r="BF193"/>
  <c r="T193"/>
  <c r="R193"/>
  <c r="P193"/>
  <c r="BI185"/>
  <c r="BH185"/>
  <c r="BG185"/>
  <c r="BF185"/>
  <c r="T185"/>
  <c r="R185"/>
  <c r="P185"/>
  <c r="BI181"/>
  <c r="BH181"/>
  <c r="BG181"/>
  <c r="BF181"/>
  <c r="T181"/>
  <c r="R181"/>
  <c r="P181"/>
  <c r="BI174"/>
  <c r="BH174"/>
  <c r="BG174"/>
  <c r="BF174"/>
  <c r="T174"/>
  <c r="R174"/>
  <c r="P174"/>
  <c r="BI173"/>
  <c r="BH173"/>
  <c r="BG173"/>
  <c r="BF173"/>
  <c r="T173"/>
  <c r="R173"/>
  <c r="P173"/>
  <c r="BI171"/>
  <c r="BH171"/>
  <c r="BG171"/>
  <c r="BF171"/>
  <c r="T171"/>
  <c r="R171"/>
  <c r="P171"/>
  <c r="BI168"/>
  <c r="BH168"/>
  <c r="BG168"/>
  <c r="BF168"/>
  <c r="T168"/>
  <c r="R168"/>
  <c r="P168"/>
  <c r="BI165"/>
  <c r="BH165"/>
  <c r="BG165"/>
  <c r="BF165"/>
  <c r="T165"/>
  <c r="R165"/>
  <c r="P165"/>
  <c r="BI152"/>
  <c r="BH152"/>
  <c r="BG152"/>
  <c r="BF152"/>
  <c r="T152"/>
  <c r="R152"/>
  <c r="P152"/>
  <c r="BI143"/>
  <c r="BH143"/>
  <c r="BG143"/>
  <c r="BF143"/>
  <c r="T143"/>
  <c r="T142"/>
  <c r="R143"/>
  <c r="R142"/>
  <c r="P143"/>
  <c r="P142"/>
  <c r="BI139"/>
  <c r="BH139"/>
  <c r="BG139"/>
  <c r="BF139"/>
  <c r="T139"/>
  <c r="R139"/>
  <c r="P139"/>
  <c r="BI135"/>
  <c r="BH135"/>
  <c r="BG135"/>
  <c r="BF135"/>
  <c r="T135"/>
  <c r="R135"/>
  <c r="P135"/>
  <c r="BI126"/>
  <c r="BH126"/>
  <c r="BG126"/>
  <c r="BF126"/>
  <c r="T126"/>
  <c r="R126"/>
  <c r="P126"/>
  <c r="BI122"/>
  <c r="BH122"/>
  <c r="BG122"/>
  <c r="BF122"/>
  <c r="T122"/>
  <c r="R122"/>
  <c r="P122"/>
  <c r="BI120"/>
  <c r="BH120"/>
  <c r="BG120"/>
  <c r="BF120"/>
  <c r="T120"/>
  <c r="R120"/>
  <c r="P120"/>
  <c r="BI116"/>
  <c r="BH116"/>
  <c r="BG116"/>
  <c r="BF116"/>
  <c r="T116"/>
  <c r="R116"/>
  <c r="P116"/>
  <c r="BI113"/>
  <c r="BH113"/>
  <c r="BG113"/>
  <c r="BF113"/>
  <c r="T113"/>
  <c r="R113"/>
  <c r="P113"/>
  <c r="BI102"/>
  <c r="BH102"/>
  <c r="BG102"/>
  <c r="BF102"/>
  <c r="T102"/>
  <c r="R102"/>
  <c r="P102"/>
  <c r="BI98"/>
  <c r="BH98"/>
  <c r="BG98"/>
  <c r="BF98"/>
  <c r="T98"/>
  <c r="R98"/>
  <c r="P98"/>
  <c r="BI94"/>
  <c r="BH94"/>
  <c r="BG94"/>
  <c r="BF94"/>
  <c r="T94"/>
  <c r="R94"/>
  <c r="P94"/>
  <c r="BI90"/>
  <c r="BH90"/>
  <c r="BG90"/>
  <c r="BF90"/>
  <c r="T90"/>
  <c r="R90"/>
  <c r="P90"/>
  <c r="J84"/>
  <c r="J83"/>
  <c r="F83"/>
  <c r="F81"/>
  <c r="E79"/>
  <c r="J55"/>
  <c r="J54"/>
  <c r="F54"/>
  <c r="F52"/>
  <c r="E50"/>
  <c r="J18"/>
  <c r="E18"/>
  <c r="F84"/>
  <c r="J17"/>
  <c r="J12"/>
  <c r="J81"/>
  <c r="E7"/>
  <c r="E77"/>
  <c i="1" r="L50"/>
  <c r="AM50"/>
  <c r="AM49"/>
  <c r="L49"/>
  <c r="AM47"/>
  <c r="L47"/>
  <c r="L45"/>
  <c r="L44"/>
  <c i="2" r="J231"/>
  <c r="BK98"/>
  <c r="J238"/>
  <c r="BK102"/>
  <c r="BK193"/>
  <c i="3" r="BK389"/>
  <c r="J611"/>
  <c r="BK464"/>
  <c r="J594"/>
  <c r="J451"/>
  <c r="J295"/>
  <c r="BK423"/>
  <c r="J459"/>
  <c i="4" r="J91"/>
  <c r="J90"/>
  <c r="J95"/>
  <c i="5" r="BK99"/>
  <c r="J154"/>
  <c r="J145"/>
  <c r="BK140"/>
  <c i="6" r="J143"/>
  <c r="J192"/>
  <c r="J167"/>
  <c r="BK152"/>
  <c i="7" r="J140"/>
  <c r="BK216"/>
  <c r="BK123"/>
  <c i="8" r="J111"/>
  <c r="BK127"/>
  <c r="J85"/>
  <c i="2" r="J310"/>
  <c r="J240"/>
  <c r="J139"/>
  <c r="BK262"/>
  <c r="J122"/>
  <c r="BK174"/>
  <c i="3" r="J516"/>
  <c r="BK300"/>
  <c r="BK573"/>
  <c r="J614"/>
  <c r="J369"/>
  <c r="J322"/>
  <c r="J437"/>
  <c r="J342"/>
  <c i="4" r="J122"/>
  <c r="J94"/>
  <c r="BK117"/>
  <c i="5" r="BK94"/>
  <c r="J99"/>
  <c r="J108"/>
  <c r="BK136"/>
  <c i="6" r="J170"/>
  <c r="BK99"/>
  <c r="J114"/>
  <c r="J155"/>
  <c i="7" r="BK125"/>
  <c r="J171"/>
  <c i="8" r="J91"/>
  <c r="BK122"/>
  <c r="J86"/>
  <c i="2" r="J152"/>
  <c i="3" r="BK214"/>
  <c r="BK375"/>
  <c r="J604"/>
  <c r="J455"/>
  <c r="BK577"/>
  <c r="J537"/>
  <c r="BK120"/>
  <c i="4" r="BK110"/>
  <c r="J84"/>
  <c i="5" r="BK86"/>
  <c r="J94"/>
  <c r="BK101"/>
  <c r="BK100"/>
  <c i="6" r="BK167"/>
  <c r="J102"/>
  <c r="J96"/>
  <c r="J202"/>
  <c i="7" r="BK98"/>
  <c i="8" r="J107"/>
  <c r="BK94"/>
  <c r="BK120"/>
  <c r="J84"/>
  <c i="2" r="J307"/>
  <c r="BK239"/>
  <c r="BK266"/>
  <c r="J185"/>
  <c r="J225"/>
  <c i="3" r="J533"/>
  <c r="J269"/>
  <c r="BK519"/>
  <c r="J600"/>
  <c r="BK533"/>
  <c r="J116"/>
  <c r="BK104"/>
  <c r="J419"/>
  <c r="BK521"/>
  <c r="J210"/>
  <c i="4" r="BK124"/>
  <c i="5" r="J136"/>
  <c r="J107"/>
  <c r="J84"/>
  <c r="J89"/>
  <c r="J111"/>
  <c i="6" r="BK125"/>
  <c r="BK89"/>
  <c i="7" r="J205"/>
  <c r="J125"/>
  <c r="BK212"/>
  <c i="8" r="BK84"/>
  <c r="J96"/>
  <c i="9" r="J91"/>
  <c i="2" r="J174"/>
  <c r="J270"/>
  <c r="J171"/>
  <c r="J266"/>
  <c r="BK173"/>
  <c i="3" r="J540"/>
  <c r="J155"/>
  <c r="J577"/>
  <c r="J218"/>
  <c r="BK482"/>
  <c r="BK342"/>
  <c r="J464"/>
  <c r="J302"/>
  <c i="4" r="BK93"/>
  <c r="BK100"/>
  <c i="5" r="BK115"/>
  <c r="J86"/>
  <c r="J156"/>
  <c i="6" r="BK161"/>
  <c r="J182"/>
  <c r="J173"/>
  <c r="J131"/>
  <c i="7" r="J160"/>
  <c i="8" r="J123"/>
  <c r="BK92"/>
  <c r="J87"/>
  <c i="2" r="BK243"/>
  <c r="J120"/>
  <c r="J284"/>
  <c r="J181"/>
  <c r="BK236"/>
  <c r="BK90"/>
  <c i="3" r="J278"/>
  <c r="J553"/>
  <c r="J232"/>
  <c r="BK537"/>
  <c r="J318"/>
  <c r="BK96"/>
  <c r="BK540"/>
  <c i="4" r="BK133"/>
  <c r="J121"/>
  <c r="J106"/>
  <c r="BK119"/>
  <c i="5" r="BK126"/>
  <c r="BK106"/>
  <c r="BK96"/>
  <c r="J100"/>
  <c i="6" r="J146"/>
  <c r="J205"/>
  <c r="BK192"/>
  <c i="7" r="J190"/>
  <c r="BK140"/>
  <c i="8" r="BK138"/>
  <c r="J125"/>
  <c r="BK103"/>
  <c i="9" r="BK89"/>
  <c i="2" r="J193"/>
  <c r="BK305"/>
  <c r="J247"/>
  <c r="BK94"/>
  <c r="BK126"/>
  <c i="3" r="BK455"/>
  <c r="BK597"/>
  <c r="BK212"/>
  <c r="J410"/>
  <c r="BK392"/>
  <c r="J491"/>
  <c r="J522"/>
  <c r="J175"/>
  <c i="4" r="BK128"/>
  <c i="5" r="J110"/>
  <c r="J155"/>
  <c r="J149"/>
  <c r="BK108"/>
  <c i="6" r="J149"/>
  <c r="J176"/>
  <c r="J161"/>
  <c r="BK128"/>
  <c i="7" r="BK167"/>
  <c r="BK133"/>
  <c r="BK205"/>
  <c i="8" r="J120"/>
  <c r="BK111"/>
  <c r="J90"/>
  <c i="9" r="BK98"/>
  <c i="3" r="BK491"/>
  <c r="J588"/>
  <c r="BK278"/>
  <c r="BK562"/>
  <c r="BK98"/>
  <c r="BK546"/>
  <c r="J104"/>
  <c r="BK316"/>
  <c i="4" r="J133"/>
  <c r="J86"/>
  <c i="5" r="BK121"/>
  <c r="BK155"/>
  <c r="J114"/>
  <c r="BK138"/>
  <c r="BK98"/>
  <c i="6" r="J99"/>
  <c r="J195"/>
  <c r="BK117"/>
  <c r="BK102"/>
  <c i="7" r="J151"/>
  <c r="J115"/>
  <c r="BK177"/>
  <c i="8" r="BK96"/>
  <c r="BK119"/>
  <c i="9" r="BK105"/>
  <c i="2" r="BK181"/>
  <c r="BK303"/>
  <c r="J236"/>
  <c r="J98"/>
  <c r="J165"/>
  <c i="3" r="J212"/>
  <c r="J433"/>
  <c r="J202"/>
  <c r="BK504"/>
  <c r="J198"/>
  <c r="BK494"/>
  <c r="J98"/>
  <c r="BK249"/>
  <c i="4" r="BK90"/>
  <c r="J128"/>
  <c i="5" r="J95"/>
  <c r="BK95"/>
  <c r="J150"/>
  <c r="BK154"/>
  <c r="BK104"/>
  <c i="6" r="BK202"/>
  <c r="BK182"/>
  <c r="BK149"/>
  <c i="7" r="J145"/>
  <c r="J89"/>
  <c i="8" r="BK90"/>
  <c r="BK109"/>
  <c r="BK93"/>
  <c i="2" r="BK284"/>
  <c r="BK152"/>
  <c r="J254"/>
  <c r="J213"/>
  <c r="BK242"/>
  <c r="J94"/>
  <c i="3" r="J473"/>
  <c r="J626"/>
  <c r="J363"/>
  <c r="BK626"/>
  <c r="J518"/>
  <c r="BK210"/>
  <c r="J307"/>
  <c r="J392"/>
  <c i="4" r="BK84"/>
  <c r="BK113"/>
  <c r="J102"/>
  <c i="5" r="J101"/>
  <c r="J104"/>
  <c r="J140"/>
  <c r="BK102"/>
  <c i="6" r="BK134"/>
  <c r="BK186"/>
  <c i="7" r="BK174"/>
  <c r="BK138"/>
  <c r="BK198"/>
  <c i="8" r="BK107"/>
  <c r="J116"/>
  <c i="9" r="J105"/>
  <c i="2" r="J262"/>
  <c r="J143"/>
  <c r="J297"/>
  <c r="BK139"/>
  <c r="BK213"/>
  <c i="3" r="J471"/>
  <c r="J584"/>
  <c r="BK369"/>
  <c r="BK611"/>
  <c r="J375"/>
  <c r="J556"/>
  <c r="J123"/>
  <c r="J194"/>
  <c i="4" r="BK102"/>
  <c r="J117"/>
  <c i="5" r="J113"/>
  <c r="BK97"/>
  <c r="BK91"/>
  <c r="J152"/>
  <c i="6" r="BK227"/>
  <c r="J227"/>
  <c r="J140"/>
  <c r="BK111"/>
  <c i="7" r="J167"/>
  <c r="J174"/>
  <c i="8" r="J92"/>
  <c r="BK95"/>
  <c r="J89"/>
  <c i="2" r="J291"/>
  <c r="J229"/>
  <c r="J90"/>
  <c r="J209"/>
  <c r="BK238"/>
  <c i="3" r="J515"/>
  <c r="BK267"/>
  <c r="J499"/>
  <c r="J112"/>
  <c r="J521"/>
  <c r="BK116"/>
  <c r="BK326"/>
  <c r="J427"/>
  <c i="4" r="J131"/>
  <c r="BK94"/>
  <c r="BK108"/>
  <c i="5" r="J133"/>
  <c r="J138"/>
  <c r="BK129"/>
  <c r="J121"/>
  <c r="J106"/>
  <c i="6" r="J158"/>
  <c r="J128"/>
  <c r="BK198"/>
  <c i="7" r="J198"/>
  <c r="BK151"/>
  <c r="J107"/>
  <c i="8" r="BK85"/>
  <c r="J93"/>
  <c r="J134"/>
  <c i="9" r="J89"/>
  <c i="3" r="BK510"/>
  <c r="BK282"/>
  <c r="BK502"/>
  <c r="BK588"/>
  <c r="BK383"/>
  <c r="BK155"/>
  <c r="BK227"/>
  <c r="J385"/>
  <c i="4" r="BK92"/>
  <c r="J113"/>
  <c r="J107"/>
  <c i="5" r="BK110"/>
  <c r="BK88"/>
  <c r="BK111"/>
  <c i="6" r="BK146"/>
  <c r="J186"/>
  <c r="J111"/>
  <c i="7" r="BK190"/>
  <c r="BK231"/>
  <c r="J98"/>
  <c i="8" r="J140"/>
  <c r="J97"/>
  <c r="BK91"/>
  <c i="2" r="BK247"/>
  <c r="BK135"/>
  <c r="J288"/>
  <c r="J217"/>
  <c r="J257"/>
  <c r="BK116"/>
  <c i="3" r="BK447"/>
  <c r="BK600"/>
  <c r="J326"/>
  <c r="BK584"/>
  <c r="J389"/>
  <c r="BK457"/>
  <c r="BK377"/>
  <c i="4" r="BK96"/>
  <c r="J93"/>
  <c r="BK106"/>
  <c i="5" r="J148"/>
  <c r="BK150"/>
  <c r="BK105"/>
  <c r="J98"/>
  <c i="6" r="J152"/>
  <c r="BK140"/>
  <c r="BK121"/>
  <c r="J93"/>
  <c i="7" r="BK160"/>
  <c r="J138"/>
  <c i="8" r="J133"/>
  <c r="J127"/>
  <c r="BK97"/>
  <c i="2" r="J305"/>
  <c r="BK200"/>
  <c i="1" r="AS54"/>
  <c i="2" r="BK209"/>
  <c i="3" r="J519"/>
  <c r="BK322"/>
  <c r="BK591"/>
  <c r="BK295"/>
  <c r="BK549"/>
  <c r="BK123"/>
  <c r="J214"/>
  <c r="BK187"/>
  <c i="4" r="BK86"/>
  <c r="J126"/>
  <c i="5" r="BK156"/>
  <c r="J92"/>
  <c r="J126"/>
  <c i="6" r="BK195"/>
  <c r="BK155"/>
  <c r="J105"/>
  <c r="J89"/>
  <c i="7" r="BK115"/>
  <c r="J226"/>
  <c i="8" r="J112"/>
  <c r="J119"/>
  <c r="BK105"/>
  <c i="9" r="BK91"/>
  <c i="2" r="J303"/>
  <c r="BK185"/>
  <c r="BK307"/>
  <c r="J221"/>
  <c r="J243"/>
  <c i="3" r="J507"/>
  <c r="BK139"/>
  <c r="BK100"/>
  <c r="J512"/>
  <c r="J377"/>
  <c r="BK232"/>
  <c r="J227"/>
  <c i="4" r="J124"/>
  <c r="J92"/>
  <c i="5" r="BK92"/>
  <c r="J157"/>
  <c r="BK107"/>
  <c r="BK113"/>
  <c i="6" r="BK108"/>
  <c r="BK179"/>
  <c r="BK93"/>
  <c i="7" r="J216"/>
  <c r="BK134"/>
  <c r="J149"/>
  <c i="8" r="BK89"/>
  <c r="BK131"/>
  <c i="9" r="J93"/>
  <c i="2" r="BK270"/>
  <c r="BK171"/>
  <c r="BK291"/>
  <c r="J168"/>
  <c r="BK221"/>
  <c i="3" r="J546"/>
  <c r="BK433"/>
  <c r="J100"/>
  <c r="BK437"/>
  <c r="J591"/>
  <c r="J282"/>
  <c r="BK516"/>
  <c r="BK112"/>
  <c r="BK269"/>
  <c i="4" r="BK126"/>
  <c r="J96"/>
  <c i="5" r="BK84"/>
  <c r="BK145"/>
  <c r="BK131"/>
  <c r="BK141"/>
  <c i="6" r="J198"/>
  <c r="BK189"/>
  <c r="BK176"/>
  <c i="7" r="J133"/>
  <c r="J212"/>
  <c i="8" r="J136"/>
  <c r="BK114"/>
  <c r="J109"/>
  <c r="BK112"/>
  <c i="9" r="J108"/>
  <c i="3" r="J365"/>
  <c r="J549"/>
  <c r="J96"/>
  <c r="BK365"/>
  <c r="J267"/>
  <c r="J482"/>
  <c r="J429"/>
  <c i="4" r="BK122"/>
  <c r="BK98"/>
  <c r="J100"/>
  <c i="5" r="J105"/>
  <c r="BK117"/>
  <c r="J102"/>
  <c r="J158"/>
  <c r="J129"/>
  <c i="6" r="BK137"/>
  <c r="J164"/>
  <c r="J234"/>
  <c i="7" r="BK171"/>
  <c r="BK149"/>
  <c r="J102"/>
  <c i="8" r="J122"/>
  <c r="J101"/>
  <c r="J114"/>
  <c i="2" r="BK297"/>
  <c r="BK217"/>
  <c r="BK113"/>
  <c r="BK250"/>
  <c r="J135"/>
  <c r="BK240"/>
  <c i="3" r="BK575"/>
  <c r="J383"/>
  <c r="J580"/>
  <c r="BK290"/>
  <c r="BK556"/>
  <c r="BK385"/>
  <c r="J575"/>
  <c r="J290"/>
  <c r="J423"/>
  <c r="BK108"/>
  <c i="4" r="J104"/>
  <c r="J110"/>
  <c i="5" r="BK158"/>
  <c r="J117"/>
  <c r="J123"/>
  <c r="BK133"/>
  <c i="6" r="BK234"/>
  <c r="J121"/>
  <c r="BK173"/>
  <c i="7" r="J123"/>
  <c r="J182"/>
  <c i="8" r="BK116"/>
  <c r="BK140"/>
  <c r="J129"/>
  <c i="9" r="J96"/>
  <c i="2" r="BK260"/>
  <c r="J126"/>
  <c r="J239"/>
  <c r="BK143"/>
  <c r="BK229"/>
  <c r="BK122"/>
  <c i="3" r="J447"/>
  <c r="J617"/>
  <c r="BK429"/>
  <c r="J597"/>
  <c r="J165"/>
  <c r="BK507"/>
  <c r="J108"/>
  <c i="4" r="J108"/>
  <c r="J88"/>
  <c i="5" r="J135"/>
  <c r="J115"/>
  <c r="BK157"/>
  <c r="J147"/>
  <c i="6" r="J117"/>
  <c r="BK105"/>
  <c r="BK170"/>
  <c i="7" r="BK89"/>
  <c r="J228"/>
  <c r="BK145"/>
  <c i="8" r="J99"/>
  <c r="BK123"/>
  <c r="J95"/>
  <c i="2" r="BK288"/>
  <c r="J173"/>
  <c r="BK257"/>
  <c r="J260"/>
  <c r="BK120"/>
  <c i="3" r="J249"/>
  <c r="BK518"/>
  <c r="BK194"/>
  <c r="BK471"/>
  <c r="BK175"/>
  <c r="BK515"/>
  <c r="J514"/>
  <c i="4" r="BK129"/>
  <c r="BK107"/>
  <c r="J98"/>
  <c i="5" r="BK114"/>
  <c r="BK149"/>
  <c r="J153"/>
  <c r="J88"/>
  <c i="6" r="BK164"/>
  <c r="J108"/>
  <c r="BK205"/>
  <c i="7" r="BK182"/>
  <c r="BK107"/>
  <c i="8" r="BK125"/>
  <c r="BK136"/>
  <c r="BK110"/>
  <c i="9" r="BK108"/>
  <c i="2" r="BK254"/>
  <c r="J116"/>
  <c r="BK276"/>
  <c r="BK225"/>
  <c r="J250"/>
  <c i="3" r="BK594"/>
  <c r="BK198"/>
  <c r="BK419"/>
  <c r="BK553"/>
  <c r="J120"/>
  <c r="J562"/>
  <c r="J510"/>
  <c i="4" r="BK95"/>
  <c r="BK89"/>
  <c r="BK131"/>
  <c i="5" r="BK152"/>
  <c r="BK153"/>
  <c r="BK151"/>
  <c r="BK119"/>
  <c i="6" r="BK114"/>
  <c r="J231"/>
  <c r="J137"/>
  <c i="7" r="J231"/>
  <c r="BK102"/>
  <c r="J153"/>
  <c r="J134"/>
  <c i="8" r="J103"/>
  <c r="BK134"/>
  <c i="9" r="BK96"/>
  <c r="J102"/>
  <c i="3" r="BK451"/>
  <c r="BK614"/>
  <c r="J457"/>
  <c r="J139"/>
  <c r="J502"/>
  <c r="J187"/>
  <c r="BK514"/>
  <c r="BK512"/>
  <c r="BK202"/>
  <c i="4" r="J129"/>
  <c r="BK121"/>
  <c i="5" r="BK147"/>
  <c r="BK143"/>
  <c r="J143"/>
  <c r="J151"/>
  <c r="J141"/>
  <c r="BK89"/>
  <c i="6" r="J134"/>
  <c r="BK143"/>
  <c i="7" r="BK228"/>
  <c r="BK119"/>
  <c r="BK129"/>
  <c i="8" r="J105"/>
  <c r="J131"/>
  <c r="BK99"/>
  <c i="2" r="J276"/>
  <c r="BK168"/>
  <c r="BK310"/>
  <c r="BK165"/>
  <c r="J200"/>
  <c i="3" r="J494"/>
  <c r="BK617"/>
  <c r="BK302"/>
  <c r="BK459"/>
  <c r="J316"/>
  <c r="BK165"/>
  <c r="BK307"/>
  <c i="4" r="J119"/>
  <c r="J89"/>
  <c r="BK91"/>
  <c i="5" r="J124"/>
  <c r="J131"/>
  <c r="BK135"/>
  <c r="J109"/>
  <c i="6" r="BK131"/>
  <c r="J189"/>
  <c r="BK158"/>
  <c r="BK86"/>
  <c i="7" r="J177"/>
  <c r="BK226"/>
  <c i="8" r="J138"/>
  <c r="J110"/>
  <c r="BK133"/>
  <c i="9" r="BK93"/>
  <c i="2" r="J242"/>
  <c r="J102"/>
  <c r="BK231"/>
  <c r="J113"/>
  <c i="3" r="J573"/>
  <c r="BK499"/>
  <c r="BK604"/>
  <c r="BK318"/>
  <c r="BK580"/>
  <c r="J300"/>
  <c r="BK410"/>
  <c r="BK427"/>
  <c r="BK363"/>
  <c i="4" r="J115"/>
  <c r="BK115"/>
  <c r="BK104"/>
  <c i="5" r="J97"/>
  <c r="J119"/>
  <c r="BK124"/>
  <c r="BK123"/>
  <c i="6" r="J86"/>
  <c r="J125"/>
  <c r="BK231"/>
  <c i="7" r="J129"/>
  <c r="J119"/>
  <c i="8" r="BK87"/>
  <c r="BK129"/>
  <c r="J94"/>
  <c i="9" r="BK102"/>
  <c i="3" r="BK473"/>
  <c r="BK522"/>
  <c r="J504"/>
  <c r="BK218"/>
  <c i="4" r="BK88"/>
  <c i="5" r="J91"/>
  <c r="BK109"/>
  <c r="BK148"/>
  <c r="J96"/>
  <c i="6" r="BK96"/>
  <c r="J179"/>
  <c i="7" r="BK153"/>
  <c i="8" r="BK101"/>
  <c r="BK86"/>
  <c i="9" r="J98"/>
  <c i="2" l="1" r="BK151"/>
  <c r="J151"/>
  <c r="J63"/>
  <c r="P199"/>
  <c r="P235"/>
  <c r="T296"/>
  <c i="3" r="P95"/>
  <c r="T306"/>
  <c r="R472"/>
  <c r="T498"/>
  <c r="R583"/>
  <c r="T593"/>
  <c i="4" r="BK83"/>
  <c r="P97"/>
  <c r="R112"/>
  <c i="5" r="T83"/>
  <c r="P116"/>
  <c r="T116"/>
  <c i="6" r="P92"/>
  <c r="T201"/>
  <c i="7" r="BK152"/>
  <c r="J152"/>
  <c r="J63"/>
  <c i="8" r="BK98"/>
  <c r="J98"/>
  <c r="J61"/>
  <c r="T118"/>
  <c i="9" r="BK88"/>
  <c i="2" r="BK89"/>
  <c r="J89"/>
  <c r="J61"/>
  <c r="P151"/>
  <c r="R199"/>
  <c r="T235"/>
  <c i="3" r="R95"/>
  <c r="BK306"/>
  <c r="J306"/>
  <c r="J63"/>
  <c r="P463"/>
  <c r="T463"/>
  <c r="BK498"/>
  <c r="J498"/>
  <c r="J67"/>
  <c r="T561"/>
  <c r="P583"/>
  <c r="R593"/>
  <c r="R616"/>
  <c i="4" r="P83"/>
  <c r="R97"/>
  <c r="T97"/>
  <c i="5" r="P83"/>
  <c r="BK128"/>
  <c r="J128"/>
  <c r="J62"/>
  <c i="6" r="T92"/>
  <c r="P201"/>
  <c r="T230"/>
  <c i="7" r="BK88"/>
  <c r="T152"/>
  <c r="R225"/>
  <c i="8" r="T83"/>
  <c r="R118"/>
  <c i="9" r="R88"/>
  <c r="R87"/>
  <c r="R86"/>
  <c i="5" r="BK83"/>
  <c r="P128"/>
  <c i="6" r="BK85"/>
  <c r="J85"/>
  <c r="J60"/>
  <c r="R85"/>
  <c r="BK185"/>
  <c r="J185"/>
  <c r="J62"/>
  <c r="R185"/>
  <c r="BK230"/>
  <c r="J230"/>
  <c r="J64"/>
  <c i="7" r="R152"/>
  <c r="BK225"/>
  <c r="J225"/>
  <c r="J65"/>
  <c i="8" r="BK83"/>
  <c r="BK118"/>
  <c r="J118"/>
  <c r="J62"/>
  <c i="2" r="R89"/>
  <c r="T151"/>
  <c r="T199"/>
  <c r="BK296"/>
  <c r="J296"/>
  <c r="J66"/>
  <c i="3" r="T95"/>
  <c r="P306"/>
  <c r="BK472"/>
  <c r="J472"/>
  <c r="J65"/>
  <c r="R498"/>
  <c r="P561"/>
  <c r="BK583"/>
  <c r="P593"/>
  <c r="T616"/>
  <c i="4" r="BK97"/>
  <c r="J97"/>
  <c r="J61"/>
  <c r="T112"/>
  <c i="5" r="T128"/>
  <c i="6" r="BK92"/>
  <c r="J92"/>
  <c r="J61"/>
  <c r="R201"/>
  <c i="7" r="R88"/>
  <c r="R87"/>
  <c r="R86"/>
  <c r="BK144"/>
  <c r="J144"/>
  <c r="J62"/>
  <c r="R144"/>
  <c r="T225"/>
  <c i="8" r="P98"/>
  <c r="P118"/>
  <c i="2" r="P89"/>
  <c r="P88"/>
  <c r="P87"/>
  <c i="1" r="AU55"/>
  <c i="2" r="R151"/>
  <c r="BK235"/>
  <c r="J235"/>
  <c r="J65"/>
  <c r="P296"/>
  <c i="3" r="BK95"/>
  <c r="J95"/>
  <c r="J61"/>
  <c r="P231"/>
  <c r="R231"/>
  <c r="T231"/>
  <c r="BK463"/>
  <c r="J463"/>
  <c r="J64"/>
  <c r="R463"/>
  <c r="T472"/>
  <c r="R561"/>
  <c r="T583"/>
  <c r="T582"/>
  <c r="BK616"/>
  <c r="J616"/>
  <c r="J73"/>
  <c i="4" r="R83"/>
  <c r="R82"/>
  <c r="BK112"/>
  <c r="J112"/>
  <c r="J62"/>
  <c i="5" r="R128"/>
  <c i="6" r="P85"/>
  <c r="T85"/>
  <c r="P185"/>
  <c r="T185"/>
  <c r="P230"/>
  <c i="7" r="P88"/>
  <c r="P152"/>
  <c i="8" r="P83"/>
  <c r="P82"/>
  <c i="1" r="AU61"/>
  <c i="8" r="T98"/>
  <c i="9" r="T88"/>
  <c r="T87"/>
  <c r="T86"/>
  <c i="2" r="T89"/>
  <c r="T88"/>
  <c r="T87"/>
  <c r="BK199"/>
  <c r="J199"/>
  <c r="J64"/>
  <c r="R235"/>
  <c r="R296"/>
  <c i="3" r="BK231"/>
  <c r="J231"/>
  <c r="J62"/>
  <c r="R306"/>
  <c r="P472"/>
  <c r="P498"/>
  <c r="BK561"/>
  <c r="J561"/>
  <c r="J68"/>
  <c r="BK593"/>
  <c r="J593"/>
  <c r="J72"/>
  <c r="P616"/>
  <c i="4" r="T83"/>
  <c r="T82"/>
  <c r="P112"/>
  <c i="5" r="R83"/>
  <c r="R82"/>
  <c r="BK116"/>
  <c r="J116"/>
  <c r="J61"/>
  <c r="R116"/>
  <c i="6" r="R92"/>
  <c r="R84"/>
  <c r="BK201"/>
  <c r="J201"/>
  <c r="J63"/>
  <c r="R230"/>
  <c i="7" r="T88"/>
  <c r="T87"/>
  <c r="T86"/>
  <c r="P144"/>
  <c r="T144"/>
  <c r="P225"/>
  <c i="8" r="R83"/>
  <c r="R98"/>
  <c i="9" r="P88"/>
  <c r="P87"/>
  <c r="P86"/>
  <c i="1" r="AU62"/>
  <c i="3" r="BK579"/>
  <c r="J579"/>
  <c r="J69"/>
  <c i="9" r="BK101"/>
  <c r="J101"/>
  <c r="J64"/>
  <c i="2" r="BK309"/>
  <c r="J309"/>
  <c r="J67"/>
  <c i="9" r="BK107"/>
  <c r="J107"/>
  <c r="J66"/>
  <c r="BK95"/>
  <c r="J95"/>
  <c r="J62"/>
  <c i="2" r="BK142"/>
  <c r="J142"/>
  <c r="J62"/>
  <c i="3" r="BK493"/>
  <c r="J493"/>
  <c r="J66"/>
  <c i="7" r="BK230"/>
  <c r="J230"/>
  <c r="J66"/>
  <c r="BK215"/>
  <c r="J215"/>
  <c r="J64"/>
  <c i="9" r="BK97"/>
  <c r="J97"/>
  <c r="J63"/>
  <c r="BK104"/>
  <c r="J104"/>
  <c r="J65"/>
  <c r="BE89"/>
  <c r="BE98"/>
  <c r="BE108"/>
  <c i="8" r="J83"/>
  <c r="J60"/>
  <c i="9" r="J80"/>
  <c r="BE91"/>
  <c r="BE93"/>
  <c r="BE102"/>
  <c r="E48"/>
  <c r="BE96"/>
  <c r="F55"/>
  <c r="BE105"/>
  <c i="7" r="J88"/>
  <c r="J61"/>
  <c i="8" r="E48"/>
  <c r="F79"/>
  <c r="BE96"/>
  <c r="BE101"/>
  <c r="BE111"/>
  <c r="BE119"/>
  <c r="BE120"/>
  <c r="J76"/>
  <c r="BE85"/>
  <c r="BE114"/>
  <c r="BE125"/>
  <c r="BE138"/>
  <c r="BE84"/>
  <c r="BE91"/>
  <c r="BE94"/>
  <c r="BE103"/>
  <c r="BE110"/>
  <c r="BE116"/>
  <c r="BE122"/>
  <c r="BE133"/>
  <c r="BE134"/>
  <c r="BE136"/>
  <c r="BE86"/>
  <c r="BE87"/>
  <c r="BE107"/>
  <c r="BE112"/>
  <c r="BE90"/>
  <c r="BE92"/>
  <c r="BE93"/>
  <c r="BE129"/>
  <c r="BE131"/>
  <c r="BE140"/>
  <c r="BE89"/>
  <c r="BE95"/>
  <c r="BE97"/>
  <c r="BE99"/>
  <c r="BE105"/>
  <c r="BE109"/>
  <c r="BE123"/>
  <c r="BE127"/>
  <c i="6" r="BK84"/>
  <c r="J84"/>
  <c r="J59"/>
  <c i="7" r="E48"/>
  <c r="BE89"/>
  <c r="BE102"/>
  <c r="BE119"/>
  <c r="BE133"/>
  <c r="BE140"/>
  <c r="BE151"/>
  <c r="BE167"/>
  <c r="BE174"/>
  <c r="BE182"/>
  <c r="BE216"/>
  <c r="BE98"/>
  <c r="BE115"/>
  <c r="BE134"/>
  <c r="BE160"/>
  <c r="BE177"/>
  <c r="BE190"/>
  <c r="J80"/>
  <c r="BE198"/>
  <c r="BE205"/>
  <c r="BE228"/>
  <c r="BE231"/>
  <c r="F83"/>
  <c r="BE129"/>
  <c r="BE145"/>
  <c r="BE171"/>
  <c r="BE107"/>
  <c r="BE123"/>
  <c r="BE125"/>
  <c r="BE138"/>
  <c r="BE149"/>
  <c r="BE153"/>
  <c r="BE212"/>
  <c r="BE226"/>
  <c i="6" r="E48"/>
  <c r="BE86"/>
  <c r="BE99"/>
  <c r="BE114"/>
  <c r="BE125"/>
  <c r="BE143"/>
  <c r="BE158"/>
  <c r="BE179"/>
  <c r="BE182"/>
  <c r="BE195"/>
  <c r="BE234"/>
  <c i="5" r="J83"/>
  <c r="J60"/>
  <c i="6" r="BE89"/>
  <c r="BE108"/>
  <c r="BE128"/>
  <c r="BE137"/>
  <c r="BE146"/>
  <c r="BE149"/>
  <c r="BE155"/>
  <c r="BE161"/>
  <c r="BE164"/>
  <c r="BE167"/>
  <c r="BE192"/>
  <c r="BE202"/>
  <c r="F55"/>
  <c r="BE111"/>
  <c r="BE152"/>
  <c r="BE170"/>
  <c r="BE186"/>
  <c r="BE205"/>
  <c r="BE227"/>
  <c r="BE231"/>
  <c r="J78"/>
  <c r="BE105"/>
  <c r="BE117"/>
  <c r="BE131"/>
  <c r="BE93"/>
  <c r="BE96"/>
  <c r="BE102"/>
  <c r="BE121"/>
  <c r="BE134"/>
  <c r="BE140"/>
  <c r="BE173"/>
  <c r="BE176"/>
  <c r="BE189"/>
  <c r="BE198"/>
  <c i="5" r="F55"/>
  <c r="BE97"/>
  <c r="BE99"/>
  <c r="BE109"/>
  <c r="BE115"/>
  <c r="BE117"/>
  <c r="BE131"/>
  <c r="BE140"/>
  <c r="BE152"/>
  <c r="BE153"/>
  <c r="BE155"/>
  <c i="4" r="J83"/>
  <c r="J60"/>
  <c i="5" r="J52"/>
  <c r="BE89"/>
  <c r="BE91"/>
  <c r="BE92"/>
  <c r="BE101"/>
  <c r="BE105"/>
  <c r="BE108"/>
  <c r="BE110"/>
  <c r="BE124"/>
  <c r="BE135"/>
  <c r="BE138"/>
  <c r="BE145"/>
  <c r="BE149"/>
  <c r="BE150"/>
  <c r="E48"/>
  <c r="BE94"/>
  <c r="BE95"/>
  <c r="BE100"/>
  <c r="BE102"/>
  <c r="BE104"/>
  <c r="BE111"/>
  <c r="BE113"/>
  <c r="BE119"/>
  <c r="BE126"/>
  <c r="BE129"/>
  <c r="BE133"/>
  <c r="BE136"/>
  <c r="BE141"/>
  <c r="BE143"/>
  <c r="BE148"/>
  <c r="BE86"/>
  <c r="BE107"/>
  <c r="BE121"/>
  <c r="BE123"/>
  <c r="BE156"/>
  <c r="BE158"/>
  <c r="BE84"/>
  <c r="BE88"/>
  <c r="BE98"/>
  <c r="BE106"/>
  <c r="BE147"/>
  <c r="BE151"/>
  <c r="BE154"/>
  <c r="BE157"/>
  <c r="BE96"/>
  <c r="BE114"/>
  <c i="3" r="J583"/>
  <c r="J71"/>
  <c i="4" r="E48"/>
  <c r="J76"/>
  <c r="BE88"/>
  <c r="BE95"/>
  <c r="BE96"/>
  <c r="BE102"/>
  <c r="BE121"/>
  <c r="BE128"/>
  <c r="BE86"/>
  <c r="BE90"/>
  <c r="BE94"/>
  <c r="BE104"/>
  <c r="BE106"/>
  <c r="BE129"/>
  <c r="BE133"/>
  <c r="F79"/>
  <c r="BE89"/>
  <c r="BE98"/>
  <c r="BE131"/>
  <c r="BE91"/>
  <c r="BE92"/>
  <c r="BE93"/>
  <c r="BE108"/>
  <c r="BE115"/>
  <c r="BE119"/>
  <c r="BE122"/>
  <c i="3" r="BK94"/>
  <c r="J94"/>
  <c r="J60"/>
  <c i="4" r="BE84"/>
  <c r="BE100"/>
  <c r="BE110"/>
  <c r="BE113"/>
  <c r="BE117"/>
  <c r="BE107"/>
  <c r="BE124"/>
  <c r="BE126"/>
  <c i="3" r="F55"/>
  <c r="BE98"/>
  <c r="BE104"/>
  <c r="BE198"/>
  <c r="BE232"/>
  <c r="BE267"/>
  <c r="BE300"/>
  <c r="BE318"/>
  <c r="BE322"/>
  <c r="BE365"/>
  <c r="BE375"/>
  <c r="BE383"/>
  <c r="BE419"/>
  <c r="BE447"/>
  <c r="BE455"/>
  <c r="BE457"/>
  <c r="BE491"/>
  <c r="BE507"/>
  <c r="BE519"/>
  <c r="BE533"/>
  <c r="BE100"/>
  <c r="BE187"/>
  <c r="BE212"/>
  <c r="BE218"/>
  <c r="BE278"/>
  <c r="BE282"/>
  <c r="BE295"/>
  <c r="BE302"/>
  <c r="BE369"/>
  <c r="BE423"/>
  <c r="BE433"/>
  <c r="BE473"/>
  <c r="BE504"/>
  <c r="BE553"/>
  <c r="BE108"/>
  <c r="BE175"/>
  <c r="BE194"/>
  <c r="BE202"/>
  <c r="BE249"/>
  <c r="BE269"/>
  <c r="BE326"/>
  <c i="2" r="BK88"/>
  <c r="J88"/>
  <c r="J60"/>
  <c i="3" r="J52"/>
  <c r="E83"/>
  <c r="BE96"/>
  <c r="BE112"/>
  <c r="BE139"/>
  <c r="BE227"/>
  <c r="BE307"/>
  <c r="BE316"/>
  <c r="BE363"/>
  <c r="BE377"/>
  <c r="BE392"/>
  <c r="BE429"/>
  <c r="BE499"/>
  <c r="BE516"/>
  <c r="BE540"/>
  <c r="BE562"/>
  <c r="BE573"/>
  <c r="BE575"/>
  <c r="BE577"/>
  <c r="BE580"/>
  <c r="BE594"/>
  <c r="BE597"/>
  <c r="BE611"/>
  <c r="BE617"/>
  <c r="BE123"/>
  <c r="BE155"/>
  <c r="BE165"/>
  <c r="BE214"/>
  <c r="BE389"/>
  <c r="BE410"/>
  <c r="BE427"/>
  <c r="BE451"/>
  <c r="BE471"/>
  <c r="BE494"/>
  <c r="BE510"/>
  <c r="BE512"/>
  <c r="BE515"/>
  <c r="BE537"/>
  <c r="BE546"/>
  <c r="BE588"/>
  <c r="BE591"/>
  <c r="BE600"/>
  <c r="BE604"/>
  <c r="BE614"/>
  <c r="BE626"/>
  <c r="BE116"/>
  <c r="BE120"/>
  <c r="BE210"/>
  <c r="BE290"/>
  <c r="BE342"/>
  <c r="BE385"/>
  <c r="BE437"/>
  <c r="BE459"/>
  <c r="BE464"/>
  <c r="BE482"/>
  <c r="BE502"/>
  <c r="BE514"/>
  <c r="BE518"/>
  <c r="BE521"/>
  <c r="BE522"/>
  <c r="BE549"/>
  <c r="BE556"/>
  <c r="BE584"/>
  <c i="2" r="E48"/>
  <c r="J52"/>
  <c r="F55"/>
  <c r="BE116"/>
  <c r="BE122"/>
  <c r="BE171"/>
  <c r="BE173"/>
  <c r="BE185"/>
  <c r="BE200"/>
  <c r="BE217"/>
  <c r="BE225"/>
  <c r="BE231"/>
  <c r="BE239"/>
  <c r="BE240"/>
  <c r="BE260"/>
  <c r="BE262"/>
  <c r="BE90"/>
  <c r="BE98"/>
  <c r="BE113"/>
  <c r="BE126"/>
  <c r="BE135"/>
  <c r="BE152"/>
  <c r="BE165"/>
  <c r="BE181"/>
  <c r="BE221"/>
  <c r="BE247"/>
  <c r="BE250"/>
  <c r="BE254"/>
  <c r="BE270"/>
  <c r="BE288"/>
  <c r="BE297"/>
  <c r="BE303"/>
  <c r="BE305"/>
  <c r="BE94"/>
  <c r="BE102"/>
  <c r="BE120"/>
  <c r="BE139"/>
  <c r="BE143"/>
  <c r="BE168"/>
  <c r="BE174"/>
  <c r="BE193"/>
  <c r="BE209"/>
  <c r="BE213"/>
  <c r="BE229"/>
  <c r="BE236"/>
  <c r="BE238"/>
  <c r="BE242"/>
  <c r="BE243"/>
  <c r="BE257"/>
  <c r="BE266"/>
  <c r="BE276"/>
  <c r="BE284"/>
  <c r="BE291"/>
  <c r="BE307"/>
  <c r="BE310"/>
  <c i="7" r="F36"/>
  <c i="1" r="BC60"/>
  <c i="5" r="J34"/>
  <c i="1" r="AW58"/>
  <c i="5" r="F35"/>
  <c i="1" r="BB58"/>
  <c i="9" r="F34"/>
  <c i="1" r="BA62"/>
  <c i="6" r="F37"/>
  <c i="1" r="BD59"/>
  <c i="6" r="F34"/>
  <c i="1" r="BA59"/>
  <c i="5" r="F37"/>
  <c i="1" r="BD58"/>
  <c i="8" r="F35"/>
  <c i="1" r="BB61"/>
  <c i="5" r="F34"/>
  <c i="1" r="BA58"/>
  <c i="3" r="J34"/>
  <c i="1" r="AW56"/>
  <c i="4" r="J34"/>
  <c i="1" r="AW57"/>
  <c i="4" r="F37"/>
  <c i="1" r="BD57"/>
  <c i="9" r="J34"/>
  <c i="1" r="AW62"/>
  <c i="8" r="F37"/>
  <c i="1" r="BD61"/>
  <c i="2" r="F37"/>
  <c i="1" r="BD55"/>
  <c i="8" r="J34"/>
  <c i="1" r="AW61"/>
  <c i="3" r="F37"/>
  <c i="1" r="BD56"/>
  <c i="6" r="F36"/>
  <c i="1" r="BC59"/>
  <c i="4" r="F34"/>
  <c i="1" r="BA57"/>
  <c i="7" r="J34"/>
  <c i="1" r="AW60"/>
  <c i="8" r="F34"/>
  <c i="1" r="BA61"/>
  <c i="2" r="J34"/>
  <c i="1" r="AW55"/>
  <c i="7" r="F35"/>
  <c i="1" r="BB60"/>
  <c i="7" r="F34"/>
  <c i="1" r="BA60"/>
  <c i="3" r="F35"/>
  <c i="1" r="BB56"/>
  <c i="5" r="F36"/>
  <c i="1" r="BC58"/>
  <c i="2" r="F36"/>
  <c i="1" r="BC55"/>
  <c i="9" r="F37"/>
  <c i="1" r="BD62"/>
  <c i="7" r="F37"/>
  <c i="1" r="BD60"/>
  <c i="3" r="F36"/>
  <c i="1" r="BC56"/>
  <c i="4" r="F35"/>
  <c i="1" r="BB57"/>
  <c i="9" r="F35"/>
  <c i="1" r="BB62"/>
  <c i="4" r="F36"/>
  <c i="1" r="BC57"/>
  <c i="6" r="F35"/>
  <c i="1" r="BB59"/>
  <c i="8" r="F36"/>
  <c i="1" r="BC61"/>
  <c i="2" r="F34"/>
  <c i="1" r="BA55"/>
  <c i="9" r="F36"/>
  <c i="1" r="BC62"/>
  <c i="3" r="F34"/>
  <c i="1" r="BA56"/>
  <c i="6" r="J34"/>
  <c i="1" r="AW59"/>
  <c i="2" r="F35"/>
  <c i="1" r="BB55"/>
  <c i="8" l="1" r="R82"/>
  <c i="3" r="T94"/>
  <c r="T93"/>
  <c i="8" r="BK82"/>
  <c r="J82"/>
  <c r="T82"/>
  <c i="3" r="P582"/>
  <c r="BK582"/>
  <c r="J582"/>
  <c r="J70"/>
  <c i="2" r="R88"/>
  <c r="R87"/>
  <c i="3" r="R94"/>
  <c i="9" r="BK87"/>
  <c r="J87"/>
  <c r="J60"/>
  <c i="3" r="P94"/>
  <c r="P93"/>
  <c i="1" r="AU56"/>
  <c i="6" r="P84"/>
  <c i="1" r="AU59"/>
  <c i="7" r="BK87"/>
  <c r="BK86"/>
  <c r="J86"/>
  <c r="J59"/>
  <c i="4" r="P82"/>
  <c i="1" r="AU57"/>
  <c i="5" r="T82"/>
  <c r="BK82"/>
  <c r="J82"/>
  <c r="J59"/>
  <c i="6" r="T84"/>
  <c i="4" r="BK82"/>
  <c r="J82"/>
  <c i="3" r="R582"/>
  <c i="7" r="P87"/>
  <c r="P86"/>
  <c i="1" r="AU60"/>
  <c i="5" r="P82"/>
  <c i="1" r="AU58"/>
  <c i="9" r="J88"/>
  <c r="J61"/>
  <c i="3" r="BK93"/>
  <c r="J93"/>
  <c r="J59"/>
  <c i="2" r="BK87"/>
  <c r="J87"/>
  <c i="6" r="F33"/>
  <c i="1" r="AZ59"/>
  <c i="8" r="J33"/>
  <c i="1" r="AV61"/>
  <c r="AT61"/>
  <c i="2" r="J30"/>
  <c i="1" r="AG55"/>
  <c i="5" r="J33"/>
  <c i="1" r="AV58"/>
  <c r="AT58"/>
  <c i="9" r="J33"/>
  <c i="1" r="AV62"/>
  <c r="AT62"/>
  <c r="BD54"/>
  <c r="W33"/>
  <c i="2" r="F33"/>
  <c i="1" r="AZ55"/>
  <c i="6" r="J30"/>
  <c i="1" r="AG59"/>
  <c i="7" r="F33"/>
  <c i="1" r="AZ60"/>
  <c i="2" r="J33"/>
  <c i="1" r="AV55"/>
  <c r="AT55"/>
  <c r="BC54"/>
  <c r="W32"/>
  <c i="5" r="F33"/>
  <c i="1" r="AZ58"/>
  <c i="3" r="J33"/>
  <c i="1" r="AV56"/>
  <c r="AT56"/>
  <c i="8" r="J30"/>
  <c i="1" r="AG61"/>
  <c i="4" r="J30"/>
  <c i="1" r="AG57"/>
  <c r="BA54"/>
  <c r="AW54"/>
  <c r="AK30"/>
  <c i="8" r="F33"/>
  <c i="1" r="AZ61"/>
  <c i="6" r="J33"/>
  <c i="1" r="AV59"/>
  <c r="AT59"/>
  <c i="9" r="F33"/>
  <c i="1" r="AZ62"/>
  <c i="4" r="F33"/>
  <c i="1" r="AZ57"/>
  <c i="4" r="J33"/>
  <c i="1" r="AV57"/>
  <c r="AT57"/>
  <c r="AN57"/>
  <c i="7" r="J33"/>
  <c i="1" r="AV60"/>
  <c r="AT60"/>
  <c i="3" r="F33"/>
  <c i="1" r="AZ56"/>
  <c r="BB54"/>
  <c r="AX54"/>
  <c i="3" l="1" r="R93"/>
  <c i="7" r="J87"/>
  <c r="J60"/>
  <c i="8" r="J59"/>
  <c i="4" r="J59"/>
  <c i="9" r="BK86"/>
  <c r="J86"/>
  <c r="J59"/>
  <c i="8" r="J39"/>
  <c i="1" r="AN59"/>
  <c i="6" r="J39"/>
  <c i="4" r="J39"/>
  <c i="1" r="AN55"/>
  <c i="2" r="J59"/>
  <c r="J39"/>
  <c i="1" r="AN61"/>
  <c r="AZ54"/>
  <c r="W29"/>
  <c r="AU54"/>
  <c i="5" r="J30"/>
  <c i="1" r="AG58"/>
  <c r="AY54"/>
  <c i="7" r="J30"/>
  <c i="1" r="AG60"/>
  <c i="3" r="J30"/>
  <c i="1" r="AG56"/>
  <c r="AN56"/>
  <c r="W30"/>
  <c r="W31"/>
  <c i="7" l="1" r="J39"/>
  <c i="5" r="J39"/>
  <c i="3" r="J39"/>
  <c i="1" r="AN58"/>
  <c r="AN60"/>
  <c r="AV54"/>
  <c r="AK29"/>
  <c i="9" r="J30"/>
  <c i="1" r="AG62"/>
  <c r="AG54"/>
  <c r="AK26"/>
  <c i="9" l="1" r="J39"/>
  <c i="1" r="AK35"/>
  <c r="AN62"/>
  <c r="AT54"/>
  <c l="1" r="AN54"/>
</calcChain>
</file>

<file path=xl/sharedStrings.xml><?xml version="1.0" encoding="utf-8"?>
<sst xmlns="http://schemas.openxmlformats.org/spreadsheetml/2006/main">
  <si>
    <t>Export Komplet</t>
  </si>
  <si>
    <t>VZ</t>
  </si>
  <si>
    <t>2.0</t>
  </si>
  <si>
    <t>ZAMOK</t>
  </si>
  <si>
    <t>False</t>
  </si>
  <si>
    <t>{4cb0cbb4-854f-4463-8df2-6dab15fab4be}</t>
  </si>
  <si>
    <t>0,01</t>
  </si>
  <si>
    <t>21</t>
  </si>
  <si>
    <t>15</t>
  </si>
  <si>
    <t>REKAPITULACE STAVBY</t>
  </si>
  <si>
    <t xml:space="preserve">v ---  níže se nacházejí doplnkové a pomocné údaje k sestavám  --- v</t>
  </si>
  <si>
    <t>Návod na vyplnění</t>
  </si>
  <si>
    <t>0,001</t>
  </si>
  <si>
    <t>Kód:</t>
  </si>
  <si>
    <t>2021019-2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</si>
  <si>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</si>
  <si>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</si>
  <si>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Varnsdorf-Hrádek, Hlavní budova-ZMĚNA 2022</t>
  </si>
  <si>
    <t>KSO:</t>
  </si>
  <si>
    <t>822 29 35</t>
  </si>
  <si>
    <t>CC-CZ:</t>
  </si>
  <si>
    <t>21122</t>
  </si>
  <si>
    <t>Místo:</t>
  </si>
  <si>
    <t>Varnsdorf č.p. 1726</t>
  </si>
  <si>
    <t>Datum:</t>
  </si>
  <si>
    <t>10. 6. 2022</t>
  </si>
  <si>
    <t>Zadavatel:</t>
  </si>
  <si>
    <t>IČ:</t>
  </si>
  <si>
    <t>00261718</t>
  </si>
  <si>
    <t>Město Varnsdorf, nám. E.Beneše 470, Varnsdorf</t>
  </si>
  <si>
    <t>DIČ:</t>
  </si>
  <si>
    <t>CZ00261718</t>
  </si>
  <si>
    <t>Uchazeč:</t>
  </si>
  <si>
    <t>Vyplň údaj</t>
  </si>
  <si>
    <t>Projektant:</t>
  </si>
  <si>
    <t>44581203</t>
  </si>
  <si>
    <t>Ing.Dana Polcarová, Liberec</t>
  </si>
  <si>
    <t/>
  </si>
  <si>
    <t>True</t>
  </si>
  <si>
    <t>Zpracovatel:</t>
  </si>
  <si>
    <t>Ing.Dana Polcarová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</si>
  <si>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</si>
  <si>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</si>
  <si>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</si>
  <si>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</si>
  <si>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</si>
  <si>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</si>
  <si>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</si>
  <si>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</si>
  <si>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</si>
  <si>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</si>
  <si>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</si>
  <si>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</si>
  <si>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</si>
  <si>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</si>
  <si>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</si>
  <si>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</si>
  <si>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</si>
  <si>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</si>
  <si>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</si>
  <si>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</si>
  <si>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</si>
  <si>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</si>
  <si>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</si>
  <si>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</si>
  <si>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</si>
  <si>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</si>
  <si>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</si>
  <si>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</si>
  <si>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</si>
  <si>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</si>
  <si>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</si>
  <si>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</si>
  <si>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</si>
  <si>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</si>
  <si>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</si>
  <si>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</si>
  <si>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</si>
  <si>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</si>
  <si>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</si>
  <si>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</si>
  <si>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</si>
  <si>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</si>
  <si>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 xml:space="preserve">SO 12-ZPEVNĚNÁ PLOCHA-ODSTAVNÁ STÁNÍ </t>
  </si>
  <si>
    <t>STA</t>
  </si>
  <si>
    <t>1</t>
  </si>
  <si>
    <t>{b7a310a7-8568-44dd-b1f1-7866bdcffa4e}</t>
  </si>
  <si>
    <t>2</t>
  </si>
  <si>
    <t>02</t>
  </si>
  <si>
    <t>SO 13-TERÉNNÍ ÚPRAVY</t>
  </si>
  <si>
    <t>{33ed56e3-ddcc-445d-93c1-d0f23968572a}</t>
  </si>
  <si>
    <t>03</t>
  </si>
  <si>
    <t>SO 13.1.1-OSVĚTLENÍ ZPEVNĚNÉ PLOCHY A TU-etapa 1</t>
  </si>
  <si>
    <t>{b6d87838-2d68-4a0b-91ba-993bb3190059}</t>
  </si>
  <si>
    <t>04</t>
  </si>
  <si>
    <t>SO 13.1.2-OSVĚTLENÍ ZPEVNĚNÉ PLOCHY A TU-etapa 2</t>
  </si>
  <si>
    <t>{8f6dbdfd-a278-4cde-96aa-a997e59e62f0}</t>
  </si>
  <si>
    <t>05</t>
  </si>
  <si>
    <t>SO 14-SADOVÉ ÚPRAVY</t>
  </si>
  <si>
    <t>{143c793c-45be-49b4-af85-d386d2f3a2a8}</t>
  </si>
  <si>
    <t>06</t>
  </si>
  <si>
    <t>SO 15-PŘÍJEZDOVÁ KOMUNIKACE</t>
  </si>
  <si>
    <t>{ef79505b-5e0f-447e-a40b-66e8f270b2ee}</t>
  </si>
  <si>
    <t>07</t>
  </si>
  <si>
    <t>SO 08-VEŘEJNÉ OSVĚTLENÍ</t>
  </si>
  <si>
    <t>{1c3543e2-6c6d-4977-a17a-8e1898d959be}</t>
  </si>
  <si>
    <t>08-VRN</t>
  </si>
  <si>
    <t>VEDLEŠÍ ROZPOČTOVÉ NÁKLADY</t>
  </si>
  <si>
    <t>{3f471eed-50fe-451d-9d67-254cf1d06651}</t>
  </si>
  <si>
    <t>KRYCÍ LIST SOUPISU PRACÍ</t>
  </si>
  <si>
    <t>Objekt:</t>
  </si>
  <si>
    <t xml:space="preserve">01 - SO 12-ZPEVNĚNÁ PLOCHA-ODSTAVNÁ STÁNÍ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</si>
  <si>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</si>
  <si>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</si>
  <si>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</si>
  <si>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</si>
  <si>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</si>
  <si>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</si>
  <si>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</si>
  <si>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</si>
  <si>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</si>
  <si>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</si>
  <si>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</si>
  <si>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</si>
  <si>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</si>
  <si>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</si>
  <si>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</si>
  <si>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</si>
  <si>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</si>
  <si>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</si>
  <si>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</si>
  <si>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</si>
  <si>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</si>
  <si>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</si>
  <si>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</si>
  <si>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</si>
  <si>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</si>
  <si>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</si>
  <si>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</si>
  <si>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</si>
  <si>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</si>
  <si>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</si>
  <si>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113107341</t>
  </si>
  <si>
    <t>Odstranění podkladů nebo krytů strojně plochy jednotlivě do 50 m2 s přemístěním hmot na skládku na vzdálenost do 3 m nebo s naložením na dopravní prostředek živičných, o tl. vrstvy do 50 mm</t>
  </si>
  <si>
    <t>m2</t>
  </si>
  <si>
    <t>CS ÚRS 2022 01</t>
  </si>
  <si>
    <t>4</t>
  </si>
  <si>
    <t>678596224</t>
  </si>
  <si>
    <t>Online PSC</t>
  </si>
  <si>
    <t>https://podminky.urs.cz/item/CS_URS_2022_01/113107341</t>
  </si>
  <si>
    <t>VV</t>
  </si>
  <si>
    <t>"výměra převzata z výkresu TU.07"</t>
  </si>
  <si>
    <t>590,0</t>
  </si>
  <si>
    <t>122252204</t>
  </si>
  <si>
    <t>Odkopávky a prokopávky nezapažené pro silnice a dálnice strojně v hornině třídy těžitelnosti I přes 100 do 500 m3</t>
  </si>
  <si>
    <t>m3</t>
  </si>
  <si>
    <t>-481362352</t>
  </si>
  <si>
    <t>https://podminky.urs.cz/item/CS_URS_2022_01/122252204</t>
  </si>
  <si>
    <t>"výměra převzata z technické zprávy TU.01"</t>
  </si>
  <si>
    <t>249,50</t>
  </si>
  <si>
    <t>3</t>
  </si>
  <si>
    <t>133112821</t>
  </si>
  <si>
    <t>Hloubení zapažených šachet ručně v horninách třídy těžitelnosti I skupiny 1 a 2, půdorysná plocha výkopu do 4 m2</t>
  </si>
  <si>
    <t>-1845480408</t>
  </si>
  <si>
    <t>https://podminky.urs.cz/item/CS_URS_2022_01/133112821</t>
  </si>
  <si>
    <t xml:space="preserve">"základy brány" </t>
  </si>
  <si>
    <t>0,4*0,4*0,8*2 "ks"</t>
  </si>
  <si>
    <t>162451105</t>
  </si>
  <si>
    <t>Vodorovné přemístění výkopku nebo sypaniny po suchu na obvyklém dopravním prostředku, bez naložení výkopku, avšak se složením bez rozhrnutí z horniny třídy těžitelnosti I skupiny 1 až 3 na vzdálenost přes 1 000 do 1 500 m</t>
  </si>
  <si>
    <t>633742843</t>
  </si>
  <si>
    <t>https://podminky.urs.cz/item/CS_URS_2022_01/162451105</t>
  </si>
  <si>
    <t>"přebytek zeminy na skládku"</t>
  </si>
  <si>
    <t xml:space="preserve">" odkopávky" </t>
  </si>
  <si>
    <t xml:space="preserve">"zemina z výkopu patek pro DZ,  sloupky a vzpěry oplocení, brána"</t>
  </si>
  <si>
    <t>( 0,2*0,2*0,6*5 "ks" )+ (0,15*0,15*3,14*0,6*60 "ks") +(0,4*0,4*0,8*2 "ks")</t>
  </si>
  <si>
    <t>Mezisoučet</t>
  </si>
  <si>
    <t xml:space="preserve">"odpočet násypy " </t>
  </si>
  <si>
    <t>-5,70</t>
  </si>
  <si>
    <t>Součet</t>
  </si>
  <si>
    <t>5</t>
  </si>
  <si>
    <t>131111333</t>
  </si>
  <si>
    <t>Vrtání jamek ručním motorovým vrtákem průměru přes 200 do 300 mm</t>
  </si>
  <si>
    <t>m</t>
  </si>
  <si>
    <t>2119662117</t>
  </si>
  <si>
    <t>https://podminky.urs.cz/item/CS_URS_2022_01/131111333</t>
  </si>
  <si>
    <t>0,60"hloubka vrtu" * 60 "ks sloupků a vzpěr"</t>
  </si>
  <si>
    <t>6</t>
  </si>
  <si>
    <t>167111101</t>
  </si>
  <si>
    <t>Nakládání, skládání a překládání neulehlého výkopku nebo sypaniny ručně nakládání, z hornin třídy těžitelnosti I, skupiny 1 až 3</t>
  </si>
  <si>
    <t>-689994992</t>
  </si>
  <si>
    <t>https://podminky.urs.cz/item/CS_URS_2022_01/167111101</t>
  </si>
  <si>
    <t>"výkopek patek dopravního značení"</t>
  </si>
  <si>
    <t>0,20*0,20*0,6*5</t>
  </si>
  <si>
    <t>7</t>
  </si>
  <si>
    <t>171251201</t>
  </si>
  <si>
    <t>Uložení sypaniny na skládky nebo meziskládky bez hutnění s upravením uložené sypaniny do předepsaného tvaru</t>
  </si>
  <si>
    <t>-239315720</t>
  </si>
  <si>
    <t>https://podminky.urs.cz/item/CS_URS_2022_01/171251201</t>
  </si>
  <si>
    <t>8</t>
  </si>
  <si>
    <t>171151111</t>
  </si>
  <si>
    <t>Uložení sypanin do násypů strojně s rozprostřením sypaniny ve vrstvách a s hrubým urovnáním zhutněných z hornin nesoudržných sypkých</t>
  </si>
  <si>
    <t>-2016442412</t>
  </si>
  <si>
    <t>https://podminky.urs.cz/item/CS_URS_2022_01/171151111</t>
  </si>
  <si>
    <t>5,7</t>
  </si>
  <si>
    <t>9</t>
  </si>
  <si>
    <t>181152302</t>
  </si>
  <si>
    <t>Úprava pláně na stavbách silnic a dálnic strojně v zářezech mimo skalních se zhutněním</t>
  </si>
  <si>
    <t>-1474840324</t>
  </si>
  <si>
    <t>https://podminky.urs.cz/item/CS_URS_2022_01/181152302</t>
  </si>
  <si>
    <t>"zpevněná plocha"</t>
  </si>
  <si>
    <t>478,6+16,4</t>
  </si>
  <si>
    <t>"parkovací stání"</t>
  </si>
  <si>
    <t>29,0+99,0+61,0+73,0</t>
  </si>
  <si>
    <t xml:space="preserve">"rozšíření ŠD=150 mm  pod žulový krajník"</t>
  </si>
  <si>
    <t>(8,8+2,7+6,0+3,7+15,5+3,0+15,5+3,0+20,5+20,25+5,0+5,0+12,8+12,5+5,0+4,2+5,5+8,4+5,0+15,2+1,0+4,0+3,2+6,0+1,5+5,3+17,20)*0,23</t>
  </si>
  <si>
    <t>10</t>
  </si>
  <si>
    <t>181951111</t>
  </si>
  <si>
    <t>Úprava pláně vyrovnáním výškových rozdílů strojně v hornině třídy těžitelnosti I, skupiny 1 až 3 bez zhutnění</t>
  </si>
  <si>
    <t>1653183466</t>
  </si>
  <si>
    <t>https://podminky.urs.cz/item/CS_URS_2022_01/181951111</t>
  </si>
  <si>
    <t>"terénní úpravy"</t>
  </si>
  <si>
    <t>18,4+142,0</t>
  </si>
  <si>
    <t>11</t>
  </si>
  <si>
    <t>182251101</t>
  </si>
  <si>
    <t>Svahování trvalých svahů do projektovaných profilů strojně s potřebným přemístěním výkopku při svahování násypů v jakékoliv hornině</t>
  </si>
  <si>
    <t>1958645614</t>
  </si>
  <si>
    <t>https://podminky.urs.cz/item/CS_URS_2022_01/182251101</t>
  </si>
  <si>
    <t xml:space="preserve">"terénní úpravy"      18,00</t>
  </si>
  <si>
    <t>Zakládání</t>
  </si>
  <si>
    <t>12</t>
  </si>
  <si>
    <t>275313711</t>
  </si>
  <si>
    <t>Základy z betonu prostého patky a bloky z betonu kamenem neprokládaného tř. C 20/25</t>
  </si>
  <si>
    <t>-1848933972</t>
  </si>
  <si>
    <t>https://podminky.urs.cz/item/CS_URS_2022_01/275313711</t>
  </si>
  <si>
    <t>"základy sloupků a vzpěr oplocení"</t>
  </si>
  <si>
    <t>0,15*0,15*3,14*0,6*60 "ks"</t>
  </si>
  <si>
    <t>"betonáž do výkopu " 2,799*1,035</t>
  </si>
  <si>
    <t>Svislé a kompletní konstrukce</t>
  </si>
  <si>
    <t>13</t>
  </si>
  <si>
    <t>338171124</t>
  </si>
  <si>
    <t>Montáž sloupků a vzpěr plotových ocelových trubkových nebo profilovaných výšky do 2,60 m do zemního vrutu</t>
  </si>
  <si>
    <t>kus</t>
  </si>
  <si>
    <t>-1315186187</t>
  </si>
  <si>
    <t>https://podminky.urs.cz/item/CS_URS_2022_01/338171124</t>
  </si>
  <si>
    <t>"sloupky stávajícího oplocení-přeložka"</t>
  </si>
  <si>
    <t>1+2+1+2+1+2</t>
  </si>
  <si>
    <t>"vzpěry stávajícího oplocení-přeložka"</t>
  </si>
  <si>
    <t>2,0+2,0</t>
  </si>
  <si>
    <t>"sloupky nové oplocení"</t>
  </si>
  <si>
    <t>5,0+5,0+3,0+2,0+2,0+1,0+16,0</t>
  </si>
  <si>
    <t>"vzpěry nové oplocení"</t>
  </si>
  <si>
    <t>1,0+2,0+2,0+1,0+1,0+1,0+4,0+1,0</t>
  </si>
  <si>
    <t>14</t>
  </si>
  <si>
    <t>M</t>
  </si>
  <si>
    <t>55342274</t>
  </si>
  <si>
    <t>vzpěra plotová 38x1,5mm včetně krytky s uchem 2500mm</t>
  </si>
  <si>
    <t>672401808</t>
  </si>
  <si>
    <t>55342256</t>
  </si>
  <si>
    <t>sloupek plotový průběžný Pz a komaxitový 2750/38x1,5mm</t>
  </si>
  <si>
    <t>-583062741</t>
  </si>
  <si>
    <t>16</t>
  </si>
  <si>
    <t>348101230</t>
  </si>
  <si>
    <t>Osazení vrat nebo vrátek k oplocení na sloupky ocelové, plochy jednotlivě přes 4 do 6 m2</t>
  </si>
  <si>
    <t>1474846214</t>
  </si>
  <si>
    <t>https://podminky.urs.cz/item/CS_URS_2022_01/348101230</t>
  </si>
  <si>
    <t>17</t>
  </si>
  <si>
    <t>RMAT0003</t>
  </si>
  <si>
    <t>brána plotová dvoukřídlá Pz+PVC 3000x1800mm, rám a výplň - profily jekl-barva zelená, vč.sloupků. Brána bude opatřena vratovými závěsy se šroubem (vrchní kování kov), stavěčem (zarážkou) brány a uzamykatelným zámkem s klikou (FAB).</t>
  </si>
  <si>
    <t>1856852688</t>
  </si>
  <si>
    <t>18</t>
  </si>
  <si>
    <t>348401130</t>
  </si>
  <si>
    <t>Montáž oplocení z pletiva strojového s napínacími dráty přes 1,6 do 2,0 m</t>
  </si>
  <si>
    <t>-491205177</t>
  </si>
  <si>
    <t>https://podminky.urs.cz/item/CS_URS_2022_01/348401130</t>
  </si>
  <si>
    <t>"stávající oplocení-přeložka"</t>
  </si>
  <si>
    <t>2,9+4,7+1,95+4,65+2,0+5,3</t>
  </si>
  <si>
    <t>"nové oplocení"</t>
  </si>
  <si>
    <t>10,3+12,8+5,7+3,4+3,65+1,30+37,5</t>
  </si>
  <si>
    <t>19</t>
  </si>
  <si>
    <t>31327514</t>
  </si>
  <si>
    <t>pletivo drátěné plastifikované se čtvercovými oky 55/2,5mm v 1800mm</t>
  </si>
  <si>
    <t>1900389630</t>
  </si>
  <si>
    <t>74,65*1,05 'Přepočtené koeficientem množství</t>
  </si>
  <si>
    <t>20</t>
  </si>
  <si>
    <t>348401320</t>
  </si>
  <si>
    <t>Montáž oplocení z pletiva rozvinutí, uchycení a napnutí drátu ostnatého</t>
  </si>
  <si>
    <t>83294729</t>
  </si>
  <si>
    <t>https://podminky.urs.cz/item/CS_URS_2022_01/348401320</t>
  </si>
  <si>
    <t>"2 řady" 96,15*2+4*2</t>
  </si>
  <si>
    <t>RMAT0004</t>
  </si>
  <si>
    <t>drát ostnatý Pz+plast, D 2mm,vzdálenost ostnů 100 mm</t>
  </si>
  <si>
    <t>-51551772</t>
  </si>
  <si>
    <t>"2 řady" 74,65*2+4*2</t>
  </si>
  <si>
    <t>157,3*1,05 'Přepočtené koeficientem množství</t>
  </si>
  <si>
    <t>Komunikace pozemní</t>
  </si>
  <si>
    <t>22</t>
  </si>
  <si>
    <t>564851111</t>
  </si>
  <si>
    <t>Podklad ze štěrkodrti ŠD s rozprostřením a zhutněním plochy přes 100 m2, po zhutnění tl. 150 mm</t>
  </si>
  <si>
    <t>862518710</t>
  </si>
  <si>
    <t>https://podminky.urs.cz/item/CS_URS_2022_01/564851111</t>
  </si>
  <si>
    <t>"zpevněná plocha-2vrstvy -150 mm"</t>
  </si>
  <si>
    <t>2*(478,6+16,4)</t>
  </si>
  <si>
    <t>"parkovací stání -2vrstvy -150 mm"</t>
  </si>
  <si>
    <t>2*(29,0+99,0+61,0+73,0)</t>
  </si>
  <si>
    <t>23</t>
  </si>
  <si>
    <t>573191111</t>
  </si>
  <si>
    <t>Postřik infiltrační kationaktivní emulzí v množství 1,00 kg/m2</t>
  </si>
  <si>
    <t>-417427695</t>
  </si>
  <si>
    <t>https://podminky.urs.cz/item/CS_URS_2022_01/573191111</t>
  </si>
  <si>
    <t>24</t>
  </si>
  <si>
    <t>573231106</t>
  </si>
  <si>
    <t>Postřik spojovací PS bez posypu kamenivem ze silniční emulze, v množství 0,30 kg/m2</t>
  </si>
  <si>
    <t>-1090373875</t>
  </si>
  <si>
    <t>https://podminky.urs.cz/item/CS_URS_2022_01/573231106</t>
  </si>
  <si>
    <t>25</t>
  </si>
  <si>
    <t>577134121</t>
  </si>
  <si>
    <t>Asfaltový beton vrstva obrusná ACO 11 (ABS) s rozprostřením a se zhutněním z nemodifikovaného asfaltu v pruhu šířky přes 3 m tř. I, po zhutnění tl. 40 mm</t>
  </si>
  <si>
    <t>-516090285</t>
  </si>
  <si>
    <t>https://podminky.urs.cz/item/CS_URS_2022_01/577134121</t>
  </si>
  <si>
    <t>26</t>
  </si>
  <si>
    <t>577145122</t>
  </si>
  <si>
    <t>Asfaltový beton vrstva ložní ACL 16 (ABH) s rozprostřením a zhutněním z nemodifikovaného asfaltu v pruhu šířky přes 3 m, po zhutnění tl. 50 mm</t>
  </si>
  <si>
    <t>55959448</t>
  </si>
  <si>
    <t>https://podminky.urs.cz/item/CS_URS_2022_01/577145122</t>
  </si>
  <si>
    <t>27</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</si>
  <si>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</si>
  <si>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</si>
  <si>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-901520770</t>
  </si>
  <si>
    <t>https://podminky.urs.cz/item/CS_URS_2022_01/596412212</t>
  </si>
  <si>
    <t>28</t>
  </si>
  <si>
    <t>RMAT0001</t>
  </si>
  <si>
    <t>dlažba vegetační z vibroliosovaného betonu 170x170x80 mm s distančníky 30 mm</t>
  </si>
  <si>
    <t>1794022751</t>
  </si>
  <si>
    <t>262*1,02 'Přepočtené koeficientem množství</t>
  </si>
  <si>
    <t>29</t>
  </si>
  <si>
    <t>599432111</t>
  </si>
  <si>
    <t>Vyplnění spár dlažby (přídlažby) z lomového kamene v jakémkoliv sklonu plochy a jakékoliv tloušťky kamenivem těženým</t>
  </si>
  <si>
    <t>-79174355</t>
  </si>
  <si>
    <t>https://podminky.urs.cz/item/CS_URS_2022_01/599432111</t>
  </si>
  <si>
    <t>"parkovací stání-výplň mezer"</t>
  </si>
  <si>
    <t>Ostatní konstrukce a práce, bourání</t>
  </si>
  <si>
    <t>30</t>
  </si>
  <si>
    <t>914111111</t>
  </si>
  <si>
    <t>Montáž svislé dopravní značky základní velikosti do 1 m2 objímkami na sloupky nebo konzoly</t>
  </si>
  <si>
    <t>934983674</t>
  </si>
  <si>
    <t>https://podminky.urs.cz/item/CS_URS_2022_01/914111111</t>
  </si>
  <si>
    <t>31</t>
  </si>
  <si>
    <t>40445625</t>
  </si>
  <si>
    <t>informativní značky provozní IP8, IP9, IP11-IP13 500x700mm</t>
  </si>
  <si>
    <t>1406326435</t>
  </si>
  <si>
    <t>32</t>
  </si>
  <si>
    <t>40445649</t>
  </si>
  <si>
    <t>dodatkové tabulky E3-E5, E8, E14-E16 500x150mm</t>
  </si>
  <si>
    <t>610429480</t>
  </si>
  <si>
    <t>33</t>
  </si>
  <si>
    <t>914511111</t>
  </si>
  <si>
    <t>Montáž sloupku dopravních značek délky do 3,5 m do betonového základu</t>
  </si>
  <si>
    <t>-504084453</t>
  </si>
  <si>
    <t>https://podminky.urs.cz/item/CS_URS_2022_01/914511111</t>
  </si>
  <si>
    <t>34</t>
  </si>
  <si>
    <t>40445225</t>
  </si>
  <si>
    <t>sloupek pro dopravní značku Zn D 60mm v 3,5m</t>
  </si>
  <si>
    <t>-1874197022</t>
  </si>
  <si>
    <t>35</t>
  </si>
  <si>
    <t>915111111</t>
  </si>
  <si>
    <t>Vodorovné dopravní značení stříkané barvou dělící čára šířky 125 mm souvislá bílá základní</t>
  </si>
  <si>
    <t>273083431</t>
  </si>
  <si>
    <t>https://podminky.urs.cz/item/CS_URS_2022_01/915111111</t>
  </si>
  <si>
    <t>"V10a, V10b"</t>
  </si>
  <si>
    <t>80,0+7,5</t>
  </si>
  <si>
    <t>36</t>
  </si>
  <si>
    <t>915131111</t>
  </si>
  <si>
    <t>Vodorovné dopravní značení stříkané barvou přechody pro chodce, šipky, symboly bílé základní</t>
  </si>
  <si>
    <t>-2113975021</t>
  </si>
  <si>
    <t>https://podminky.urs.cz/item/CS_URS_2022_01/915131111</t>
  </si>
  <si>
    <t xml:space="preserve">"V10f"    1,0</t>
  </si>
  <si>
    <t>37</t>
  </si>
  <si>
    <t>915611111</t>
  </si>
  <si>
    <t>Předznačení pro vodorovné značení stříkané barvou nebo prováděné z nátěrových hmot liniové dělicí čáry, vodicí proužky</t>
  </si>
  <si>
    <t>-327884196</t>
  </si>
  <si>
    <t>https://podminky.urs.cz/item/CS_URS_2022_01/915611111</t>
  </si>
  <si>
    <t>38</t>
  </si>
  <si>
    <t>915621111</t>
  </si>
  <si>
    <t>Předznačení pro vodorovné značení stříkané barvou nebo prováděné z nátěrových hmot plošné šipky, symboly, nápisy</t>
  </si>
  <si>
    <t>-1139677026</t>
  </si>
  <si>
    <t>https://podminky.urs.cz/item/CS_URS_2022_01/915621111</t>
  </si>
  <si>
    <t>39</t>
  </si>
  <si>
    <t>916241213</t>
  </si>
  <si>
    <t>Osazení obrubníku kamenného se zřízením lože, s vyplněním a zatřením spár cementovou maltou stojatého s boční opěrou z betonu prostého, do lože z betonu prostého</t>
  </si>
  <si>
    <t>1458695071</t>
  </si>
  <si>
    <t>https://podminky.urs.cz/item/CS_URS_2022_01/916241213</t>
  </si>
  <si>
    <t>8,8+2,7+6,0+3,7+15,5+3,0+15,5+3,0+20,5+20,25+5,0+5,0+12,8+12,5+5,0+4,2+5,5+8,4+5,0+15,2+1,0+4,0+3,2+6,0+1,5+5,3+17,20</t>
  </si>
  <si>
    <t>40</t>
  </si>
  <si>
    <t>RMAT0002</t>
  </si>
  <si>
    <t>krajník kamenný žulový KS3 130x200x300-800 mm</t>
  </si>
  <si>
    <t>2056944072</t>
  </si>
  <si>
    <t>215,75*1,02 'Přepočtené koeficientem množství</t>
  </si>
  <si>
    <t>41</t>
  </si>
  <si>
    <t>961044111</t>
  </si>
  <si>
    <t>Bourání základů z betonu prostého</t>
  </si>
  <si>
    <t>1454389803</t>
  </si>
  <si>
    <t>https://podminky.urs.cz/item/CS_URS_2022_01/961044111</t>
  </si>
  <si>
    <t>"zídka uprostřed parkoviště-odbourání 0,30 pod terén"</t>
  </si>
  <si>
    <t>18,0*0,40*0,3</t>
  </si>
  <si>
    <t>42</t>
  </si>
  <si>
    <t>962023491</t>
  </si>
  <si>
    <t>Bourání zdiva nadzákladového smíšeného na maltu cementovou, objemu přes 1 m3</t>
  </si>
  <si>
    <t>-1783782664</t>
  </si>
  <si>
    <t>https://podminky.urs.cz/item/CS_URS_2022_01/962023491</t>
  </si>
  <si>
    <t>"zídka uprostřed parkoviště"</t>
  </si>
  <si>
    <t>18,0*1,0*0,4</t>
  </si>
  <si>
    <t>43</t>
  </si>
  <si>
    <t>966071711</t>
  </si>
  <si>
    <t>Bourání plotových sloupků a vzpěr ocelových trubkových nebo profilovaných výšky do 2,50 m zabetonovaných</t>
  </si>
  <si>
    <t>-916116837</t>
  </si>
  <si>
    <t>https://podminky.urs.cz/item/CS_URS_2022_01/966071711</t>
  </si>
  <si>
    <t>"zpětné použití"</t>
  </si>
  <si>
    <t xml:space="preserve">"sloupky"   16,0+12,+2,0+1,0</t>
  </si>
  <si>
    <t xml:space="preserve">"vzpěry"   6+2+2+2</t>
  </si>
  <si>
    <t>44</t>
  </si>
  <si>
    <t>966071822</t>
  </si>
  <si>
    <t>Rozebrání oplocení z pletiva drátěného se čtvercovými oky, výšky přes 1,6 do 2,0 m</t>
  </si>
  <si>
    <t>-1174988456</t>
  </si>
  <si>
    <t>https://podminky.urs.cz/item/CS_URS_2022_01/966071822</t>
  </si>
  <si>
    <t>"stávající oplocení-zpětné použití"</t>
  </si>
  <si>
    <t xml:space="preserve">"západní strana"    26,0</t>
  </si>
  <si>
    <t xml:space="preserve">"podél schodiště k věži"    37,00</t>
  </si>
  <si>
    <t xml:space="preserve">"jižní strana-bude přeloženo  za parkoviště"</t>
  </si>
  <si>
    <t>13,9+2,0+7,60</t>
  </si>
  <si>
    <t>45</t>
  </si>
  <si>
    <t>966071831</t>
  </si>
  <si>
    <t>Rozebrání oplocení z pletiva ostnatého drátu, výšky do 2,0 m</t>
  </si>
  <si>
    <t>-147936485</t>
  </si>
  <si>
    <t>https://podminky.urs.cz/item/CS_URS_2022_01/966071831</t>
  </si>
  <si>
    <t xml:space="preserve">"2 řady"           86,50 *2,0</t>
  </si>
  <si>
    <t>46</t>
  </si>
  <si>
    <t>966073812</t>
  </si>
  <si>
    <t>Rozebrání vrat a vrátek k oplocení plochy jednotlivě přes 6 do 10 m2</t>
  </si>
  <si>
    <t>393529930</t>
  </si>
  <si>
    <t>https://podminky.urs.cz/item/CS_URS_2022_01/966073812</t>
  </si>
  <si>
    <t xml:space="preserve">"brána 3,5x1,8m"     1,0</t>
  </si>
  <si>
    <t>47</t>
  </si>
  <si>
    <t>979071112</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</si>
  <si>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</si>
  <si>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-917049274</t>
  </si>
  <si>
    <t>https://podminky.urs.cz/item/CS_URS_2022_01/979071112</t>
  </si>
  <si>
    <t>"očištění kamene ze zídky na parkovišti-80% celkového objemu"</t>
  </si>
  <si>
    <t>"kámen uložit v místě"</t>
  </si>
  <si>
    <t>7,20*0,8</t>
  </si>
  <si>
    <t>997</t>
  </si>
  <si>
    <t>Přesun sutě</t>
  </si>
  <si>
    <t>48</t>
  </si>
  <si>
    <t>997013501</t>
  </si>
  <si>
    <t>Odvoz suti a vybouraných hmot na skládku nebo meziskládku se složením, na vzdálenost do 1 km</t>
  </si>
  <si>
    <t>t</t>
  </si>
  <si>
    <t>-527020348</t>
  </si>
  <si>
    <t>https://podminky.urs.cz/item/CS_URS_2022_01/997013501</t>
  </si>
  <si>
    <t xml:space="preserve">"beton"                            4,32</t>
  </si>
  <si>
    <t xml:space="preserve">"zdivo -cihly, kámen"        16,344</t>
  </si>
  <si>
    <t xml:space="preserve">"oplocení"   7,612</t>
  </si>
  <si>
    <t>49</t>
  </si>
  <si>
    <t>997013509</t>
  </si>
  <si>
    <t>Odvoz suti a vybouraných hmot na skládku nebo meziskládku se složením, na vzdálenost Příplatek k ceně za každý další i započatý 1 km přes 1 km</t>
  </si>
  <si>
    <t>-1420513587</t>
  </si>
  <si>
    <t>https://podminky.urs.cz/item/CS_URS_2022_01/997013509</t>
  </si>
  <si>
    <t>50</t>
  </si>
  <si>
    <t>R 997221561</t>
  </si>
  <si>
    <t>Vodorovná doprava suti bez naložení, ale se složením a s hrubým urovnáním z kusových materiálů, na skládku</t>
  </si>
  <si>
    <t>-35528619</t>
  </si>
  <si>
    <t xml:space="preserve">"vybouraný asfalt"              57,82</t>
  </si>
  <si>
    <t>51</t>
  </si>
  <si>
    <t>997221875</t>
  </si>
  <si>
    <t>Poplatek za uložení stavebního odpadu na recyklační skládce (skládkovné) asfaltového bez obsahu dehtu zatříděného do Katalogu odpadů pod kódem 17 03 02</t>
  </si>
  <si>
    <t>912598176</t>
  </si>
  <si>
    <t>https://podminky.urs.cz/item/CS_URS_2022_01/997221875</t>
  </si>
  <si>
    <t>998</t>
  </si>
  <si>
    <t>Přesun hmot</t>
  </si>
  <si>
    <t>52</t>
  </si>
  <si>
    <t>998225111</t>
  </si>
  <si>
    <t>Přesun hmot pro komunikace s krytem z kameniva, monolitickým betonovým nebo živičným dopravní vzdálenost do 200 m jakékoliv délky objektu</t>
  </si>
  <si>
    <t>-989762772</t>
  </si>
  <si>
    <t>https://podminky.urs.cz/item/CS_URS_2022_01/998225111</t>
  </si>
  <si>
    <t>02 - SO 13-TERÉNNÍ ÚPRAVY</t>
  </si>
  <si>
    <t>242</t>
  </si>
  <si>
    <t xml:space="preserve">    4 - Vodorovné konstrukce</t>
  </si>
  <si>
    <t xml:space="preserve">    8 - Trubní vedení</t>
  </si>
  <si>
    <t>PSV - Práce a dodávky PSV</t>
  </si>
  <si>
    <t xml:space="preserve">    766 - Konstrukce truhlářské</t>
  </si>
  <si>
    <t xml:space="preserve">    767 - Konstrukce zámečnické</t>
  </si>
  <si>
    <t xml:space="preserve">    783 - Dokončovací práce - nátěry</t>
  </si>
  <si>
    <t>112251103</t>
  </si>
  <si>
    <t>Odstranění pařezů strojně s jejich vykopáním, vytrháním nebo odstřelením průměru přes 500 do 700 mm</t>
  </si>
  <si>
    <t>784308728</t>
  </si>
  <si>
    <t>https://podminky.urs.cz/item/CS_URS_2022_01/112251103</t>
  </si>
  <si>
    <t>112251104</t>
  </si>
  <si>
    <t>Odstranění pařezů strojně s jejich vykopáním, vytrháním nebo odstřelením průměru přes 700 do 900 mm</t>
  </si>
  <si>
    <t>622142162</t>
  </si>
  <si>
    <t>https://podminky.urs.cz/item/CS_URS_2022_01/112251104</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</si>
  <si>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</si>
  <si>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</si>
  <si>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-852108557</t>
  </si>
  <si>
    <t>https://podminky.urs.cz/item/CS_URS_2022_01/113106121</t>
  </si>
  <si>
    <t>"dlažba cihlová"</t>
  </si>
  <si>
    <t>7,3+3,1+8,9</t>
  </si>
  <si>
    <t>113106123</t>
  </si>
  <si>
    <t>Rozebrání dlažeb komunikací pro pěší s přemístěním hmot na skládku na vzdálenost do 3 m nebo s naložením na dopravní prostředek s ložem z kameniva nebo živice a s jakoukoliv výplní spár ručně ze zámkové dlažby</t>
  </si>
  <si>
    <t>1707282385</t>
  </si>
  <si>
    <t>https://podminky.urs.cz/item/CS_URS_2022_01/113106123</t>
  </si>
  <si>
    <t>"dlažba betonová"</t>
  </si>
  <si>
    <t>4,90+6,7+4,60</t>
  </si>
  <si>
    <t>113107332</t>
  </si>
  <si>
    <t>Odstranění podkladů nebo krytů strojně plochy jednotlivě do 50 m2 s přemístěním hmot na skládku na vzdálenost do 3 m nebo s naložením na dopravní prostředek z betonu prostého, o tl. vrstvy přes 150 do 300 mm</t>
  </si>
  <si>
    <t>-1417587857</t>
  </si>
  <si>
    <t>https://podminky.urs.cz/item/CS_URS_2022_01/113107332</t>
  </si>
  <si>
    <t xml:space="preserve">"dlouhé schody - spodní část chodníku k věži" </t>
  </si>
  <si>
    <t xml:space="preserve">35,0 </t>
  </si>
  <si>
    <t>122251103</t>
  </si>
  <si>
    <t>Odkopávky a prokopávky nezapažené strojně v hornině třídy těžitelnosti I skupiny 3 přes 50 do 100 m3</t>
  </si>
  <si>
    <t>1031450152</t>
  </si>
  <si>
    <t>https://podminky.urs.cz/item/CS_URS_2022_01/122251103</t>
  </si>
  <si>
    <t>156,80*0,60 "60%z celkového objemu"</t>
  </si>
  <si>
    <t>122351103</t>
  </si>
  <si>
    <t>Odkopávky a prokopávky nezapažené strojně v hornině třídy těžitelnosti II skupiny 4 přes 50 do 100 m3</t>
  </si>
  <si>
    <t>1554340150</t>
  </si>
  <si>
    <t>https://podminky.urs.cz/item/CS_URS_2022_01/122351103</t>
  </si>
  <si>
    <t>156,80*0,40 "40%z celkového objemu"</t>
  </si>
  <si>
    <t>129001101</t>
  </si>
  <si>
    <t>Příplatek k cenám vykopávek za ztížení vykopávky v blízkosti podzemního vedení nebo výbušnin v horninách jakékoliv třídy</t>
  </si>
  <si>
    <t>2108842068</t>
  </si>
  <si>
    <t>https://podminky.urs.cz/item/CS_URS_2022_01/129001101</t>
  </si>
  <si>
    <t>156,80*0,35 "odhad 35% z objemu odkopávek"</t>
  </si>
  <si>
    <t>132254103</t>
  </si>
  <si>
    <t>Hloubení zapažených rýh šířky do 800 mm strojně s urovnáním dna do předepsaného profilu a spádu v hornině třídy těžitelnosti I skupiny 3 přes 50 do 100 m3</t>
  </si>
  <si>
    <t>-1810294845</t>
  </si>
  <si>
    <t>https://podminky.urs.cz/item/CS_URS_2022_01/132254103</t>
  </si>
  <si>
    <t>"zídky OZ1 a OZ2"</t>
  </si>
  <si>
    <t>1,70*0,75*19,5+0,9*0,75*15,70</t>
  </si>
  <si>
    <t>"schodiště Sa-Se-schodnice "</t>
  </si>
  <si>
    <t>" L1:" 11,1*1,2*0,45</t>
  </si>
  <si>
    <t>"L2:" 20,1*1,20*0,45</t>
  </si>
  <si>
    <t xml:space="preserve">"P1:"  37,5*1,20*0,45</t>
  </si>
  <si>
    <t xml:space="preserve">"vnitřní základ"  0,30*0,90*(2,82+2,82+4,06+2,20+2,85+3,13)</t>
  </si>
  <si>
    <t>"schodiště Sg,Sh-schodnice "</t>
  </si>
  <si>
    <t>" L3:" 9,09*1,2*0,45</t>
  </si>
  <si>
    <t>" P2:"4,69*1,2*0,45</t>
  </si>
  <si>
    <t>" P3:" 4,68*1,20*0,45</t>
  </si>
  <si>
    <t xml:space="preserve">"vnitřní základ"  0,30*0,9*(4,38+3,75)</t>
  </si>
  <si>
    <t xml:space="preserve">"60% z celkového objemu"  89,55*0,60 </t>
  </si>
  <si>
    <t>132354102</t>
  </si>
  <si>
    <t>Hloubení zapažených rýh šířky do 800 mm strojně s urovnáním dna do předepsaného profilu a spádu v hornině třídy těžitelnosti II skupiny 4 přes 20 do 50 m3</t>
  </si>
  <si>
    <t>-793288441</t>
  </si>
  <si>
    <t>https://podminky.urs.cz/item/CS_URS_2022_01/132354102</t>
  </si>
  <si>
    <t xml:space="preserve">"40% z celkového objemu"  89,55*0,40</t>
  </si>
  <si>
    <t>133212811</t>
  </si>
  <si>
    <t>Hloubení nezapažených šachet ručně v horninách třídy těžitelnosti I skupiny 3, půdorysná plocha výkopu do 4 m2</t>
  </si>
  <si>
    <t>-415835604</t>
  </si>
  <si>
    <t>https://podminky.urs.cz/item/CS_URS_2022_01/133212811</t>
  </si>
  <si>
    <t>"lavičky, koše"</t>
  </si>
  <si>
    <t>7*(0,24*0,8*0,26*2)+5*(0,35*0,35*0,3)</t>
  </si>
  <si>
    <t>"nabíjecí stanice pro kola"</t>
  </si>
  <si>
    <t>0,55*0,55*1,00</t>
  </si>
  <si>
    <t>"přemístěná iformační tabule"</t>
  </si>
  <si>
    <t>0,30*0,3*0,6*2</t>
  </si>
  <si>
    <t xml:space="preserve">"60% z celkového objemu "  1,294*0,60</t>
  </si>
  <si>
    <t>133312811</t>
  </si>
  <si>
    <t>Hloubení nezapažených šachet ručně v horninách třídy těžitelnosti II skupiny 4, půdorysná plocha výkopu do 4 m2</t>
  </si>
  <si>
    <t>-518212118</t>
  </si>
  <si>
    <t>https://podminky.urs.cz/item/CS_URS_2022_01/133312811</t>
  </si>
  <si>
    <t xml:space="preserve">"40% z celkového objemu "  1,294*0,40</t>
  </si>
  <si>
    <t>1921229852</t>
  </si>
  <si>
    <t>"přebytek zeminy na skládku, meziskládku"</t>
  </si>
  <si>
    <t>" odkopávky-60% z celkového objemu" 156,8*0,60</t>
  </si>
  <si>
    <t xml:space="preserve">"výkop rýh pro zdí a schodiště -60% z celkového objemu"  89,55*0,60 </t>
  </si>
  <si>
    <t xml:space="preserve">"výkop patek-lavičky,koše, nabíjecí stanice, info tabule -60% z celkového objemu"  </t>
  </si>
  <si>
    <t xml:space="preserve">  1,294*0,60</t>
  </si>
  <si>
    <t xml:space="preserve">"zemina z meziskládky, skládky -potřebná do násypů, zásypů" </t>
  </si>
  <si>
    <t xml:space="preserve"> 162,10 +50,084</t>
  </si>
  <si>
    <t>162451125</t>
  </si>
  <si>
    <t>Vodorovné přemístění výkopku nebo sypaniny po suchu na obvyklém dopravním prostředku, bez naložení výkopku, avšak se složením bez rozhrnutí z horniny třídy těžitelnosti II skupiny 4 a 5 na vzdálenost přes 1 000 do 1 500 m</t>
  </si>
  <si>
    <t>417772308</t>
  </si>
  <si>
    <t>https://podminky.urs.cz/item/CS_URS_2022_01/162451125</t>
  </si>
  <si>
    <t>" odkopávky-40% z celkového objemu" 156,8*0,40</t>
  </si>
  <si>
    <t xml:space="preserve">"výkop rýh pro zdí a schodiště -40% z celkového objemu"  89,55*0,40 </t>
  </si>
  <si>
    <t xml:space="preserve">"výkop patek-lavičky,koše, nabíjecí stanice, info tabule -40% z celkového objemu"  </t>
  </si>
  <si>
    <t xml:space="preserve">  1,294*0,40</t>
  </si>
  <si>
    <t>167151111</t>
  </si>
  <si>
    <t>Nakládání, skládání a překládání neulehlého výkopku nebo sypaniny strojně nakládání, množství přes 100 m3, z hornin třídy těžitelnosti I, skupiny 1 až 3</t>
  </si>
  <si>
    <t>2096727563</t>
  </si>
  <si>
    <t>https://podminky.urs.cz/item/CS_URS_2022_01/167151111</t>
  </si>
  <si>
    <t>" zemina z meziskládky (skládky) potřebná do násypů a zásypů-přebytek výkopů z SO 12"</t>
  </si>
  <si>
    <t>41519048</t>
  </si>
  <si>
    <t>162,10</t>
  </si>
  <si>
    <t>174111101</t>
  </si>
  <si>
    <t>Zásyp sypaninou z jakékoliv horniny ručně s uložením výkopku ve vrstvách se zhutněním jam, šachet, rýh nebo kolem objektů v těchto vykopávkách</t>
  </si>
  <si>
    <t>-1201428006</t>
  </si>
  <si>
    <t>https://podminky.urs.cz/item/CS_URS_2022_01/174111101</t>
  </si>
  <si>
    <t>"zásyp opěrných zídek OZ1, OZ2"</t>
  </si>
  <si>
    <t>0,8*19,5+0,45*15,70</t>
  </si>
  <si>
    <t xml:space="preserve">"zásyp mezi schodnicemi schodišť" </t>
  </si>
  <si>
    <t xml:space="preserve">"Sa-Se"  (0,67-0,30)*2*0,9*(11,11+20,08)</t>
  </si>
  <si>
    <t>"Sg,Sh" (0,50-0,30)*2*0,9*(9,09+4,69+4,68)</t>
  </si>
  <si>
    <t>174251202</t>
  </si>
  <si>
    <t>Zásyp jam po pařezech strojně výkopkem z horniny získané při dobývání pařezů s hrubým urovnáním povrchu zasypávky průměru pařezu přes 300 do 500 mm</t>
  </si>
  <si>
    <t>-1038536948</t>
  </si>
  <si>
    <t>https://podminky.urs.cz/item/CS_URS_2022_01/174251202</t>
  </si>
  <si>
    <t>174251204</t>
  </si>
  <si>
    <t>Zásyp jam po pařezech strojně výkopkem z horniny získané při dobývání pařezů s hrubým urovnáním povrchu zasypávky průměru pařezu přes 700 do 900 mm</t>
  </si>
  <si>
    <t>469948879</t>
  </si>
  <si>
    <t>https://podminky.urs.cz/item/CS_URS_2022_01/174251204</t>
  </si>
  <si>
    <t>-26935211</t>
  </si>
  <si>
    <t>4,60+43,1+44,5+30,0</t>
  </si>
  <si>
    <t>181951112</t>
  </si>
  <si>
    <t>Úprava pláně vyrovnáním výškových rozdílů strojně v hornině třídy těžitelnosti I, skupiny 1 až 3 se zhutněním</t>
  </si>
  <si>
    <t>537400250</t>
  </si>
  <si>
    <t>https://podminky.urs.cz/item/CS_URS_2022_01/181951112</t>
  </si>
  <si>
    <t>"chodníky"</t>
  </si>
  <si>
    <t>35,0+13,6+8,5+17,4+9,8+14,8</t>
  </si>
  <si>
    <t>"podesty schodišť"</t>
  </si>
  <si>
    <t>4,2+5,2+4,3+3,6+3,2+5,4+1,6+0,5</t>
  </si>
  <si>
    <t>"plochy pro odstavní kol "</t>
  </si>
  <si>
    <t>6,0*2,0+5,0*2,0</t>
  </si>
  <si>
    <t>1023435402</t>
  </si>
  <si>
    <t>129,5+75,8+(324,0-43,1)+106,2+109,0</t>
  </si>
  <si>
    <t>274321411</t>
  </si>
  <si>
    <t>Základy z betonu železového (bez výztuže) pasy z betonu bez zvláštních nároků na prostředí tř. C 20/25</t>
  </si>
  <si>
    <t>801095686</t>
  </si>
  <si>
    <t>https://podminky.urs.cz/item/CS_URS_2022_01/274321411</t>
  </si>
  <si>
    <t>"opěrná zídka OZ1 a OZ2"</t>
  </si>
  <si>
    <t>(1,05*0,75*19,5)+(0,90*0,75*15,70)</t>
  </si>
  <si>
    <t>" L1:" 11,1*0,93*0,45</t>
  </si>
  <si>
    <t>"L2:" 20,1*1,00*0,45</t>
  </si>
  <si>
    <t xml:space="preserve">"P1:"  37,5*0,95*0,45</t>
  </si>
  <si>
    <t xml:space="preserve">"vnitřní základ"  0,30*1,20*(2,82+2,82+4,06+2,20+2,85+3,13)</t>
  </si>
  <si>
    <t>" L3:" 9,09*1,0*0,45</t>
  </si>
  <si>
    <t>" P2:" (4,69*1,0)*0,45</t>
  </si>
  <si>
    <t>" P3:" (4,68*1,0)*0,45</t>
  </si>
  <si>
    <t xml:space="preserve">"vnitřní základ"  0,30*1,20*(4,38+3,75)</t>
  </si>
  <si>
    <t>274351121</t>
  </si>
  <si>
    <t>Bednění základů pasů rovné zřízení</t>
  </si>
  <si>
    <t>117745328</t>
  </si>
  <si>
    <t>https://podminky.urs.cz/item/CS_URS_2022_01/274351121</t>
  </si>
  <si>
    <t>(1,05*19,5+0,90*0,75)*2+4*0,16*0,75+1,05*0,75*2+0,9*0,75</t>
  </si>
  <si>
    <t>" L1:" 11,1*0,93*2</t>
  </si>
  <si>
    <t>"L2:" 20,1*1,00*2</t>
  </si>
  <si>
    <t xml:space="preserve">"P1:"  37,5*0,95*2</t>
  </si>
  <si>
    <t>"vnitřní základ" 1,20*(2,82+2,82+4,06+2,20+2,85+3,13)*2 +0,16*0,3*57</t>
  </si>
  <si>
    <t>" L3:" 9,09*1,0*2</t>
  </si>
  <si>
    <t>" P2:" (4,69*1,0)*2</t>
  </si>
  <si>
    <t>" P3:" (4,68*1,0)*2</t>
  </si>
  <si>
    <t xml:space="preserve">"vnitřní základ"  1,20*(4,38+3,75)*2+0,13*0,3*26</t>
  </si>
  <si>
    <t>274351122</t>
  </si>
  <si>
    <t>Bednění základů pasů rovné odstranění</t>
  </si>
  <si>
    <t>824516596</t>
  </si>
  <si>
    <t>https://podminky.urs.cz/item/CS_URS_2022_01/274351122</t>
  </si>
  <si>
    <t>274361821</t>
  </si>
  <si>
    <t>Výztuž základů pasů z betonářské oceli 10 505 (R) nebo BSt 500</t>
  </si>
  <si>
    <t>-1579100523</t>
  </si>
  <si>
    <t>https://podminky.urs.cz/item/CS_URS_2022_01/274361821</t>
  </si>
  <si>
    <t>(41,08+33,18)*1,05*0,001</t>
  </si>
  <si>
    <t>(23,38+42,34+79,0)*1,05*0,001</t>
  </si>
  <si>
    <t>(19,28+10,11+10,11)*1,05*0,001</t>
  </si>
  <si>
    <t>275313511</t>
  </si>
  <si>
    <t>Základy z betonu prostého patky a bloky z betonu kamenem neprokládaného tř. C 12/15</t>
  </si>
  <si>
    <t>1034333173</t>
  </si>
  <si>
    <t>https://podminky.urs.cz/item/CS_URS_2022_01/275313511</t>
  </si>
  <si>
    <t>"lavičky, koše- betonáž do výkopu"</t>
  </si>
  <si>
    <t xml:space="preserve">(7*0,24*0,8*0,26*2+5*0,35*0,35*0,3)*1,035 </t>
  </si>
  <si>
    <t>-696503841</t>
  </si>
  <si>
    <t>0,55*0,55*1,10</t>
  </si>
  <si>
    <t xml:space="preserve">0,441*1,035  "betonáž přímo do výkopu" </t>
  </si>
  <si>
    <t>275321411</t>
  </si>
  <si>
    <t>Základy z betonu železového (bez výztuže) patky z betonu bez zvláštních nároků na prostředí tř. C 20/25</t>
  </si>
  <si>
    <t>1060485092</t>
  </si>
  <si>
    <t>https://podminky.urs.cz/item/CS_URS_2022_01/275321411</t>
  </si>
  <si>
    <t>"samostatný základ sloupu sadového osvětlení-2ks"</t>
  </si>
  <si>
    <t>0,60*0,60*0,70*2</t>
  </si>
  <si>
    <t>275351121</t>
  </si>
  <si>
    <t>Bednění základů patek zřízení</t>
  </si>
  <si>
    <t>-1987676378</t>
  </si>
  <si>
    <t>https://podminky.urs.cz/item/CS_URS_2022_01/275351121</t>
  </si>
  <si>
    <t>0,60*0,70*4*2</t>
  </si>
  <si>
    <t>275351122</t>
  </si>
  <si>
    <t>Bednění základů patek odstranění</t>
  </si>
  <si>
    <t>-1688682250</t>
  </si>
  <si>
    <t>https://podminky.urs.cz/item/CS_URS_2022_01/275351122</t>
  </si>
  <si>
    <t>275361821</t>
  </si>
  <si>
    <t>Výztuž základů patek z betonářské oceli 10 505 (R)</t>
  </si>
  <si>
    <t>-1228596144</t>
  </si>
  <si>
    <t>https://podminky.urs.cz/item/CS_URS_2022_01/275361821</t>
  </si>
  <si>
    <t>"samostatný základ sloupu osvětlení"</t>
  </si>
  <si>
    <t>5,06*1,05*0,001</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</si>
  <si>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</si>
  <si>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</si>
  <si>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2009466527</t>
  </si>
  <si>
    <t>https://podminky.urs.cz/item/CS_URS_2022_01/311101211</t>
  </si>
  <si>
    <t>"zídka OZ1, OZ2"</t>
  </si>
  <si>
    <t>(6+9)*0,6</t>
  </si>
  <si>
    <t>"průchodky pro kabel veřejného osvětlení ve schodnici"</t>
  </si>
  <si>
    <t>"P1"(2*1+6*2)*0,5</t>
  </si>
  <si>
    <t>"L3"(2*1+1*1)*0,5</t>
  </si>
  <si>
    <t>"P2"(1*1)*0,5</t>
  </si>
  <si>
    <t>RMAT0011</t>
  </si>
  <si>
    <t>trubka PVC DN 70 mm</t>
  </si>
  <si>
    <t>1829017423</t>
  </si>
  <si>
    <t>18*1,01 'Přepočtené koeficientem množství</t>
  </si>
  <si>
    <t>311213112</t>
  </si>
  <si>
    <t>Zdivo nadzákladové z lomového kamene štípaného nebo ručně vybíraného na maltu z nepravidelných kamenů objemu 1 kusu kamene do 0,02 m3, šířka spáry přes 4 do 10 mm</t>
  </si>
  <si>
    <t>-1705946588</t>
  </si>
  <si>
    <t>https://podminky.urs.cz/item/CS_URS_2022_01/311213112</t>
  </si>
  <si>
    <t>19,5*1,05*0,25+0,52*15,7*0,25</t>
  </si>
  <si>
    <t>311321411</t>
  </si>
  <si>
    <t>Nadzákladové zdi z betonu železového (bez výztuže) nosné bez zvláštních nároků na vliv prostředí tř. C 25/30</t>
  </si>
  <si>
    <t>79828857</t>
  </si>
  <si>
    <t>https://podminky.urs.cz/item/CS_URS_2022_01/311321411</t>
  </si>
  <si>
    <t>(1,05*19,5+0,52*15,70)*0,30</t>
  </si>
  <si>
    <t>311321814</t>
  </si>
  <si>
    <t>Nadzákladové zdi z betonu železového (bez výztuže) nosné pohledového (v přírodní barvě drtí a přísad) tř. C 25/30</t>
  </si>
  <si>
    <t>996851713</t>
  </si>
  <si>
    <t>https://podminky.urs.cz/item/CS_URS_2022_01/311321814</t>
  </si>
  <si>
    <t>" L1:" 11,1*0,80*0,30</t>
  </si>
  <si>
    <t>"L2:" 20,1*0,98*0,30</t>
  </si>
  <si>
    <t xml:space="preserve">"P1:"  37,5*0,82*0,30</t>
  </si>
  <si>
    <t>" L3:" 9,09*1,0*0,30</t>
  </si>
  <si>
    <t>" P2:" (4,69*0,81)*0,30</t>
  </si>
  <si>
    <t>" P3:" (4,68*0,84)*0,30</t>
  </si>
  <si>
    <t>"základ sloupku osvětlení"</t>
  </si>
  <si>
    <t>0,27*0,30*1,40*(6,0+2,0)</t>
  </si>
  <si>
    <t>311351121</t>
  </si>
  <si>
    <t>Bednění nadzákladových zdí nosných rovné oboustranné za každou stranu zřízení</t>
  </si>
  <si>
    <t>480725013</t>
  </si>
  <si>
    <t>https://podminky.urs.cz/item/CS_URS_2022_01/311351121</t>
  </si>
  <si>
    <t>" L1:" 11,1*0,80*2</t>
  </si>
  <si>
    <t>"L2:" 20,1*0,98*2</t>
  </si>
  <si>
    <t xml:space="preserve">"P1:"  37,5*0,82*2</t>
  </si>
  <si>
    <t>"odpočet-obloukové bednění"</t>
  </si>
  <si>
    <t>"L1" - 0,9*0,65*2</t>
  </si>
  <si>
    <t>"P1" -1,40*0,65*2</t>
  </si>
  <si>
    <t>"P1" -(2,8*0,75 +1,24*0,65)*2</t>
  </si>
  <si>
    <t>" P2:" (4,69*0,81)*2</t>
  </si>
  <si>
    <t>" P3:" (4,68*0,84)*2</t>
  </si>
  <si>
    <t>(0,27*1,40*2+0,30*1,40)*(6,0+2,0)</t>
  </si>
  <si>
    <t>311351122</t>
  </si>
  <si>
    <t>Bednění nadzákladových zdí nosných rovné oboustranné za každou stranu odstranění</t>
  </si>
  <si>
    <t>1543708733</t>
  </si>
  <si>
    <t>https://podminky.urs.cz/item/CS_URS_2022_01/311351122</t>
  </si>
  <si>
    <t>311351311</t>
  </si>
  <si>
    <t>Bednění nadzákladových zdí nosných rovné jednostranné zřízení</t>
  </si>
  <si>
    <t>-2035765930</t>
  </si>
  <si>
    <t>https://podminky.urs.cz/item/CS_URS_2022_01/311351311</t>
  </si>
  <si>
    <t>1,05*19,5+0,52*15,70</t>
  </si>
  <si>
    <t>34571352</t>
  </si>
  <si>
    <t>trubka elektroinstalační ohebná dvouplášťová korugovaná (chránička) D 52/63mm, HDPE+LDPE</t>
  </si>
  <si>
    <t>-1784400930</t>
  </si>
  <si>
    <t>"do základů pro sloupy osvětlení"</t>
  </si>
  <si>
    <t>10 "základů" *2 "ks*1,5</t>
  </si>
  <si>
    <t>"do základů pro nabíjení elektrokol"</t>
  </si>
  <si>
    <t>1"ks"*1,50</t>
  </si>
  <si>
    <t>311351312</t>
  </si>
  <si>
    <t>Bednění nadzákladových zdí nosných rovné jednostranné odstranění</t>
  </si>
  <si>
    <t>1042542463</t>
  </si>
  <si>
    <t>https://podminky.urs.cz/item/CS_URS_2022_01/311351312</t>
  </si>
  <si>
    <t>311351411</t>
  </si>
  <si>
    <t>Bednění nadzákladových zdí nosných kruhové nebo obloukové oboustranné za každou stranu poloměru přes 1 do 2,5 m zřízení</t>
  </si>
  <si>
    <t>-1115107139</t>
  </si>
  <si>
    <t>https://podminky.urs.cz/item/CS_URS_2022_01/311351411</t>
  </si>
  <si>
    <t>"schodiště Sa-Sf-schodnice"</t>
  </si>
  <si>
    <t xml:space="preserve">"L1"  0,9*0,65*2</t>
  </si>
  <si>
    <t>"P1" 1,40*0,65*2</t>
  </si>
  <si>
    <t>311351412</t>
  </si>
  <si>
    <t>Bednění nadzákladových zdí nosných kruhové nebo obloukové oboustranné za každou stranu poloměru přes 1 do 2,5 m odstranění</t>
  </si>
  <si>
    <t>1335996942</t>
  </si>
  <si>
    <t>https://podminky.urs.cz/item/CS_URS_2022_01/311351412</t>
  </si>
  <si>
    <t>311351511</t>
  </si>
  <si>
    <t>Bednění nadzákladových zdí nosných kruhové nebo obloukové oboustranné za každou stranu poloměru přes 2,5 do 4 m zřízení</t>
  </si>
  <si>
    <t>461385256</t>
  </si>
  <si>
    <t>https://podminky.urs.cz/item/CS_URS_2022_01/311351511</t>
  </si>
  <si>
    <t>"P1" (2,8*0,75 +1,24*0,65)*2</t>
  </si>
  <si>
    <t>311351911</t>
  </si>
  <si>
    <t>Bednění nadzákladových zdí nosných Příplatek k cenám bednění za pohledový beton</t>
  </si>
  <si>
    <t>-2056325153</t>
  </si>
  <si>
    <t>https://podminky.urs.cz/item/CS_URS_2022_01/311351911</t>
  </si>
  <si>
    <t>152,902+2,99+5,812</t>
  </si>
  <si>
    <t>311361821</t>
  </si>
  <si>
    <t>Výztuž nadzákladových zdí nosných svislých nebo odkloněných od svislice, rovných nebo oblých z betonářské oceli 10 505 (R) nebo BSt 500</t>
  </si>
  <si>
    <t>594684436</t>
  </si>
  <si>
    <t>https://podminky.urs.cz/item/CS_URS_2022_01/311361821</t>
  </si>
  <si>
    <t>(46,73+15,42+37,74+12,41)*1,05*0,001</t>
  </si>
  <si>
    <t>"L1:"(41,21+32,45+17,30)*1,05*0,001</t>
  </si>
  <si>
    <t>"L2:"(74,63+26,75+33,99)*1,05*0,001</t>
  </si>
  <si>
    <t>"P1 + základy sloupů osvětlení :"</t>
  </si>
  <si>
    <t>(139,24+109,61+62,73+24,17+9,60+19,79+5,95)*1,05*0,001</t>
  </si>
  <si>
    <t>"L3 + základy sloupů osvětlení :"</t>
  </si>
  <si>
    <t>(33,97+26,75+15,86+8,06+3,20+6,60+1,98)*1,05*0,001</t>
  </si>
  <si>
    <t>"P2:"(17,82+14,03+8,14)*1,05*0,001</t>
  </si>
  <si>
    <t>"P3:"(17,82+14,03+8,06)*1,05*0,001</t>
  </si>
  <si>
    <t>311362021</t>
  </si>
  <si>
    <t>Výztuž nadzákladových zdí nosných svislých nebo odkloněných od svislice, rovných nebo oblých ze svařovaných sítí z drátů typu KARI</t>
  </si>
  <si>
    <t>-1559262805</t>
  </si>
  <si>
    <t>https://podminky.urs.cz/item/CS_URS_2022_01/311362021</t>
  </si>
  <si>
    <t>114,14*1,05*0,001</t>
  </si>
  <si>
    <t>"schodiště Sa-Se-schodnice L1, L2, P1"</t>
  </si>
  <si>
    <t>(114,67+15,25+50,50+38,92+178,31+61,02)*1,05*0,001</t>
  </si>
  <si>
    <t>"schodiště Sg,Sh-schodnice L3,P2, P3"</t>
  </si>
  <si>
    <t>(43,66+21,04+22,62+11,31+22,09+9,57)*1,05*0,001</t>
  </si>
  <si>
    <t>317321017</t>
  </si>
  <si>
    <t>Římsy opěrných zdí a valů z betonu železového tř. C 25/30</t>
  </si>
  <si>
    <t>680970810</t>
  </si>
  <si>
    <t>https://podminky.urs.cz/item/CS_URS_2022_01/317321017</t>
  </si>
  <si>
    <t>0,6*(0,15+0,13)*0,5*(19,5+4*0,10+15,70+5*0,10)</t>
  </si>
  <si>
    <t>317353111</t>
  </si>
  <si>
    <t>Bednění říms opěrných zdí a valů jakéhokoliv tvaru přímých, zalomených nebo jinak zakřivených zřízení</t>
  </si>
  <si>
    <t>1618748653</t>
  </si>
  <si>
    <t>https://podminky.urs.cz/item/CS_URS_2022_01/317353111</t>
  </si>
  <si>
    <t>(0,15+0,13+0,05)*(19,5+4*0,10+15,70+5*0,10)</t>
  </si>
  <si>
    <t>317353112</t>
  </si>
  <si>
    <t>Bednění říms opěrných zdí a valů jakéhokoliv tvaru přímých, zalomených nebo jinak zakřivených odstranění</t>
  </si>
  <si>
    <t>-725595408</t>
  </si>
  <si>
    <t>https://podminky.urs.cz/item/CS_URS_2022_01/317353112</t>
  </si>
  <si>
    <t>317362021</t>
  </si>
  <si>
    <t>Výztuž překladů, říms, žlabů, žlabových říms, klenbových pásů ze svařovaných sítí z drátů typu KARI</t>
  </si>
  <si>
    <t>-107201852</t>
  </si>
  <si>
    <t>https://podminky.urs.cz/item/CS_URS_2022_01/317362021</t>
  </si>
  <si>
    <t>(33,68+27,23)*1,05*0,001</t>
  </si>
  <si>
    <t>53</t>
  </si>
  <si>
    <t>317661131</t>
  </si>
  <si>
    <t>Výplň spár monolitické římsy tmelem silikonovým, spára šířky do 15 mm</t>
  </si>
  <si>
    <t>-197201131</t>
  </si>
  <si>
    <t>https://podminky.urs.cz/item/CS_URS_2022_01/317661131</t>
  </si>
  <si>
    <t>"Krycí deska zídky OZ1,OZ2"</t>
  </si>
  <si>
    <t>(0,6+0,1+0,1)*(4+5) + 0,6*2*2</t>
  </si>
  <si>
    <t>54</t>
  </si>
  <si>
    <t>327501111</t>
  </si>
  <si>
    <t>Výplň za opěrami a protimrazové klíny z kameniva drceného nebo těženého se zhutněním</t>
  </si>
  <si>
    <t>1179085152</t>
  </si>
  <si>
    <t>https://podminky.urs.cz/item/CS_URS_2022_01/327501111</t>
  </si>
  <si>
    <t>1,0*0,3*19,50+0,45*0,30*15,70</t>
  </si>
  <si>
    <t xml:space="preserve">"mezi schodnicemi schodišť" </t>
  </si>
  <si>
    <t xml:space="preserve">"Sa-Se"  0,67*2*0,9*(11,11+20,08)</t>
  </si>
  <si>
    <t>"Sg,Sh" 0,50*2*0,9*(9,09+4,69+4,68)</t>
  </si>
  <si>
    <t>55</t>
  </si>
  <si>
    <t>330321511</t>
  </si>
  <si>
    <t>Sloupy, pilíře, táhla, rámové stojky, vzpěry z betonu železového (bez výztuže) pohledového bez zvláštních nároků na vliv prostředí tř. C 25/30</t>
  </si>
  <si>
    <t>1269517082</t>
  </si>
  <si>
    <t>https://podminky.urs.cz/item/CS_URS_2022_01/330321511</t>
  </si>
  <si>
    <t>"dřík samostatného základu sloupku osvětlení-2ks"</t>
  </si>
  <si>
    <t>0,27*0,30*0,40*2</t>
  </si>
  <si>
    <t>56</t>
  </si>
  <si>
    <t>331351121</t>
  </si>
  <si>
    <t>Bednění hranatých sloupů a pilířů včetně vzepření průřezu pravoúhlého čtyřúhelníka výšky do 4 m, průřezu přes 0,08 do 0,16 m2 zřízení</t>
  </si>
  <si>
    <t>-1943715393</t>
  </si>
  <si>
    <t>https://podminky.urs.cz/item/CS_URS_2022_01/331351121</t>
  </si>
  <si>
    <t>"dřík samostatného základu sloupku osvětlení"</t>
  </si>
  <si>
    <t>(0,27+0,30)*2*0,40*2</t>
  </si>
  <si>
    <t>57</t>
  </si>
  <si>
    <t>331351122</t>
  </si>
  <si>
    <t>Bednění hranatých sloupů a pilířů včetně vzepření průřezu pravoúhlého čtyřúhelníka výšky do 4 m, průřezu přes 0,08 do 0,16 m2 odstranění</t>
  </si>
  <si>
    <t>-825190017</t>
  </si>
  <si>
    <t>https://podminky.urs.cz/item/CS_URS_2022_01/331351122</t>
  </si>
  <si>
    <t>58</t>
  </si>
  <si>
    <t>331351911</t>
  </si>
  <si>
    <t>Bednění hranatých sloupů a pilířů včetně vzepření průřezu pravoúhlého čtyřúhelníka Příplatek k cenám za pohledový beton</t>
  </si>
  <si>
    <t>-1445706924</t>
  </si>
  <si>
    <t>https://podminky.urs.cz/item/CS_URS_2022_01/331351911</t>
  </si>
  <si>
    <t>59</t>
  </si>
  <si>
    <t>331361821</t>
  </si>
  <si>
    <t>Výztuž sloupů, pilířů, rámových stojek, táhel nebo vzpěr hranatých svislých nebo šikmých (odkloněných) z betonářské oceli 10 505 (R) nebo BSt 500</t>
  </si>
  <si>
    <t>-1348299384</t>
  </si>
  <si>
    <t>https://podminky.urs.cz/item/CS_URS_2022_01/331361821</t>
  </si>
  <si>
    <t>3,97*1,05*0,001</t>
  </si>
  <si>
    <t>Vodorovné konstrukce</t>
  </si>
  <si>
    <t>60</t>
  </si>
  <si>
    <t>434191423</t>
  </si>
  <si>
    <t>Osazování schodišťových stupňů kamenných s vyspárováním styčných spár, s provizorním dřevěným zábradlím a dočasným zakrytím stupnic prkny na desku, stupňů pemrlovaných nebo ostatních</t>
  </si>
  <si>
    <t>1374017679</t>
  </si>
  <si>
    <t>https://podminky.urs.cz/item/CS_URS_2022_01/434191423</t>
  </si>
  <si>
    <t>"schody Sa-Sf"</t>
  </si>
  <si>
    <t>16,65+16,65+24,05+12,95+16,65+18,50</t>
  </si>
  <si>
    <t>"schody Sg-Sh"</t>
  </si>
  <si>
    <t>21,0+18,0</t>
  </si>
  <si>
    <t>61</t>
  </si>
  <si>
    <t>RMAT0005</t>
  </si>
  <si>
    <t>stupeň schodišťový žulový 160x340 mm,výpis viz výkresu TU.09 a TU.10</t>
  </si>
  <si>
    <t>1342294611</t>
  </si>
  <si>
    <t>62</t>
  </si>
  <si>
    <t>564851011</t>
  </si>
  <si>
    <t>Podklad ze štěrkodrti ŠD s rozprostřením a zhutněním plochy jednotlivě do 100 m2, po zhutnění tl. 150 mm</t>
  </si>
  <si>
    <t>-275342790</t>
  </si>
  <si>
    <t>https://podminky.urs.cz/item/CS_URS_2022_01/564851011</t>
  </si>
  <si>
    <t>63</t>
  </si>
  <si>
    <t>591411111</t>
  </si>
  <si>
    <t>Kladení dlažby z mozaiky komunikací pro pěší s vyplněním spár, s dvojím beraněním a se smetením přebytečného materiálu na vzdálenost do 3 m jednobarevné, s ložem tl. do 40 mm z kameniva</t>
  </si>
  <si>
    <t>1967609408</t>
  </si>
  <si>
    <t>https://podminky.urs.cz/item/CS_URS_2022_01/591411111</t>
  </si>
  <si>
    <t>64</t>
  </si>
  <si>
    <t>58381005</t>
  </si>
  <si>
    <t>kostka štípaná dlažební mozaika žula 4/6 šedá</t>
  </si>
  <si>
    <t>-1871545488</t>
  </si>
  <si>
    <t>149,1*1,02 'Přepočtené koeficientem množství</t>
  </si>
  <si>
    <t>Trubní vedení</t>
  </si>
  <si>
    <t>65</t>
  </si>
  <si>
    <t>899331111</t>
  </si>
  <si>
    <t>Výšková úprava uličního vstupu nebo vpusti do 200 mm zvýšením poklopu</t>
  </si>
  <si>
    <t>-1988170463</t>
  </si>
  <si>
    <t>https://podminky.urs.cz/item/CS_URS_2022_01/899331111</t>
  </si>
  <si>
    <t>"zvýšení poklopu stávajících šachet kanalizace a lapolu"</t>
  </si>
  <si>
    <t>4,0</t>
  </si>
  <si>
    <t>66</t>
  </si>
  <si>
    <t>-533210517</t>
  </si>
  <si>
    <t>5,50+4,9+1,3+4,6+13,3+2,5+2,0+6,0+2,0+2,0+5,0+2,0+4,0+9,1+5,0+2,1+2,8+1,5</t>
  </si>
  <si>
    <t>67</t>
  </si>
  <si>
    <t>RMAT0002.1</t>
  </si>
  <si>
    <t>765147024</t>
  </si>
  <si>
    <t>75,6*1,02 'Přepočtené koeficientem množství</t>
  </si>
  <si>
    <t>68</t>
  </si>
  <si>
    <t>935113111</t>
  </si>
  <si>
    <t>Osazení odvodňovacího žlabu s krycím roštem polymerbetonového šířky do 200 mm</t>
  </si>
  <si>
    <t>958598111</t>
  </si>
  <si>
    <t>https://podminky.urs.cz/item/CS_URS_2022_01/935113111</t>
  </si>
  <si>
    <t>6*1,80+1*1,50+1*2,5</t>
  </si>
  <si>
    <t>69</t>
  </si>
  <si>
    <t>žlab odvodňovací z polymerbetonu se spádem dna 0,5% 1000x130x155/160mm s ochrannou ocelovou hranou, rošt můstkový litina B125</t>
  </si>
  <si>
    <t>-1508419481</t>
  </si>
  <si>
    <t>"žlab Ž1-Ž7"</t>
  </si>
  <si>
    <t>6*1,8+1*1,6</t>
  </si>
  <si>
    <t>70</t>
  </si>
  <si>
    <t>žlab odvodňovací z polymerbetonu se spádem dna 0,5% 1000x230x155/160mm,rošt můstkový litina B125</t>
  </si>
  <si>
    <t>973448789</t>
  </si>
  <si>
    <t xml:space="preserve">"žlab Ž8"      2,5</t>
  </si>
  <si>
    <t>71</t>
  </si>
  <si>
    <t>936104211</t>
  </si>
  <si>
    <t>Montáž odpadkového koše do betonové patky</t>
  </si>
  <si>
    <t>1679490183</t>
  </si>
  <si>
    <t>https://podminky.urs.cz/item/CS_URS_2022_01/936104211</t>
  </si>
  <si>
    <t>72</t>
  </si>
  <si>
    <t>RMAT0006</t>
  </si>
  <si>
    <t>koš odpadkový kruhový ocelové konstrukce, průměr 400 mm, výška 970 mm, vnitřní plastová nádoba z HDPE -objem 50l, opláštění lamelami z exotického dřeva se stříškou</t>
  </si>
  <si>
    <t>482106440</t>
  </si>
  <si>
    <t>73</t>
  </si>
  <si>
    <t>RMAT0007</t>
  </si>
  <si>
    <t>koš odpadkový kruhový ocelové konstrukce, průměr 400 mm, výška 970 mm, vnitřní plastová nádoba z HDPE -objem 50l, opláštění lamelami z exotického dřeva se stříškou a popelníkem</t>
  </si>
  <si>
    <t>-1646254283</t>
  </si>
  <si>
    <t>74</t>
  </si>
  <si>
    <t>936124113</t>
  </si>
  <si>
    <t>Montáž lavičky parkové stabilní přichycené kotevními šrouby</t>
  </si>
  <si>
    <t>-881286158</t>
  </si>
  <si>
    <t>https://podminky.urs.cz/item/CS_URS_2022_01/936124113</t>
  </si>
  <si>
    <t>75</t>
  </si>
  <si>
    <t>RMAT0008</t>
  </si>
  <si>
    <t xml:space="preserve">lavička parková bez područek se čtyřmi nohami, délka lavičky 180,  hliníková slitina, sedák a opěradlo-dřevěné lamely z exotické dřeva.</t>
  </si>
  <si>
    <t>347282241</t>
  </si>
  <si>
    <t>76</t>
  </si>
  <si>
    <t>936174311</t>
  </si>
  <si>
    <t>Montáž stojanu na kola přichyceného kotevními šrouby 5 kol</t>
  </si>
  <si>
    <t>471754370</t>
  </si>
  <si>
    <t>https://podminky.urs.cz/item/CS_URS_2022_01/936174311</t>
  </si>
  <si>
    <t>77</t>
  </si>
  <si>
    <t>RMAT0009</t>
  </si>
  <si>
    <t xml:space="preserve">stojan na kola -trubková oblouková konstrukce, výška 820 mm délka 790 mm, trubky 40 mm, povrchová úprava žárové zinkování, kotvení chem.kotvou </t>
  </si>
  <si>
    <t>-1210594598</t>
  </si>
  <si>
    <t>78</t>
  </si>
  <si>
    <t>953312112</t>
  </si>
  <si>
    <t>Vložky svislé do dilatačních spár z polystyrenových desek fasádních včetně dodání a osazení, v jakémkoliv zdivu přes 10 do 20 mm</t>
  </si>
  <si>
    <t>1240317541</t>
  </si>
  <si>
    <t>https://podminky.urs.cz/item/CS_URS_2022_01/953312112</t>
  </si>
  <si>
    <t>(1,24+0,15)*0,55 +(1,81+0,15)*0,55+1,05*0,75*2</t>
  </si>
  <si>
    <t>0,54*0,55+0,52*0,55+0,9*0,75*2</t>
  </si>
  <si>
    <t>"schodnice schodiště "</t>
  </si>
  <si>
    <t>"L2"0,7*0,3+1,7*0,45</t>
  </si>
  <si>
    <t>"P1"(0,7*0,3+0,7*0,45)*2</t>
  </si>
  <si>
    <t>79</t>
  </si>
  <si>
    <t>953941621</t>
  </si>
  <si>
    <t>Osazení drobných kovových výrobků bez jejich dodání s vysekáním kapes pro upevňovací prvky se zazděním, zabetonováním nebo zalitím konzol, ve zdivu betonovém</t>
  </si>
  <si>
    <t>-352552503</t>
  </si>
  <si>
    <t>https://podminky.urs.cz/item/CS_URS_2022_01/953941621</t>
  </si>
  <si>
    <t>"kotvící prvek sloupků parkového osvětlení"</t>
  </si>
  <si>
    <t>6,0+2,0+2,0</t>
  </si>
  <si>
    <t>80</t>
  </si>
  <si>
    <t>RMAT0010</t>
  </si>
  <si>
    <t>kotvící prvek stožázů sadového (venkovníko) osvětlení, materiál nerezová ocel-podrobná specifikace výkres TU.17</t>
  </si>
  <si>
    <t>kg</t>
  </si>
  <si>
    <t>-783200685</t>
  </si>
  <si>
    <t>"výměry převzaty z výkresu TU.17"</t>
  </si>
  <si>
    <t xml:space="preserve">4,024 "kg/1kus" * (6+2+2) </t>
  </si>
  <si>
    <t>81</t>
  </si>
  <si>
    <t>-429572274</t>
  </si>
  <si>
    <t>"odbourání základů zídek z kamene - 0,30m "</t>
  </si>
  <si>
    <t>(11,0*0,5+(0,7+6,0+4,9+8,6)*0,5+(8,0+8,0+5,0)*0,5+13,2*0,5+5,0*0,5+7,0*0,5+(4,2+2,0)*0,8)*0,30</t>
  </si>
  <si>
    <t xml:space="preserve">"patka "       1,0</t>
  </si>
  <si>
    <t>82</t>
  </si>
  <si>
    <t>963032819</t>
  </si>
  <si>
    <t>Bourání schodišťových stupňů cihelných jakýchkoliv</t>
  </si>
  <si>
    <t>-2002227901</t>
  </si>
  <si>
    <t>https://podminky.urs.cz/item/CS_URS_2022_01/963032819</t>
  </si>
  <si>
    <t>13,5+8,0+16,4</t>
  </si>
  <si>
    <t>83</t>
  </si>
  <si>
    <t>962022491</t>
  </si>
  <si>
    <t>Bourání zdiva nadzákladového kamenného na maltu cementovou, objemu přes 1 m3</t>
  </si>
  <si>
    <t>989974918</t>
  </si>
  <si>
    <t>https://podminky.urs.cz/item/CS_URS_2022_01/962022491</t>
  </si>
  <si>
    <t>"stávající zídky"</t>
  </si>
  <si>
    <t>11,0*0,8*0,5+(0,7+6,0+4,9+8,6)*0,8*0,5+(8,0+8,0+5,0)*1,5*0,5+13,2*0,6*0,5+5,0*0,4*0,5+7,0*0,7*0,5+(4,2+2,0)*0,8*0,8</t>
  </si>
  <si>
    <t>84</t>
  </si>
  <si>
    <t>963042819</t>
  </si>
  <si>
    <t>Bourání schodišťových stupňů betonových zhotovených na místě</t>
  </si>
  <si>
    <t>1437118586</t>
  </si>
  <si>
    <t>https://podminky.urs.cz/item/CS_URS_2022_01/963042819</t>
  </si>
  <si>
    <t>17,0+12,5+11,0</t>
  </si>
  <si>
    <t>85</t>
  </si>
  <si>
    <t>-459791307</t>
  </si>
  <si>
    <t>"očištění kamene z vybouraných zídek pro novou OZ1 a OZ2-kámen uložit v místě"</t>
  </si>
  <si>
    <t>"kámen potřebný pro stavbu zídek navýšený o 20%"</t>
  </si>
  <si>
    <t xml:space="preserve">7,16*1,20 </t>
  </si>
  <si>
    <t>86</t>
  </si>
  <si>
    <t>659910084</t>
  </si>
  <si>
    <t xml:space="preserve">"cihlová dlažba"          4,922</t>
  </si>
  <si>
    <t xml:space="preserve">"zámková dlažba"         4,212</t>
  </si>
  <si>
    <t xml:space="preserve">"betonové  plochy"      21,875 </t>
  </si>
  <si>
    <t xml:space="preserve">"základy -beton"         28,196 </t>
  </si>
  <si>
    <t xml:space="preserve">"betonové schody"        2,835</t>
  </si>
  <si>
    <t xml:space="preserve">"cihlové schody"          2,880</t>
  </si>
  <si>
    <t xml:space="preserve">"zdivo z kamene, část ponechána v místě pro OZ1 a OZ2 vč. 20ti % rezervy " </t>
  </si>
  <si>
    <t>(39,608 - 7,16*1,20 )*2,50</t>
  </si>
  <si>
    <t>87</t>
  </si>
  <si>
    <t>-323645395</t>
  </si>
  <si>
    <t>88</t>
  </si>
  <si>
    <t>-442039345</t>
  </si>
  <si>
    <t xml:space="preserve">"vybourané zábradlí"             0,76</t>
  </si>
  <si>
    <t>89</t>
  </si>
  <si>
    <t xml:space="preserve">9970000   r4</t>
  </si>
  <si>
    <t>Šrotovné</t>
  </si>
  <si>
    <t>435348991</t>
  </si>
  <si>
    <t xml:space="preserve">"vybourané zábradlí"    -  0,760*1000</t>
  </si>
  <si>
    <t>90</t>
  </si>
  <si>
    <t>998223011</t>
  </si>
  <si>
    <t>Přesun hmot pro pozemní komunikace s krytem dlážděným dopravní vzdálenost do 200 m jakékoliv délky objektu</t>
  </si>
  <si>
    <t>-1996789150</t>
  </si>
  <si>
    <t>https://podminky.urs.cz/item/CS_URS_2022_01/998223011</t>
  </si>
  <si>
    <t>PSV</t>
  </si>
  <si>
    <t>Práce a dodávky PSV</t>
  </si>
  <si>
    <t>766</t>
  </si>
  <si>
    <t>Konstrukce truhlářské</t>
  </si>
  <si>
    <t>91</t>
  </si>
  <si>
    <t>766622812</t>
  </si>
  <si>
    <t>Demontáž okenních konstrukcí k opětovnému použití rámu jednoduchých dřevěných, plochy otvoru přes 1 do 2 m2</t>
  </si>
  <si>
    <t>-1312270491</t>
  </si>
  <si>
    <t>https://podminky.urs.cz/item/CS_URS_2022_01/766622812</t>
  </si>
  <si>
    <t>"demontáž dřevěné informační tabule"</t>
  </si>
  <si>
    <t>2,0</t>
  </si>
  <si>
    <t>92</t>
  </si>
  <si>
    <t>766622861</t>
  </si>
  <si>
    <t>Demontáž okenních konstrukcí k opětovnému použití vyvěšení křídel dřevěných nebo plastových okenních, plochy otvoru do 1,5 m2</t>
  </si>
  <si>
    <t>413049357</t>
  </si>
  <si>
    <t>https://podminky.urs.cz/item/CS_URS_2022_01/766622861</t>
  </si>
  <si>
    <t xml:space="preserve">"demontáž dřevěné informační tabule-dviřka se sklem"  1</t>
  </si>
  <si>
    <t>93</t>
  </si>
  <si>
    <t>998766201</t>
  </si>
  <si>
    <t>Přesun hmot pro konstrukce truhlářské stanovený procentní sazbou (%) z ceny vodorovná dopravní vzdálenost do 50 m v objektech výšky do 6 m</t>
  </si>
  <si>
    <t>%</t>
  </si>
  <si>
    <t>-1309311207</t>
  </si>
  <si>
    <t>https://podminky.urs.cz/item/CS_URS_2022_01/998766201</t>
  </si>
  <si>
    <t>767</t>
  </si>
  <si>
    <t>Konstrukce zámečnické</t>
  </si>
  <si>
    <t>94</t>
  </si>
  <si>
    <t>767161123</t>
  </si>
  <si>
    <t>Montáž zábradlí rovného z trubek nebo tenkostěnných profilů na ocelovou konstrukci, hmotnosti 1 m zábradlí do 20 kg</t>
  </si>
  <si>
    <t>-125288002</t>
  </si>
  <si>
    <t>https://podminky.urs.cz/item/CS_URS_2022_01/767161123</t>
  </si>
  <si>
    <t>5,20+14,0</t>
  </si>
  <si>
    <t>95</t>
  </si>
  <si>
    <t>zábradlí z trubek prům.50mm a 38mm, kotveno do beton patek -podrobná speifikace výkres TU.12</t>
  </si>
  <si>
    <t>1671338926</t>
  </si>
  <si>
    <t>"výměra převzata z výkresu TU.12"</t>
  </si>
  <si>
    <t>196,2</t>
  </si>
  <si>
    <t>96</t>
  </si>
  <si>
    <t>767161823</t>
  </si>
  <si>
    <t>Demontáž zábradlí do suti schodišťového nerozebíratelný spoj hmotnosti 1 m zábradlí do 20 kg</t>
  </si>
  <si>
    <t>2142135865</t>
  </si>
  <si>
    <t>https://podminky.urs.cz/item/CS_URS_2022_01/767161823</t>
  </si>
  <si>
    <t>"podél stáv.chodníku k věži"</t>
  </si>
  <si>
    <t>32,0+13,0+2,5</t>
  </si>
  <si>
    <t>97</t>
  </si>
  <si>
    <t>767220210</t>
  </si>
  <si>
    <t>Montáž schodišťového zábradlí z trubek nebo tenkostěnných profilů na ocelovou konstrukci, hmotnosti 1 m zábradlí do 15 kg</t>
  </si>
  <si>
    <t>-472720991</t>
  </si>
  <si>
    <t>https://podminky.urs.cz/item/CS_URS_2022_01/767220210</t>
  </si>
  <si>
    <t xml:space="preserve">"schodnice L1"     9,70</t>
  </si>
  <si>
    <t xml:space="preserve">"schodnice L2"     21,40</t>
  </si>
  <si>
    <t xml:space="preserve">"schodnice P1"     39,70</t>
  </si>
  <si>
    <t xml:space="preserve">"schodnice L3"       9,40</t>
  </si>
  <si>
    <t>98</t>
  </si>
  <si>
    <t>zábradlí schodišťové z trubek prům.50mm a 38mm, kotveno do beton schodnic -podrobná speifikacevýkres TU.13 a TU.14</t>
  </si>
  <si>
    <t>1428134271</t>
  </si>
  <si>
    <t>"výměra převzata z výkresu TU.13 a TU.15"</t>
  </si>
  <si>
    <t>744,7+104,8</t>
  </si>
  <si>
    <t>99</t>
  </si>
  <si>
    <t>998767101</t>
  </si>
  <si>
    <t>Přesun hmot pro zámečnické konstrukce stanovený z hmotnosti přesunovaného materiálu vodorovná dopravní vzdálenost do 50 m v objektech výšky do 6 m</t>
  </si>
  <si>
    <t>1153668929</t>
  </si>
  <si>
    <t>https://podminky.urs.cz/item/CS_URS_2022_01/998767101</t>
  </si>
  <si>
    <t>783</t>
  </si>
  <si>
    <t>Dokončovací práce - nátěry</t>
  </si>
  <si>
    <t>100</t>
  </si>
  <si>
    <t>783314101</t>
  </si>
  <si>
    <t>Základní nátěr zámečnických konstrukcí jednonásobný syntetický</t>
  </si>
  <si>
    <t>906566107</t>
  </si>
  <si>
    <t>https://podminky.urs.cz/item/CS_URS_2022_01/783314101</t>
  </si>
  <si>
    <t xml:space="preserve">"zábradlí rovnné"  </t>
  </si>
  <si>
    <t>0,9*(5,20+14,0)*1</t>
  </si>
  <si>
    <t xml:space="preserve">"zábradlí šikmé" </t>
  </si>
  <si>
    <t>0,7*(9,70+21,40+39,70+9,0)*1</t>
  </si>
  <si>
    <t>"stojany na kola"</t>
  </si>
  <si>
    <t>11*0,8*0,8*1</t>
  </si>
  <si>
    <t>101</t>
  </si>
  <si>
    <t>783317101</t>
  </si>
  <si>
    <t>Krycí nátěr (email) zámečnických konstrukcí jednonásobný syntetický standardní</t>
  </si>
  <si>
    <t>1530084047</t>
  </si>
  <si>
    <t>https://podminky.urs.cz/item/CS_URS_2022_01/783317101</t>
  </si>
  <si>
    <t>"dvojnásobný"</t>
  </si>
  <si>
    <t>80,18*2,0</t>
  </si>
  <si>
    <t>03 - SO 13.1.1-OSVĚTLENÍ ZPEVNĚNÉ PLOCHY A TU-etapa 1</t>
  </si>
  <si>
    <t>Johana Poláková, Skalka 27, 470 02 Blíževedly</t>
  </si>
  <si>
    <t>Johana Poláková</t>
  </si>
  <si>
    <t>M21 - Elektromontáže</t>
  </si>
  <si>
    <t>M46 - Zemní práce při montážích</t>
  </si>
  <si>
    <t>D1 - Ostatní materiál</t>
  </si>
  <si>
    <t>M21</t>
  </si>
  <si>
    <t>Elektromontáže</t>
  </si>
  <si>
    <t>210204011RS2</t>
  </si>
  <si>
    <t>DEMONTÁŽ Stožár osvětlovací ocelový délky do 12 m</t>
  </si>
  <si>
    <t>-437834495</t>
  </si>
  <si>
    <t>P</t>
  </si>
  <si>
    <t>Poznámka k položce:_x000d_
demontáž stávajícího stožáru v areálu</t>
  </si>
  <si>
    <t>210204011RS2.1</t>
  </si>
  <si>
    <t>Stožár osvětlovací ocelový délky do 12 m</t>
  </si>
  <si>
    <t>537199162</t>
  </si>
  <si>
    <t>Poznámka k položce:_x000d_
včetně nákladů na autojeřáb</t>
  </si>
  <si>
    <t>210202115R00</t>
  </si>
  <si>
    <t>Svítidlo veřejného osvětlení parkové</t>
  </si>
  <si>
    <t>1446520629</t>
  </si>
  <si>
    <t>210192551R00</t>
  </si>
  <si>
    <t>Svorkovnice stožárová</t>
  </si>
  <si>
    <t>-769315788</t>
  </si>
  <si>
    <t>210810045R00</t>
  </si>
  <si>
    <t>Kabel CYKY-m 750 V 3 x 1,5 mm2 pevně uložený</t>
  </si>
  <si>
    <t>-501378903</t>
  </si>
  <si>
    <t>210100001R00</t>
  </si>
  <si>
    <t>Ukončení vodičů v rozvaděči + zapojení do 2,5 mm2</t>
  </si>
  <si>
    <t>1407759364</t>
  </si>
  <si>
    <t>210810054R00</t>
  </si>
  <si>
    <t>Kabel CYKY-m 750 V 4 žíly16-25 mm2 pevně uložený</t>
  </si>
  <si>
    <t>70865237</t>
  </si>
  <si>
    <t>210100004R00</t>
  </si>
  <si>
    <t>Ukončení vodičů v rozvaděči + zapojení do 25 mm2</t>
  </si>
  <si>
    <t>117245578</t>
  </si>
  <si>
    <t>210220021R00</t>
  </si>
  <si>
    <t>Vedení uzemňovací v zemi FeZn do 120 mm2 vč.svorek</t>
  </si>
  <si>
    <t>-1429458482</t>
  </si>
  <si>
    <t>210010135R00</t>
  </si>
  <si>
    <t>Trubka ochranná z PE, uložená pevně, DN do 80 mm</t>
  </si>
  <si>
    <t>867914374</t>
  </si>
  <si>
    <t>210120322R00</t>
  </si>
  <si>
    <t>Bleskojistka do 25 kV, 10 kA</t>
  </si>
  <si>
    <t>-916814416</t>
  </si>
  <si>
    <t>M46</t>
  </si>
  <si>
    <t>Zemní práce při montážích</t>
  </si>
  <si>
    <t>460050006RT1</t>
  </si>
  <si>
    <t>Jáma pro stožár J nepatk. do 8 m, v rovině, hor. 6</t>
  </si>
  <si>
    <t>2133188527</t>
  </si>
  <si>
    <t>Poznámka k položce:_x000d_
ruční výkop jámy</t>
  </si>
  <si>
    <t>460080001RT1</t>
  </si>
  <si>
    <t>Betonový základ do zeminy bez bednění</t>
  </si>
  <si>
    <t>-1735160233</t>
  </si>
  <si>
    <t>Poznámka k položce:_x000d_
uložení betonu do výkopu</t>
  </si>
  <si>
    <t>460200165RT2</t>
  </si>
  <si>
    <t>Výkop kabelové rýhy 35/80 cm hor.5</t>
  </si>
  <si>
    <t>-1969433934</t>
  </si>
  <si>
    <t>Poznámka k položce:_x000d_
ruční výkop rýhy</t>
  </si>
  <si>
    <t>460200305RT2</t>
  </si>
  <si>
    <t>Výkop kabelové rýhy 50/120 cm hor.5</t>
  </si>
  <si>
    <t>-415363260</t>
  </si>
  <si>
    <t>460570165R00</t>
  </si>
  <si>
    <t>Zához rýhy 35/80 cm, hornina třídy 5, se zhutněním</t>
  </si>
  <si>
    <t>-133620862</t>
  </si>
  <si>
    <t>460570305R00</t>
  </si>
  <si>
    <t>Zához rýhy 50/120 cm, hornina tř. 5, se zhutněním</t>
  </si>
  <si>
    <t>1144131983</t>
  </si>
  <si>
    <t>460620015RT1</t>
  </si>
  <si>
    <t>Provizorní úprava terénu v přírodní hornině 5</t>
  </si>
  <si>
    <t>476692513</t>
  </si>
  <si>
    <t>Poznámka k položce:_x000d_
ruční vyrovnání a zhutnění</t>
  </si>
  <si>
    <t>460490012RT1</t>
  </si>
  <si>
    <t>Fólie výstražná z PVC, šířka 33 cm</t>
  </si>
  <si>
    <t>-646046661</t>
  </si>
  <si>
    <t xml:space="preserve">Poznámka k položce:_x000d_
fólie PVC šířka 33 cm </t>
  </si>
  <si>
    <t>D1</t>
  </si>
  <si>
    <t>Ostatní materiál</t>
  </si>
  <si>
    <t>005 ledVD</t>
  </si>
  <si>
    <t>Led svítidlo pro veřejné osvětlení 1x18W, 2319lm</t>
  </si>
  <si>
    <t>ks</t>
  </si>
  <si>
    <t>807501059</t>
  </si>
  <si>
    <t>Poznámka k položce:_x000d_
dle výpočtu osvětlení</t>
  </si>
  <si>
    <t>006 ledVD</t>
  </si>
  <si>
    <t>Led svítidlo pro veřejné osvětlení 1x22W, 3049lm</t>
  </si>
  <si>
    <t>-1187851642</t>
  </si>
  <si>
    <t>015-003VD</t>
  </si>
  <si>
    <t>sadový třístupňový stožár 5m</t>
  </si>
  <si>
    <t>-903669144</t>
  </si>
  <si>
    <t>Poznámka k položce:_x000d_
typ třístupňový 133/89/60, žárové zinkování podle normy DIN EN ISO 1461, spodní část dříku nad zemí je opatřena otvorem s dvířky pro montáž svorkovnice a elektropříslušenství, ve spodní části dříku pro vetknutí je zhotoven 2x otvor pro průchod kabelů.</t>
  </si>
  <si>
    <t>015-003VD.1</t>
  </si>
  <si>
    <t>sadový třístupňový stožár 7m</t>
  </si>
  <si>
    <t>1367687973</t>
  </si>
  <si>
    <t>000-FLP1VD</t>
  </si>
  <si>
    <t>Varistorový svodič bleskových proudů, T1+T2, 1f, bleskový proud až 25kA</t>
  </si>
  <si>
    <t>-506598596</t>
  </si>
  <si>
    <t>000-s03VD</t>
  </si>
  <si>
    <t>Stožárová svorkovnice odbočná jednookruhová s pojistkou 6A</t>
  </si>
  <si>
    <t>-91572618</t>
  </si>
  <si>
    <t>Poznámka k položce:_x000d_
Stožárová výzbroj s odbočnou svorkovnicí RSA 16, s jedním držákem pojistky RSP 4</t>
  </si>
  <si>
    <t>34111080</t>
  </si>
  <si>
    <t>Kabel silový s Cu jádrem 750 V CYKY 4 x 16 mm2</t>
  </si>
  <si>
    <t>2007870844</t>
  </si>
  <si>
    <t xml:space="preserve">Poznámka k položce:_x000d_
CYKY Instalační kabely  Použití: pro pevné uložení ve vnitřních a venkovních prostorách, v zemi, v betonu. Kabely jsou odolné proti UV záření a proti šíření plamene.  Konstrukce: 1. Měděné plné holé jádro 2. PVC izolace 3. Výplňový obal 4. PVC plášť</t>
  </si>
  <si>
    <t>34111032</t>
  </si>
  <si>
    <t>Kabel silový s Cu jádrem 750 V CYKY 3 C x 1,5 mm2</t>
  </si>
  <si>
    <t>-428803852</t>
  </si>
  <si>
    <t>003LPSVD</t>
  </si>
  <si>
    <t>Pásek zemnící ZP 30x4 FEZN 1kg=1.05m</t>
  </si>
  <si>
    <t>1804068809</t>
  </si>
  <si>
    <t>3457114701</t>
  </si>
  <si>
    <t>Trubka kabelová chránička 50</t>
  </si>
  <si>
    <t>481149643</t>
  </si>
  <si>
    <t xml:space="preserve">Poznámka k položce:_x000d_
Elektroinstalační trubky  pro mechanickou ochranu všech druhů energetických a telekomunikačních vedení.  Vnější plášť trubky je vyroben z HDPE, vnitřní z LDPE. Tato kombinace umožňuje vysokou ohebnost.  uvnitř hladká trubka a zevně trubka korugovaná Trubkový systém splňuje pevnost v tlaku &gt;450 N a umožňuje práci v teplotním rozmezí -45 °C až +60 °C při zachování tvaru trubky. Stupeň krytí: IP 67 - při použití těsnících kroužků. Trubky se dodávají standardně v červené barvě. Na jednom konci trubky je nasunuta spojka, která umožňuje napojení trubek.  Utěsnění proti vniknutí prachu a písku.  Nasunutím dvou profilovaných těsnění na spojovanétrubky je možné zabránit zaplavení vodou.</t>
  </si>
  <si>
    <t>673909992034</t>
  </si>
  <si>
    <t>Fólie výstražná šířka 34 cm červená síťovina</t>
  </si>
  <si>
    <t>-1537950656</t>
  </si>
  <si>
    <t>Poznámka k položce:_x000d_
POLYNET typ 300/5 PP, balení á 100 m</t>
  </si>
  <si>
    <t>0011VD</t>
  </si>
  <si>
    <t>Podružný materiál</t>
  </si>
  <si>
    <t>obj.</t>
  </si>
  <si>
    <t>-1854060949</t>
  </si>
  <si>
    <t>04 - SO 13.1.2-OSVĚTLENÍ ZPEVNĚNÉ PLOCHY A TU-etapa 2</t>
  </si>
  <si>
    <t>230640051</t>
  </si>
  <si>
    <t>Poznámka k položce:_x000d_
demontáž stívajícího stožáru v areálu</t>
  </si>
  <si>
    <t>210204021RS2</t>
  </si>
  <si>
    <t>DEMONTÁŽ Stožár osvětlovací betonový</t>
  </si>
  <si>
    <t>1533873717</t>
  </si>
  <si>
    <t>210202126R00</t>
  </si>
  <si>
    <t>DEMONTÁŽ Svítidlo venkovní světlomet</t>
  </si>
  <si>
    <t>-780141886</t>
  </si>
  <si>
    <t>210201528R00</t>
  </si>
  <si>
    <t>DEMONTÁŽ Svítidlo LED světlomet venkovní</t>
  </si>
  <si>
    <t>241032963</t>
  </si>
  <si>
    <t>Poznámka k položce:_x000d_
pro opětnou instalaci</t>
  </si>
  <si>
    <t>210201528R00.1</t>
  </si>
  <si>
    <t>Svítidlo LED světlomet venkovní</t>
  </si>
  <si>
    <t>-1765090133</t>
  </si>
  <si>
    <t>-734050178</t>
  </si>
  <si>
    <t>1518877446</t>
  </si>
  <si>
    <t>210204002R00</t>
  </si>
  <si>
    <t>Stožár osvětlovací sadový - ocelový</t>
  </si>
  <si>
    <t>-1685746693</t>
  </si>
  <si>
    <t>713944029</t>
  </si>
  <si>
    <t>210810046R00</t>
  </si>
  <si>
    <t>Kabel CYKY-m 750 V 3 x 2,5 mm2 pevně uložený</t>
  </si>
  <si>
    <t>-67921608</t>
  </si>
  <si>
    <t>1512850212</t>
  </si>
  <si>
    <t>8909344</t>
  </si>
  <si>
    <t>1348446002</t>
  </si>
  <si>
    <t>1672587120</t>
  </si>
  <si>
    <t>210190003R00</t>
  </si>
  <si>
    <t>Montáž celoplechových rozvodnic do váhy 100 kg</t>
  </si>
  <si>
    <t>-1966632879</t>
  </si>
  <si>
    <t>Poznámka k položce:_x000d_
Rozvodnice pro nabíjení elektrokol</t>
  </si>
  <si>
    <t>210192021R00</t>
  </si>
  <si>
    <t>Stojan skříně oceloplechové SPN, NPS, RPS</t>
  </si>
  <si>
    <t>948930431</t>
  </si>
  <si>
    <t>210191541R00</t>
  </si>
  <si>
    <t>Montáž pilíře PRIS 2</t>
  </si>
  <si>
    <t>586415815</t>
  </si>
  <si>
    <t>-1336384503</t>
  </si>
  <si>
    <t>210110301R00</t>
  </si>
  <si>
    <t>Vypínače NUK 16, VS 10, 16, 32, 63 vestavné</t>
  </si>
  <si>
    <t>-1082925726</t>
  </si>
  <si>
    <t>120478270</t>
  </si>
  <si>
    <t>210120401R00</t>
  </si>
  <si>
    <t>Jistič vzduch.1pólový do 25 A IJV-IJM-PO bez krytu</t>
  </si>
  <si>
    <t>1524270129</t>
  </si>
  <si>
    <t>210120453R00</t>
  </si>
  <si>
    <t>Jistič vzduchový 3pólový do 25 A ve skříni</t>
  </si>
  <si>
    <t>-1192769069</t>
  </si>
  <si>
    <t>210120803R00</t>
  </si>
  <si>
    <t>Chránič proudový dvoupólový do 40 A</t>
  </si>
  <si>
    <t>-922958470</t>
  </si>
  <si>
    <t>Poznámka k položce:_x000d_
Odizolování vodičů, vyformování a zapojení. Osazení chrániče na lištu</t>
  </si>
  <si>
    <t>210130002R00</t>
  </si>
  <si>
    <t>Stykač vzduchový vestavný 40 A 2póly</t>
  </si>
  <si>
    <t>-1516853421</t>
  </si>
  <si>
    <t>210110501R00</t>
  </si>
  <si>
    <t>Vypínač vačkový vestavný S 25V 01- vypínač</t>
  </si>
  <si>
    <t>164866116</t>
  </si>
  <si>
    <t>210160711R00</t>
  </si>
  <si>
    <t>Montáž součtových hodin typ SHS 1-2</t>
  </si>
  <si>
    <t>-643974296</t>
  </si>
  <si>
    <t>-532991097</t>
  </si>
  <si>
    <t>791928227</t>
  </si>
  <si>
    <t>1519786598</t>
  </si>
  <si>
    <t>-809191666</t>
  </si>
  <si>
    <t>342587751</t>
  </si>
  <si>
    <t>145750922</t>
  </si>
  <si>
    <t>006-289VD</t>
  </si>
  <si>
    <t>Parkové stylové svítidlo E27, 2470mm, s LED žárovkou 11W</t>
  </si>
  <si>
    <t>475993805</t>
  </si>
  <si>
    <t>Poznámka k položce:_x000d_
kompletní parkové stylové svítidlo výšky 2400mm s robustní základnou z hliníku. Je vybaveno zakřiveným ramenem, na němž je upevněno stínítko se skleněným krytem. Černé světlo stožáru vyrobené z hliníku je dodáváno včetně sloupku. Typově svítidlo koresponduje s typem nástěnných svítidel na terase. Instalace na betonové patky, 4 šrouby.</t>
  </si>
  <si>
    <t>005 ledosVD</t>
  </si>
  <si>
    <t>Led světlomet 74W</t>
  </si>
  <si>
    <t>-1862622687</t>
  </si>
  <si>
    <t>Poznámka k položce:_x000d_
světlomet 74W, symetrický, 9800lm, 4000K, 95x200mm, 2kg</t>
  </si>
  <si>
    <t>000-Rz1VD</t>
  </si>
  <si>
    <t>Nabíjecí stanice Nabíjecí stanice pro 6-8 elektrokol</t>
  </si>
  <si>
    <t>-1184319101</t>
  </si>
  <si>
    <t>Poznámka k položce:_x000d_
Skříň 30x40x20cm umístěnou na ocelovém stojanu výšky 150cm, černě lakovaném, který lze fixovat na mechanické nebo chemické kotvy do libovoného povrchu, napájecí kabel lze protáhnout vnitřkem sloupku. Skříň hmotnost 6kg, napájení 230VAC, jmenovitý příkon max. 840W (4x140W). Výstup: 6x XLR-F(3,4,5) se zámkem, DC 4A (2A) / 42V + 2x zásuvka 230 VAC. Indikace stavu: 6x LED (modrá)  1x LED (žlutá), IP44, uzamykatelná. Dále bude nabíječka vybavena odolným hliníkovým designovým krytem v černém provedení. + sada nabíjecích kabelů</t>
  </si>
  <si>
    <t>000-k01VD</t>
  </si>
  <si>
    <t>Konzolka pro reflektory</t>
  </si>
  <si>
    <t>1796013157</t>
  </si>
  <si>
    <t>453543086</t>
  </si>
  <si>
    <t>34111038</t>
  </si>
  <si>
    <t>Kabel silový s Cu jádrem 750 V CYKY 3 C x 2,5 mm2</t>
  </si>
  <si>
    <t>1669303578</t>
  </si>
  <si>
    <t>-1555300482</t>
  </si>
  <si>
    <t>3457114700</t>
  </si>
  <si>
    <t>Trubka kabelová chránička 40</t>
  </si>
  <si>
    <t>2058972391</t>
  </si>
  <si>
    <t xml:space="preserve">Poznámka k položce:_x000d_
Elektroinstalační trubky  Je vhodný především pro mechanickou ochranu všech druhů energetických a telekomunikačních vedení.  Ochranné trubky mohou být též použity jako záložní ochranné trubky pro pozdější využití.  Pomocí distančních rozpěrek lze realizovat uložení ve více vrstvách.  Pro svou vysokou odolnost proti agresivním látkám má trubkový systém svoje opodstatnění i v chemickém průmyslu.Vnější plášť trubky je vyroben z HDPE, vnitřní z LDPE. Tato kombinace umožňuje vysokou ohebnost.  Pro svoji vysokou ohebnost,při zachování pevnosti stěny je vhodný pro ochranu přípojek vody nebo plynu.  Technické specifikace Konstrukce dvojité stěny - uvnitř hladká trubka a zevně trubka korugovaná Trubkový systém splňuje pevnost v tlaku &gt;450 N a umožňuje práci v teplotním rozmezí -45 °C až +60 °C při zachování tvaru trubky. Stupeň krytí: IP 67 - při použití těsnících kroužků. Trubky se dodávají standardně v červené barvě. Na jednom konci trubky je nasunuta spojka, která umožňuje napojení trubek.Utěsnění proti vniknutí prachu a písku.  Nasunutím dvou profilovaných těsnění na spojovanétrubky je možné zabránit zaplavení vodou.</t>
  </si>
  <si>
    <t>1874414483</t>
  </si>
  <si>
    <t xml:space="preserve">Poznámka k položce:_x000d_
POLYNET typ 300/5 PP, balení á 100 m </t>
  </si>
  <si>
    <t>ADA916DIMVD</t>
  </si>
  <si>
    <t>Proud.chr. s nadpr.ochr. char. B; 2 pól; 6 kA; 0,03 A; In=16 A, A</t>
  </si>
  <si>
    <t>1630865110</t>
  </si>
  <si>
    <t>Poznámka k položce:_x000d_
rozšíření RZ1 - napájení nabíječky kol</t>
  </si>
  <si>
    <t>0007VD</t>
  </si>
  <si>
    <t>Plastový kompletní pilíř, s rozvaděčem DIN 48M, uzamykatelný, s maskou</t>
  </si>
  <si>
    <t>-954016799</t>
  </si>
  <si>
    <t>HAB303IMVD</t>
  </si>
  <si>
    <t>Otočný vypínač 3P In=32 A; Ui=800 V; AC 23</t>
  </si>
  <si>
    <t>-1873747310</t>
  </si>
  <si>
    <t>-1441248681</t>
  </si>
  <si>
    <t>ADA956DIMVD</t>
  </si>
  <si>
    <t>Proud.chr. s nadpr.ochr. char. C; 2 pól; 6 kA; 0,03 A; In=6 A, A</t>
  </si>
  <si>
    <t>1649157176</t>
  </si>
  <si>
    <t>EPN515IMVD</t>
  </si>
  <si>
    <t>Impulsní relé (dálkový přep.); 1S + 1R ; In=16 A; 230VAC/110VDC</t>
  </si>
  <si>
    <t>1665959496</t>
  </si>
  <si>
    <t>EG103EIMVD</t>
  </si>
  <si>
    <t>Digitální spínací hodiny cronotec týdenní, 1P, s komfort. funkcemi</t>
  </si>
  <si>
    <t>855339918</t>
  </si>
  <si>
    <t>ESC225IMVD</t>
  </si>
  <si>
    <t>Stykač 25A, 2S, 230V~50/60Hz</t>
  </si>
  <si>
    <t>-1019445337</t>
  </si>
  <si>
    <t>NBN106TIMVD</t>
  </si>
  <si>
    <t>Jistič 1 pól. 6A, char.B, 10 kA</t>
  </si>
  <si>
    <t>-1134530318</t>
  </si>
  <si>
    <t>NBN206IMVD</t>
  </si>
  <si>
    <t>Jistič 2 pól. 6A, char.B, 10 kA</t>
  </si>
  <si>
    <t>1780567855</t>
  </si>
  <si>
    <t>SVN311IMVD</t>
  </si>
  <si>
    <t>Tlačítko 1S, 16A, 230V</t>
  </si>
  <si>
    <t>-481507615</t>
  </si>
  <si>
    <t>SVN321IMVD</t>
  </si>
  <si>
    <t>Tlačítko 1R, 16A, 230V</t>
  </si>
  <si>
    <t>-1892744193</t>
  </si>
  <si>
    <t>1621156286</t>
  </si>
  <si>
    <t>05 - SO 14-SADOVÉ ÚPRAVY</t>
  </si>
  <si>
    <t>Ing.Jaroslava Křivohlavá</t>
  </si>
  <si>
    <t>11 - Přípravné a přidružené práce</t>
  </si>
  <si>
    <t>18 - Povrchové úpravy terénu</t>
  </si>
  <si>
    <t>19 - Péče o výsadby do předání díla(dokončovací péče)</t>
  </si>
  <si>
    <t>90 - Dřeviny a jejich osazení</t>
  </si>
  <si>
    <t>H23 - Plochy a úpravy území</t>
  </si>
  <si>
    <t>Přípravné a přidružené práce</t>
  </si>
  <si>
    <t>111201101R00</t>
  </si>
  <si>
    <t>Odstranění křovin i s kořeny na ploše do 1000 m2</t>
  </si>
  <si>
    <t>944248101</t>
  </si>
  <si>
    <t xml:space="preserve">600   "odstranění ruderálního porostu ve svahu"</t>
  </si>
  <si>
    <t>111212112R00</t>
  </si>
  <si>
    <t>Odstranění nevhod. dřevin výšky do 1m, svah do 1:2</t>
  </si>
  <si>
    <t>1036330055</t>
  </si>
  <si>
    <t>300</t>
  </si>
  <si>
    <t>Povrchové úpravy terénu</t>
  </si>
  <si>
    <t>184802211R00</t>
  </si>
  <si>
    <t>Chem. odplevelení před založ. postřikem, svah 1:2</t>
  </si>
  <si>
    <t>-1282931691</t>
  </si>
  <si>
    <t>682*2</t>
  </si>
  <si>
    <t>184802111R00</t>
  </si>
  <si>
    <t>Chem. odplevelení před založ. postřikem, v rovině</t>
  </si>
  <si>
    <t>-1647222518</t>
  </si>
  <si>
    <t>166*2</t>
  </si>
  <si>
    <t>182001111R00</t>
  </si>
  <si>
    <t>Plošná úprava terénu, nerovnosti do 10 cm v rovině</t>
  </si>
  <si>
    <t>-479149158</t>
  </si>
  <si>
    <t>166</t>
  </si>
  <si>
    <t>182001112R00</t>
  </si>
  <si>
    <t>Plošná úprava terénu, nerovnosti do 10 cm svah 1:2</t>
  </si>
  <si>
    <t>-40737735</t>
  </si>
  <si>
    <t>682</t>
  </si>
  <si>
    <t>183205112R00</t>
  </si>
  <si>
    <t>Doplnění zahradnického substrátu na všechny vegetační plochy t.5cm</t>
  </si>
  <si>
    <t>-1969262406</t>
  </si>
  <si>
    <t>848</t>
  </si>
  <si>
    <t>10371500</t>
  </si>
  <si>
    <t>Substrát zahradnický B VL</t>
  </si>
  <si>
    <t>665233040</t>
  </si>
  <si>
    <t>185802123R00</t>
  </si>
  <si>
    <t>Hnojení umělým hnojivem na svahu 1:2</t>
  </si>
  <si>
    <t>-1134590114</t>
  </si>
  <si>
    <t>0,068</t>
  </si>
  <si>
    <t>185802114R00</t>
  </si>
  <si>
    <t>Hnojení umělým hnojivem k rostlinám v rovině</t>
  </si>
  <si>
    <t>-1976088007</t>
  </si>
  <si>
    <t>0,025</t>
  </si>
  <si>
    <t>21492570</t>
  </si>
  <si>
    <t>Půdní kondicioner,poměr živin 1+10+0+45SiO2</t>
  </si>
  <si>
    <t>-468617060</t>
  </si>
  <si>
    <t>0,093</t>
  </si>
  <si>
    <t>"ztratné 1%" 0,00093</t>
  </si>
  <si>
    <t>711191171T00</t>
  </si>
  <si>
    <t>Montáž podkladní textilie vodorovné</t>
  </si>
  <si>
    <t>-250888745</t>
  </si>
  <si>
    <t>716 "plocha záhonů"</t>
  </si>
  <si>
    <t>716 "zpevnění svahu jutovou,nebo kokosovou rohoží"</t>
  </si>
  <si>
    <t>673131297</t>
  </si>
  <si>
    <t>Rohož kokosová mulčovací Geomat K-PF 1,2x30 m</t>
  </si>
  <si>
    <t>1211617559</t>
  </si>
  <si>
    <t xml:space="preserve">716  "plus kotvící prvky"</t>
  </si>
  <si>
    <t>69365005</t>
  </si>
  <si>
    <t>Geotextilie rozložitelná,mulčovací 150g/m2</t>
  </si>
  <si>
    <t>-1336119822</t>
  </si>
  <si>
    <t>716</t>
  </si>
  <si>
    <t>183101215R00</t>
  </si>
  <si>
    <t>Hloub. jamek s výměnou 50% půdy do 0,4 m3 sv.1:5</t>
  </si>
  <si>
    <t>-958253180</t>
  </si>
  <si>
    <t>183101112R00</t>
  </si>
  <si>
    <t>Hloub. jamek bez výměny půdy do 0,02 m3, svah 1:2</t>
  </si>
  <si>
    <t>1087166056</t>
  </si>
  <si>
    <t>983</t>
  </si>
  <si>
    <t>183101111R00</t>
  </si>
  <si>
    <t>Hloub. jamek bez výměny půdy do 0,01 m3, svah 1:2</t>
  </si>
  <si>
    <t>1962759767</t>
  </si>
  <si>
    <t>1175</t>
  </si>
  <si>
    <t>10371500.1</t>
  </si>
  <si>
    <t>Substrát zahradnický B VL, s přídavkem hydrogelu 300g/100l</t>
  </si>
  <si>
    <t>-722830316</t>
  </si>
  <si>
    <t>18390 R-03</t>
  </si>
  <si>
    <t>Osazení zavlažovací sondy s víčkem včetně materiálů</t>
  </si>
  <si>
    <t>375462701</t>
  </si>
  <si>
    <t xml:space="preserve">16   "průměr sondy 80mm,délka 1,5m,sounda naplněna štěrkem"</t>
  </si>
  <si>
    <t>184102124R00</t>
  </si>
  <si>
    <t>Výsadba dřevin s balem D do 50 cm, na svahu 1:2</t>
  </si>
  <si>
    <t>-1306187140</t>
  </si>
  <si>
    <t>184102120R00</t>
  </si>
  <si>
    <t>Výsadba dřevin s balem D do 10 cm, na svahu 1:2</t>
  </si>
  <si>
    <t>1950123981</t>
  </si>
  <si>
    <t>184102121R00</t>
  </si>
  <si>
    <t>Výsadba dřevin s balem D do 20 cm, na svahu 1:2</t>
  </si>
  <si>
    <t>-2022648210</t>
  </si>
  <si>
    <t>184801121R00</t>
  </si>
  <si>
    <t>Ošetřování vysazených dřevin soliterních</t>
  </si>
  <si>
    <t>1610416778</t>
  </si>
  <si>
    <t>184202112R00</t>
  </si>
  <si>
    <t>Ukotvení dřeviny kůly D do 10 cm, dl. do 3 m</t>
  </si>
  <si>
    <t>1508981773</t>
  </si>
  <si>
    <t xml:space="preserve">9                "včetně materiálu"</t>
  </si>
  <si>
    <t>184202111R00</t>
  </si>
  <si>
    <t>Ukotvení dřeviny kůly D do 10 cm, dl. do 2 m</t>
  </si>
  <si>
    <t>1727411140</t>
  </si>
  <si>
    <t xml:space="preserve">7                     "včetně materiálu"</t>
  </si>
  <si>
    <t>185802114R00.1</t>
  </si>
  <si>
    <t>Hnojení tabletovým hnojivem k rostlinám 5x10g</t>
  </si>
  <si>
    <t>-1142121408</t>
  </si>
  <si>
    <t xml:space="preserve">0,0095   "včetně materiálu-hnojivo Silvamix"</t>
  </si>
  <si>
    <t>18410 R-04</t>
  </si>
  <si>
    <t>nátěr kmenů vhodným arboristickým nátěrem</t>
  </si>
  <si>
    <t>-1670474420</t>
  </si>
  <si>
    <t xml:space="preserve">16   "vypletí,nakypření,odstranění poškozených částí"</t>
  </si>
  <si>
    <t>185851111R00</t>
  </si>
  <si>
    <t>Dovoz vody pro zálivku rostlin do 6 km</t>
  </si>
  <si>
    <t>-554198328</t>
  </si>
  <si>
    <t>08211320</t>
  </si>
  <si>
    <t>Voda pitná - vodné</t>
  </si>
  <si>
    <t>2017235292</t>
  </si>
  <si>
    <t>184801111R00</t>
  </si>
  <si>
    <t>Zhotovení závlahové mísy u soliterních dřevin</t>
  </si>
  <si>
    <t>-324894119</t>
  </si>
  <si>
    <t>-974782766</t>
  </si>
  <si>
    <t xml:space="preserve">166  "pro založení trávníku"</t>
  </si>
  <si>
    <t>180402111R00</t>
  </si>
  <si>
    <t>Založení trávníku parkového výsevem v rovině</t>
  </si>
  <si>
    <t>1907987485</t>
  </si>
  <si>
    <t xml:space="preserve">166   "včetně materiálu a 1.seče"</t>
  </si>
  <si>
    <t>Péče o výsadby do předání díla(dokončovací péče)</t>
  </si>
  <si>
    <t>-1045519652</t>
  </si>
  <si>
    <t>184801132R00</t>
  </si>
  <si>
    <t>Ošetřování vysazených dřevin ve skupině, svah 1:2</t>
  </si>
  <si>
    <t>-677518739</t>
  </si>
  <si>
    <t>185804311R00</t>
  </si>
  <si>
    <t>Zalití rostlin vodou plochy do 20 m2</t>
  </si>
  <si>
    <t>715738172</t>
  </si>
  <si>
    <t>185851111R00.1</t>
  </si>
  <si>
    <t>Dovoz vody pro zálivku rostlin do 1 km</t>
  </si>
  <si>
    <t>297218222</t>
  </si>
  <si>
    <t>-799262148</t>
  </si>
  <si>
    <t>Dřeviny a jejich osazení</t>
  </si>
  <si>
    <t xml:space="preserve">900      RT1</t>
  </si>
  <si>
    <t>Vytyčení stanoviště dřevin ve svahu</t>
  </si>
  <si>
    <t>-835645409</t>
  </si>
  <si>
    <t>2174</t>
  </si>
  <si>
    <t xml:space="preserve">900      RT2</t>
  </si>
  <si>
    <t>Dřeviny viz projektová dokumentace</t>
  </si>
  <si>
    <t>soub</t>
  </si>
  <si>
    <t>990934424</t>
  </si>
  <si>
    <t>Crataegus lavalleei ´Carrierai´, vel 12-14, vysokokmen</t>
  </si>
  <si>
    <t>Amelanchier lamarckii, vel 150/200, keřový tvar stromu</t>
  </si>
  <si>
    <t>Malus ´Rudolph´, vel 12-14,vysokokmen</t>
  </si>
  <si>
    <t>Acer ginnala, vel 105/200, keřový tvar stromu</t>
  </si>
  <si>
    <t>Pyracantha coccinea, vel 30/40</t>
  </si>
  <si>
    <t xml:space="preserve">Ribes sanquineum ´King Edward  VII´, vel 30/40</t>
  </si>
  <si>
    <t>Viburnum lantana, vel 30/40</t>
  </si>
  <si>
    <t>Euonymus alatus, vel 30/40</t>
  </si>
  <si>
    <t>Hydrangea arborescens, vel 15/30</t>
  </si>
  <si>
    <t>Rosa rugosa, vel 20/40</t>
  </si>
  <si>
    <t>Hedera helix, vel 20/30</t>
  </si>
  <si>
    <t>Stephanandra incisa ´Crispa´, vel 20/30</t>
  </si>
  <si>
    <t>Symphoricarpos chenaultii ´Hancock´, vel 20/30</t>
  </si>
  <si>
    <t>Cotoneaster dammerii ´Eichholz´, vel 20/30</t>
  </si>
  <si>
    <t>Cotoneaster salicifolius ´Gnom´,vel 20/30</t>
  </si>
  <si>
    <t>Potentila fruticosa ´Jolina´,vel 20/40</t>
  </si>
  <si>
    <t>Hypericum inodorum, vel 20/30</t>
  </si>
  <si>
    <t>Juniperus horizontalis ´Wiltonii´,vel 20/40</t>
  </si>
  <si>
    <t>Taxus baccata ´Repandens´, vel 20/40</t>
  </si>
  <si>
    <t xml:space="preserve">900      R02</t>
  </si>
  <si>
    <t>Rozstřižení geotextilií</t>
  </si>
  <si>
    <t>1614030909</t>
  </si>
  <si>
    <t>H23</t>
  </si>
  <si>
    <t>Plochy a úpravy území</t>
  </si>
  <si>
    <t>99823R-01</t>
  </si>
  <si>
    <t>Přesun hmot-uložení odpadu na uložiště/do kompostárny</t>
  </si>
  <si>
    <t>-970600356</t>
  </si>
  <si>
    <t>998231311R00</t>
  </si>
  <si>
    <t>Přesun hmot pro sadovnické a krajin. úpravy do 5km</t>
  </si>
  <si>
    <t>1353344820</t>
  </si>
  <si>
    <t>28,778</t>
  </si>
  <si>
    <t>06 - SO 15-PŘÍJEZDOVÁ KOMUNIKACE</t>
  </si>
  <si>
    <t>113107311</t>
  </si>
  <si>
    <t>Odstranění podkladů nebo krytů strojně plochy jednotlivě do 50 m2 s přemístěním hmot na skládku na vzdálenost do 3 m nebo s naložením na dopravní prostředek z kameniva těženého, o tl. vrstvy do 100 mm</t>
  </si>
  <si>
    <t>-1586409373</t>
  </si>
  <si>
    <t>https://podminky.urs.cz/item/CS_URS_2022_01/113107311</t>
  </si>
  <si>
    <t>" pro překop VO"</t>
  </si>
  <si>
    <t>3*3,0*0,5</t>
  </si>
  <si>
    <t>"pro uložení rezervních chrániček"</t>
  </si>
  <si>
    <t>2*3,0*0,5</t>
  </si>
  <si>
    <t>"původní asfalt v obloucích-úsek B1, B2 , B3"</t>
  </si>
  <si>
    <t xml:space="preserve">  91,50+98,10+99,30</t>
  </si>
  <si>
    <t>122252203</t>
  </si>
  <si>
    <t>Odkopávky a prokopávky nezapažené pro silnice a dálnice strojně v hornině třídy těžitelnosti I do 100 m3</t>
  </si>
  <si>
    <t>-615794446</t>
  </si>
  <si>
    <t>https://podminky.urs.cz/item/CS_URS_2022_01/122252203</t>
  </si>
  <si>
    <t>"výměry převzaty z TZ"</t>
  </si>
  <si>
    <t>57,8+20,5</t>
  </si>
  <si>
    <t>132151101</t>
  </si>
  <si>
    <t>Hloubení nezapažených rýh šířky do 800 mm strojně s urovnáním dna do předepsaného profilu a spádu v hornině třídy těžitelnosti I skupiny 1 a 2 do 20 m3</t>
  </si>
  <si>
    <t>-915608291</t>
  </si>
  <si>
    <t>https://podminky.urs.cz/item/CS_URS_2022_01/132151101</t>
  </si>
  <si>
    <t>"výkop pro kabel osvětlení- součást SO08-Veřené osvětlení"</t>
  </si>
  <si>
    <t>2*(4,0+5,0)*0,5*1,00</t>
  </si>
  <si>
    <t>-1331769024</t>
  </si>
  <si>
    <t xml:space="preserve">" odkopávky+ výkop rýh" </t>
  </si>
  <si>
    <t>78,30+9,0</t>
  </si>
  <si>
    <t xml:space="preserve">"odpočet násypy a zásypy" </t>
  </si>
  <si>
    <t>-( 33,30+6,30)</t>
  </si>
  <si>
    <t>171151101</t>
  </si>
  <si>
    <t>Hutnění boků násypů z hornin soudržných a sypkých pro jakýkoliv sklon, délku a míru zhutnění svahu</t>
  </si>
  <si>
    <t>42723426</t>
  </si>
  <si>
    <t>https://podminky.urs.cz/item/CS_URS_2022_01/171151101</t>
  </si>
  <si>
    <t xml:space="preserve">"55% z celkové plochy terénních úprav"      </t>
  </si>
  <si>
    <t>280,0*0,55</t>
  </si>
  <si>
    <t>171151103</t>
  </si>
  <si>
    <t>Uložení sypanin do násypů strojně s rozprostřením sypaniny ve vrstvách a s hrubým urovnáním zhutněných z hornin soudržných jakékoliv třídy těžitelnosti</t>
  </si>
  <si>
    <t>-1783208008</t>
  </si>
  <si>
    <t>https://podminky.urs.cz/item/CS_URS_2022_01/171151103</t>
  </si>
  <si>
    <t>"násypy kolem komunikace"</t>
  </si>
  <si>
    <t>33,30</t>
  </si>
  <si>
    <t>-2145533776</t>
  </si>
  <si>
    <t>174151101</t>
  </si>
  <si>
    <t>Zásyp sypaninou z jakékoliv horniny strojně s uložením výkopku ve vrstvách se zhutněním jam, šachet, rýh nebo kolem objektů v těchto vykopávkách</t>
  </si>
  <si>
    <t>2146954172</t>
  </si>
  <si>
    <t>https://podminky.urs.cz/item/CS_URS_2022_01/174151101</t>
  </si>
  <si>
    <t>2*(4,0+5,0)*0,5*(1,00-0,30)</t>
  </si>
  <si>
    <t>181411121</t>
  </si>
  <si>
    <t>Založení trávníku na půdě předem připravené plochy do 1000 m2 výsevem včetně utažení lučního v rovině nebo na svahu do 1:5</t>
  </si>
  <si>
    <t>370746253</t>
  </si>
  <si>
    <t>https://podminky.urs.cz/item/CS_URS_2022_01/181411121</t>
  </si>
  <si>
    <t>"nezpevněné plochy kolem komunikace"</t>
  </si>
  <si>
    <t xml:space="preserve">"(45% z celkové plochy)"      280,0*0,45 "</t>
  </si>
  <si>
    <t>00572472</t>
  </si>
  <si>
    <t>osivo směs travní krajinná-rovinná</t>
  </si>
  <si>
    <t>474669160</t>
  </si>
  <si>
    <t>181411122</t>
  </si>
  <si>
    <t>Založení trávníku na půdě předem připravené plochy do 1000 m2 výsevem včetně utažení lučního na svahu přes 1:5 do 1:2</t>
  </si>
  <si>
    <t>1172204679</t>
  </si>
  <si>
    <t>https://podminky.urs.cz/item/CS_URS_2022_01/181411122</t>
  </si>
  <si>
    <t xml:space="preserve">"(55% z celkové plochy)"  280,0*0,55</t>
  </si>
  <si>
    <t>00572474</t>
  </si>
  <si>
    <t>osivo směs travní krajinná-svahová</t>
  </si>
  <si>
    <t>-1045955457</t>
  </si>
  <si>
    <t>154*0,02 'Přepočtené koeficientem množství</t>
  </si>
  <si>
    <t>-1172566093</t>
  </si>
  <si>
    <t>"konstrukce č.2- v obloucích"</t>
  </si>
  <si>
    <t xml:space="preserve">"úsek B1, B2 , B3:"      91,50+98,10+99,30</t>
  </si>
  <si>
    <t>451573111</t>
  </si>
  <si>
    <t>Lože pod potrubí, stoky a drobné objekty v otevřeném výkopu z písku a štěrkopísku do 63 mm</t>
  </si>
  <si>
    <t>-1084098110</t>
  </si>
  <si>
    <t>https://podminky.urs.cz/item/CS_URS_2022_01/451573111</t>
  </si>
  <si>
    <t>"lože pod chráničky -rezerva , tl. 0,05m"</t>
  </si>
  <si>
    <t>0,5*0,05*(4+5)</t>
  </si>
  <si>
    <t>R 210000</t>
  </si>
  <si>
    <t xml:space="preserve">Ohebná dvouplášťová korugovaná chránička pr. 90 mm, červená,(např. KOPOFLEX) </t>
  </si>
  <si>
    <t>-1932196258</t>
  </si>
  <si>
    <t>2*4+2*5</t>
  </si>
  <si>
    <t>R 4604900</t>
  </si>
  <si>
    <t>-1926035819</t>
  </si>
  <si>
    <t>565135101</t>
  </si>
  <si>
    <t>Asfaltový beton vrstva podkladní ACP 16 (obalované kamenivo střednězrnné - OKS) s rozprostřením a zhutněním v pruhu šířky do 1,5 m, po zhutnění tl. 50 mm</t>
  </si>
  <si>
    <t>349613371</t>
  </si>
  <si>
    <t>https://podminky.urs.cz/item/CS_URS_2022_01/565135101</t>
  </si>
  <si>
    <t>"oprava -překopu vedení VO"</t>
  </si>
  <si>
    <t>0,5*3,0*3</t>
  </si>
  <si>
    <t>"oprava pro překopu pro rezervní chráničky"</t>
  </si>
  <si>
    <t>0,5*3,0*2</t>
  </si>
  <si>
    <t>565145111</t>
  </si>
  <si>
    <t>Asfaltový beton vrstva podkladní ACP 16 (obalované kamenivo střednězrnné - OKS) s rozprostřením a zhutněním v pruhu šířky přes 1,5 do 3 m, po zhutnění tl. 60 mm</t>
  </si>
  <si>
    <t>-685848359</t>
  </si>
  <si>
    <t>https://podminky.urs.cz/item/CS_URS_2022_01/565145111</t>
  </si>
  <si>
    <t>"plocha komunikace"</t>
  </si>
  <si>
    <t xml:space="preserve">"úsek A1, A2 :"      207,60+96,10</t>
  </si>
  <si>
    <t xml:space="preserve">"úsek  C1,C2 :"          87,5+274,6</t>
  </si>
  <si>
    <t>567122114</t>
  </si>
  <si>
    <t>Podklad ze směsi stmelené cementem SC bez dilatačních spár, s rozprostřením a zhutněním SC C 8/10 (KSC I), po zhutnění tl. 150 mm</t>
  </si>
  <si>
    <t>-2022656411</t>
  </si>
  <si>
    <t>https://podminky.urs.cz/item/CS_URS_2022_01/567122114</t>
  </si>
  <si>
    <t>569931132</t>
  </si>
  <si>
    <t>Zpevnění krajnic nebo komunikací pro pěší s rozprostřením a zhutněním, po zhutnění asfaltovým recyklátem tl. 100 mm</t>
  </si>
  <si>
    <t>1776290193</t>
  </si>
  <si>
    <t>https://podminky.urs.cz/item/CS_URS_2022_01/569931132</t>
  </si>
  <si>
    <t>266,10*0,5*2</t>
  </si>
  <si>
    <t>572141112</t>
  </si>
  <si>
    <t>Vyrovnání povrchu dosavadních krytů s rozprostřením hmot a zhutněním asfaltovým betonem ACO (AB) tl. přes 40 do 60 mm</t>
  </si>
  <si>
    <t>-1731296820</t>
  </si>
  <si>
    <t>https://podminky.urs.cz/item/CS_URS_2022_01/572141112</t>
  </si>
  <si>
    <t>572241122</t>
  </si>
  <si>
    <t>Vyspravení výtluků materiálem na bázi asfaltu s řezáním, vysekáním, očištěním, zaplněním směsí a zhutněním asfaltovým betonem ACO (AB) při vyspravované ploše na 1 km komunikace přes 10 % tl. přes 40 do 60 mm</t>
  </si>
  <si>
    <t>-563113127</t>
  </si>
  <si>
    <t>https://podminky.urs.cz/item/CS_URS_2022_01/572241122</t>
  </si>
  <si>
    <t xml:space="preserve">"35% plochy"    303,70*0,35</t>
  </si>
  <si>
    <t>547005825</t>
  </si>
  <si>
    <t xml:space="preserve">" celá plocha komunikace"  954,70</t>
  </si>
  <si>
    <t>-457428054</t>
  </si>
  <si>
    <t>577134111</t>
  </si>
  <si>
    <t>Asfaltový beton vrstva obrusná ACO 11 (ABS) s rozprostřením a se zhutněním z nemodifikovaného asfaltu v pruhu šířky do 3 m tř. I, po zhutnění tl. 40 mm</t>
  </si>
  <si>
    <t>-95048719</t>
  </si>
  <si>
    <t>https://podminky.urs.cz/item/CS_URS_2022_01/577134111</t>
  </si>
  <si>
    <t>577144111</t>
  </si>
  <si>
    <t>Asfaltový beton vrstva obrusná ACO 11 (ABS) s rozprostřením a se zhutněním z nemodifikovaného asfaltu v pruhu šířky do 3 m tř. I, po zhutnění tl. 50 mm</t>
  </si>
  <si>
    <t>-1782121733</t>
  </si>
  <si>
    <t>https://podminky.urs.cz/item/CS_URS_2022_01/577144111</t>
  </si>
  <si>
    <t>597361111</t>
  </si>
  <si>
    <t>Svodnice vody ocelová šířky 95 mm, kotvená do betonu</t>
  </si>
  <si>
    <t>-120895988</t>
  </si>
  <si>
    <t>https://podminky.urs.cz/item/CS_URS_2022_01/597361111</t>
  </si>
  <si>
    <t>8*4,0</t>
  </si>
  <si>
    <t>919735111</t>
  </si>
  <si>
    <t>Řezání stávajícího živičného krytu nebo podkladu hloubky do 50 mm</t>
  </si>
  <si>
    <t>1188630052</t>
  </si>
  <si>
    <t>https://podminky.urs.cz/item/CS_URS_2022_01/919735111</t>
  </si>
  <si>
    <t>"pro osazení ocel svodnic"</t>
  </si>
  <si>
    <t>4,0 *2*2</t>
  </si>
  <si>
    <t>"stávající kryt pro překop VO"</t>
  </si>
  <si>
    <t>3,0*2*3</t>
  </si>
  <si>
    <t>"uložení rezervních chrániček"</t>
  </si>
  <si>
    <t>3,0*2*2</t>
  </si>
  <si>
    <t>476853104</t>
  </si>
  <si>
    <t>-1523923824</t>
  </si>
  <si>
    <t xml:space="preserve">"vybouraný asfalt"                53,352</t>
  </si>
  <si>
    <t>1535899915</t>
  </si>
  <si>
    <t>07 - SO 08-VEŘEJNÉ OSVĚTLENÍ</t>
  </si>
  <si>
    <t>210191551R00</t>
  </si>
  <si>
    <t>DEMONTÁŽ - Skříň rozpojovací VRIS - I,- II, - K</t>
  </si>
  <si>
    <t>-1874340576</t>
  </si>
  <si>
    <t>210191551R00.1</t>
  </si>
  <si>
    <t>Skříň rozpojovací VRIS - I,- II, - K</t>
  </si>
  <si>
    <t>-1977931708</t>
  </si>
  <si>
    <t>-1528878790</t>
  </si>
  <si>
    <t>1213968863</t>
  </si>
  <si>
    <t>354913713</t>
  </si>
  <si>
    <t>485118580</t>
  </si>
  <si>
    <t>662816164</t>
  </si>
  <si>
    <t>-577809902</t>
  </si>
  <si>
    <t>1557243234</t>
  </si>
  <si>
    <t>-173179588</t>
  </si>
  <si>
    <t>1681465576</t>
  </si>
  <si>
    <t>210120102R00</t>
  </si>
  <si>
    <t>Patrona nožová do 500 V s montáží</t>
  </si>
  <si>
    <t>-2121097498</t>
  </si>
  <si>
    <t>1164277244</t>
  </si>
  <si>
    <t>550240442</t>
  </si>
  <si>
    <t>-404046841</t>
  </si>
  <si>
    <t>460200164RT2</t>
  </si>
  <si>
    <t>Výkop kabelové rýhy 35/80 cm hor.4</t>
  </si>
  <si>
    <t>-1661755104</t>
  </si>
  <si>
    <t>-1605047176</t>
  </si>
  <si>
    <t>1105445776</t>
  </si>
  <si>
    <t>460570164R00</t>
  </si>
  <si>
    <t>Zához rýhy 35/80 cm, hornina třídy 4, se zhutněním</t>
  </si>
  <si>
    <t>-931146501</t>
  </si>
  <si>
    <t>-1396227750</t>
  </si>
  <si>
    <t>213987824</t>
  </si>
  <si>
    <t>460620014RT1</t>
  </si>
  <si>
    <t>Provizorní úprava terénu v přírodní hornině 4</t>
  </si>
  <si>
    <t>177229180</t>
  </si>
  <si>
    <t>-956630596</t>
  </si>
  <si>
    <t>781585611</t>
  </si>
  <si>
    <t>Poznámka k položce:_x000d_
fólie PVC šířka 33 cm</t>
  </si>
  <si>
    <t>000 SP1VD</t>
  </si>
  <si>
    <t>Celoplastová skříň na stožár 2x3/160A SS200/PSE1P</t>
  </si>
  <si>
    <t>756562209</t>
  </si>
  <si>
    <t>358251011</t>
  </si>
  <si>
    <t>Pojistka výkonová nízkoztrátová PHNA 000 16 A</t>
  </si>
  <si>
    <t>-369710226</t>
  </si>
  <si>
    <t xml:space="preserve">Poznámka k položce:_x000d_
Nožové pojistkové vložky PHNA 000  16 A gG 40505  Nožové pojistkové vložky řady PHNA s  charakteristikou  gG  jsou vhodné pro aplikace se jmenovitým napětím  690 V a.c.  Vyznačují se vysokou vypínací schopností, velkou proudovou  omezovací schopností, nízkými ztrátami  a nízkými hodnotami  přepětí vzniklého během působení pojistkové vložky.  Pro použití zejména v  pojistkových odpínačích,  pojistkových lištách a pojistkových spodcích.   Charakteristika  gG  pro  jištění  vedení,  kabelů  a dalších zařízení před přetížením a zkratem.   Pojistkové vložky neobsahují  škodlivé látky dle  nařízení RoHS (kadmium, olovo a ostatní).  PHNA - Pojistkové vložky Parametry  Jmenovité napětí AC  690 V  Jmenovité napětí DC  250 V  Jmenovitý proud  6 - 500 A  Charakteristika  gG  Jmenovitá vypínací schopnost / 690 V a.c.  120 kA  Jmenovitá vypínací schopnost / 250 V_x000d_
d.c.  50 kA  Velikost  000, 00, 1, 2, 3</t>
  </si>
  <si>
    <t>1207210129</t>
  </si>
  <si>
    <t>-2015333115</t>
  </si>
  <si>
    <t>1270787347</t>
  </si>
  <si>
    <t>-1117654727</t>
  </si>
  <si>
    <t>-572875595</t>
  </si>
  <si>
    <t>-1198047408</t>
  </si>
  <si>
    <t>-2007052427</t>
  </si>
  <si>
    <t>-1005586026</t>
  </si>
  <si>
    <t>34571110</t>
  </si>
  <si>
    <t>Trubka pancéřová pevná z PH 8050 dl. 3 m</t>
  </si>
  <si>
    <t>-14392919</t>
  </si>
  <si>
    <t xml:space="preserve">Poznámka k položce:_x000d_
Trubka elektroinstalační - vysoká mechanická odolnost 1250 N  Tuhé elektroinstalační trubky z PVC, černé barvy RAL 9005 pro vysokou mechanickou odolnost. Trubky jsou samozhášivé a je možné je pokládat na a do hořlavých hmot všech stupňů hořlavosti. Klasifikace podle IEC 614-425, podle EN 86-4441. Mechanická odolnost (mezní hodnota zatížení) 1250 N/5 cm. Rozsah použití od -25°C do + 60°C  Vyhovují zkoušce odolnosti šíření plamena. Dodávky v délce 2 a 3 m.  8050 FA vnější průměr 50 mm vnitřní průměr 43,2 mm</t>
  </si>
  <si>
    <t>1898073113</t>
  </si>
  <si>
    <t>112421420</t>
  </si>
  <si>
    <t>08-VRN - VEDLEŠÍ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</si>
  <si>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</si>
  <si>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</si>
  <si>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</si>
  <si>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</si>
  <si>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</si>
  <si>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</si>
  <si>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VRN9 - Ostatní náklady</t>
  </si>
  <si>
    <t>VRN</t>
  </si>
  <si>
    <t>Vedlejší rozpočtové náklady</t>
  </si>
  <si>
    <t>VRN1</t>
  </si>
  <si>
    <t>Průzkumné, geodetické a projektové práce</t>
  </si>
  <si>
    <t>012002000</t>
  </si>
  <si>
    <t>Geodetické práce-vytýčení stavby, zaměření skutečného provedení stavby</t>
  </si>
  <si>
    <t>kpl</t>
  </si>
  <si>
    <t>1024</t>
  </si>
  <si>
    <t>1794833582</t>
  </si>
  <si>
    <t>https://podminky.urs.cz/item/CS_URS_2022_01/012002000</t>
  </si>
  <si>
    <t>013254000</t>
  </si>
  <si>
    <t>Dokumentace skutečného provedení stavby</t>
  </si>
  <si>
    <t>kpt</t>
  </si>
  <si>
    <t>1812413241</t>
  </si>
  <si>
    <t>https://podminky.urs.cz/item/CS_URS_2022_01/013254000</t>
  </si>
  <si>
    <t>013284000</t>
  </si>
  <si>
    <t>Pasportizace objektu po provedení prací</t>
  </si>
  <si>
    <t>Kč</t>
  </si>
  <si>
    <t>39109754</t>
  </si>
  <si>
    <t>https://podminky.urs.cz/item/CS_URS_2022_01/013284000</t>
  </si>
  <si>
    <t>VRN3</t>
  </si>
  <si>
    <t>Zařízení staveniště</t>
  </si>
  <si>
    <t>030001000</t>
  </si>
  <si>
    <t>Zařízení staveniště-vybavení, vlastní provoz, zabezpečení a demontáž zařízení staveniště</t>
  </si>
  <si>
    <t>-1876252433</t>
  </si>
  <si>
    <t>VRN4</t>
  </si>
  <si>
    <t>Inženýrská činnost</t>
  </si>
  <si>
    <t>040001000</t>
  </si>
  <si>
    <t>321513871</t>
  </si>
  <si>
    <t>https://podminky.urs.cz/item/CS_URS_2022_01/040001000</t>
  </si>
  <si>
    <t>Poznámka k položce:_x000d_
zkoušky, revize, dozor apod.</t>
  </si>
  <si>
    <t>VRN5</t>
  </si>
  <si>
    <t>Finanční náklady</t>
  </si>
  <si>
    <t>050001000</t>
  </si>
  <si>
    <t>Finanční rezerva</t>
  </si>
  <si>
    <t>9476659</t>
  </si>
  <si>
    <t>https://podminky.urs.cz/item/CS_URS_2022_01/050001000</t>
  </si>
  <si>
    <t>VRN6</t>
  </si>
  <si>
    <t>Územní vlivy</t>
  </si>
  <si>
    <t>060001000.1</t>
  </si>
  <si>
    <t>Zvýšené náklady spojené s lokalitou (umístěním stavby) a doplňkovými pokyny investora neobsažené v PD</t>
  </si>
  <si>
    <t>-1975067269</t>
  </si>
  <si>
    <t>https://podminky.urs.cz/item/CS_URS_2022_01/060001000.1</t>
  </si>
  <si>
    <t>VRN9</t>
  </si>
  <si>
    <t>Ostatní náklady</t>
  </si>
  <si>
    <t>090001000</t>
  </si>
  <si>
    <t>pořízení fotodokumentace stávajících objektů a místa stavby</t>
  </si>
  <si>
    <t>417836572</t>
  </si>
  <si>
    <t>https://podminky.urs.cz/item/CS_URS_2022_01/090001000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</si>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</sst>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0" fillId="0" borderId="0" xfId="0" applyFont="1" applyAlignment="1" applyProtection="1">
      <alignment vertical="center" wrapText="1"/>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7341" TargetMode="External" /><Relationship Id="rId2" Type="http://schemas.openxmlformats.org/officeDocument/2006/relationships/hyperlink" Target="https://podminky.urs.cz/item/CS_URS_2022_01/122252204" TargetMode="External" /><Relationship Id="rId3" Type="http://schemas.openxmlformats.org/officeDocument/2006/relationships/hyperlink" Target="https://podminky.urs.cz/item/CS_URS_2022_01/133112821" TargetMode="External" /><Relationship Id="rId4" Type="http://schemas.openxmlformats.org/officeDocument/2006/relationships/hyperlink" Target="https://podminky.urs.cz/item/CS_URS_2022_01/162451105" TargetMode="External" /><Relationship Id="rId5" Type="http://schemas.openxmlformats.org/officeDocument/2006/relationships/hyperlink" Target="https://podminky.urs.cz/item/CS_URS_2022_01/131111333" TargetMode="External" /><Relationship Id="rId6" Type="http://schemas.openxmlformats.org/officeDocument/2006/relationships/hyperlink" Target="https://podminky.urs.cz/item/CS_URS_2022_01/167111101" TargetMode="External" /><Relationship Id="rId7" Type="http://schemas.openxmlformats.org/officeDocument/2006/relationships/hyperlink" Target="https://podminky.urs.cz/item/CS_URS_2022_01/171251201" TargetMode="External" /><Relationship Id="rId8" Type="http://schemas.openxmlformats.org/officeDocument/2006/relationships/hyperlink" Target="https://podminky.urs.cz/item/CS_URS_2022_01/171151111" TargetMode="External" /><Relationship Id="rId9" Type="http://schemas.openxmlformats.org/officeDocument/2006/relationships/hyperlink" Target="https://podminky.urs.cz/item/CS_URS_2022_01/181152302" TargetMode="External" /><Relationship Id="rId10" Type="http://schemas.openxmlformats.org/officeDocument/2006/relationships/hyperlink" Target="https://podminky.urs.cz/item/CS_URS_2022_01/181951111" TargetMode="External" /><Relationship Id="rId11" Type="http://schemas.openxmlformats.org/officeDocument/2006/relationships/hyperlink" Target="https://podminky.urs.cz/item/CS_URS_2022_01/182251101" TargetMode="External" /><Relationship Id="rId12" Type="http://schemas.openxmlformats.org/officeDocument/2006/relationships/hyperlink" Target="https://podminky.urs.cz/item/CS_URS_2022_01/275313711" TargetMode="External" /><Relationship Id="rId13" Type="http://schemas.openxmlformats.org/officeDocument/2006/relationships/hyperlink" Target="https://podminky.urs.cz/item/CS_URS_2022_01/338171124" TargetMode="External" /><Relationship Id="rId14" Type="http://schemas.openxmlformats.org/officeDocument/2006/relationships/hyperlink" Target="https://podminky.urs.cz/item/CS_URS_2022_01/348101230" TargetMode="External" /><Relationship Id="rId15" Type="http://schemas.openxmlformats.org/officeDocument/2006/relationships/hyperlink" Target="https://podminky.urs.cz/item/CS_URS_2022_01/348401130" TargetMode="External" /><Relationship Id="rId16" Type="http://schemas.openxmlformats.org/officeDocument/2006/relationships/hyperlink" Target="https://podminky.urs.cz/item/CS_URS_2022_01/348401320" TargetMode="External" /><Relationship Id="rId17" Type="http://schemas.openxmlformats.org/officeDocument/2006/relationships/hyperlink" Target="https://podminky.urs.cz/item/CS_URS_2022_01/564851111" TargetMode="External" /><Relationship Id="rId18" Type="http://schemas.openxmlformats.org/officeDocument/2006/relationships/hyperlink" Target="https://podminky.urs.cz/item/CS_URS_2022_01/573191111" TargetMode="External" /><Relationship Id="rId19" Type="http://schemas.openxmlformats.org/officeDocument/2006/relationships/hyperlink" Target="https://podminky.urs.cz/item/CS_URS_2022_01/573231106" TargetMode="External" /><Relationship Id="rId20" Type="http://schemas.openxmlformats.org/officeDocument/2006/relationships/hyperlink" Target="https://podminky.urs.cz/item/CS_URS_2022_01/577134121" TargetMode="External" /><Relationship Id="rId21" Type="http://schemas.openxmlformats.org/officeDocument/2006/relationships/hyperlink" Target="https://podminky.urs.cz/item/CS_URS_2022_01/577145122" TargetMode="External" /><Relationship Id="rId22" Type="http://schemas.openxmlformats.org/officeDocument/2006/relationships/hyperlink" Target="https://podminky.urs.cz/item/CS_URS_2022_01/596412212" TargetMode="External" /><Relationship Id="rId23" Type="http://schemas.openxmlformats.org/officeDocument/2006/relationships/hyperlink" Target="https://podminky.urs.cz/item/CS_URS_2022_01/599432111" TargetMode="External" /><Relationship Id="rId24" Type="http://schemas.openxmlformats.org/officeDocument/2006/relationships/hyperlink" Target="https://podminky.urs.cz/item/CS_URS_2022_01/914111111" TargetMode="External" /><Relationship Id="rId25" Type="http://schemas.openxmlformats.org/officeDocument/2006/relationships/hyperlink" Target="https://podminky.urs.cz/item/CS_URS_2022_01/914511111" TargetMode="External" /><Relationship Id="rId26" Type="http://schemas.openxmlformats.org/officeDocument/2006/relationships/hyperlink" Target="https://podminky.urs.cz/item/CS_URS_2022_01/915111111" TargetMode="External" /><Relationship Id="rId27" Type="http://schemas.openxmlformats.org/officeDocument/2006/relationships/hyperlink" Target="https://podminky.urs.cz/item/CS_URS_2022_01/915131111" TargetMode="External" /><Relationship Id="rId28" Type="http://schemas.openxmlformats.org/officeDocument/2006/relationships/hyperlink" Target="https://podminky.urs.cz/item/CS_URS_2022_01/915611111" TargetMode="External" /><Relationship Id="rId29" Type="http://schemas.openxmlformats.org/officeDocument/2006/relationships/hyperlink" Target="https://podminky.urs.cz/item/CS_URS_2022_01/915621111" TargetMode="External" /><Relationship Id="rId30" Type="http://schemas.openxmlformats.org/officeDocument/2006/relationships/hyperlink" Target="https://podminky.urs.cz/item/CS_URS_2022_01/916241213" TargetMode="External" /><Relationship Id="rId31" Type="http://schemas.openxmlformats.org/officeDocument/2006/relationships/hyperlink" Target="https://podminky.urs.cz/item/CS_URS_2022_01/961044111" TargetMode="External" /><Relationship Id="rId32" Type="http://schemas.openxmlformats.org/officeDocument/2006/relationships/hyperlink" Target="https://podminky.urs.cz/item/CS_URS_2022_01/962023491" TargetMode="External" /><Relationship Id="rId33" Type="http://schemas.openxmlformats.org/officeDocument/2006/relationships/hyperlink" Target="https://podminky.urs.cz/item/CS_URS_2022_01/966071711" TargetMode="External" /><Relationship Id="rId34" Type="http://schemas.openxmlformats.org/officeDocument/2006/relationships/hyperlink" Target="https://podminky.urs.cz/item/CS_URS_2022_01/966071822" TargetMode="External" /><Relationship Id="rId35" Type="http://schemas.openxmlformats.org/officeDocument/2006/relationships/hyperlink" Target="https://podminky.urs.cz/item/CS_URS_2022_01/966071831" TargetMode="External" /><Relationship Id="rId36" Type="http://schemas.openxmlformats.org/officeDocument/2006/relationships/hyperlink" Target="https://podminky.urs.cz/item/CS_URS_2022_01/966073812" TargetMode="External" /><Relationship Id="rId37" Type="http://schemas.openxmlformats.org/officeDocument/2006/relationships/hyperlink" Target="https://podminky.urs.cz/item/CS_URS_2022_01/979071112" TargetMode="External" /><Relationship Id="rId38" Type="http://schemas.openxmlformats.org/officeDocument/2006/relationships/hyperlink" Target="https://podminky.urs.cz/item/CS_URS_2022_01/997013501" TargetMode="External" /><Relationship Id="rId39" Type="http://schemas.openxmlformats.org/officeDocument/2006/relationships/hyperlink" Target="https://podminky.urs.cz/item/CS_URS_2022_01/997013509" TargetMode="External" /><Relationship Id="rId40" Type="http://schemas.openxmlformats.org/officeDocument/2006/relationships/hyperlink" Target="https://podminky.urs.cz/item/CS_URS_2022_01/997221875" TargetMode="External" /><Relationship Id="rId41" Type="http://schemas.openxmlformats.org/officeDocument/2006/relationships/hyperlink" Target="https://podminky.urs.cz/item/CS_URS_2022_01/998225111" TargetMode="External" /><Relationship Id="rId4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112251103" TargetMode="External" /><Relationship Id="rId2" Type="http://schemas.openxmlformats.org/officeDocument/2006/relationships/hyperlink" Target="https://podminky.urs.cz/item/CS_URS_2022_01/112251104" TargetMode="External" /><Relationship Id="rId3" Type="http://schemas.openxmlformats.org/officeDocument/2006/relationships/hyperlink" Target="https://podminky.urs.cz/item/CS_URS_2022_01/113106121" TargetMode="External" /><Relationship Id="rId4" Type="http://schemas.openxmlformats.org/officeDocument/2006/relationships/hyperlink" Target="https://podminky.urs.cz/item/CS_URS_2022_01/113106123" TargetMode="External" /><Relationship Id="rId5" Type="http://schemas.openxmlformats.org/officeDocument/2006/relationships/hyperlink" Target="https://podminky.urs.cz/item/CS_URS_2022_01/113107332" TargetMode="External" /><Relationship Id="rId6" Type="http://schemas.openxmlformats.org/officeDocument/2006/relationships/hyperlink" Target="https://podminky.urs.cz/item/CS_URS_2022_01/122251103" TargetMode="External" /><Relationship Id="rId7" Type="http://schemas.openxmlformats.org/officeDocument/2006/relationships/hyperlink" Target="https://podminky.urs.cz/item/CS_URS_2022_01/122351103" TargetMode="External" /><Relationship Id="rId8" Type="http://schemas.openxmlformats.org/officeDocument/2006/relationships/hyperlink" Target="https://podminky.urs.cz/item/CS_URS_2022_01/129001101" TargetMode="External" /><Relationship Id="rId9" Type="http://schemas.openxmlformats.org/officeDocument/2006/relationships/hyperlink" Target="https://podminky.urs.cz/item/CS_URS_2022_01/132254103" TargetMode="External" /><Relationship Id="rId10" Type="http://schemas.openxmlformats.org/officeDocument/2006/relationships/hyperlink" Target="https://podminky.urs.cz/item/CS_URS_2022_01/132354102" TargetMode="External" /><Relationship Id="rId11" Type="http://schemas.openxmlformats.org/officeDocument/2006/relationships/hyperlink" Target="https://podminky.urs.cz/item/CS_URS_2022_01/133212811" TargetMode="External" /><Relationship Id="rId12" Type="http://schemas.openxmlformats.org/officeDocument/2006/relationships/hyperlink" Target="https://podminky.urs.cz/item/CS_URS_2022_01/133312811" TargetMode="External" /><Relationship Id="rId13" Type="http://schemas.openxmlformats.org/officeDocument/2006/relationships/hyperlink" Target="https://podminky.urs.cz/item/CS_URS_2022_01/162451105" TargetMode="External" /><Relationship Id="rId14" Type="http://schemas.openxmlformats.org/officeDocument/2006/relationships/hyperlink" Target="https://podminky.urs.cz/item/CS_URS_2022_01/162451125" TargetMode="External" /><Relationship Id="rId15" Type="http://schemas.openxmlformats.org/officeDocument/2006/relationships/hyperlink" Target="https://podminky.urs.cz/item/CS_URS_2022_01/167151111" TargetMode="External" /><Relationship Id="rId16" Type="http://schemas.openxmlformats.org/officeDocument/2006/relationships/hyperlink" Target="https://podminky.urs.cz/item/CS_URS_2022_01/171151111" TargetMode="External" /><Relationship Id="rId17" Type="http://schemas.openxmlformats.org/officeDocument/2006/relationships/hyperlink" Target="https://podminky.urs.cz/item/CS_URS_2022_01/174111101" TargetMode="External" /><Relationship Id="rId18" Type="http://schemas.openxmlformats.org/officeDocument/2006/relationships/hyperlink" Target="https://podminky.urs.cz/item/CS_URS_2022_01/174251202" TargetMode="External" /><Relationship Id="rId19" Type="http://schemas.openxmlformats.org/officeDocument/2006/relationships/hyperlink" Target="https://podminky.urs.cz/item/CS_URS_2022_01/174251204" TargetMode="External" /><Relationship Id="rId20" Type="http://schemas.openxmlformats.org/officeDocument/2006/relationships/hyperlink" Target="https://podminky.urs.cz/item/CS_URS_2022_01/181951111" TargetMode="External" /><Relationship Id="rId21" Type="http://schemas.openxmlformats.org/officeDocument/2006/relationships/hyperlink" Target="https://podminky.urs.cz/item/CS_URS_2022_01/181951112" TargetMode="External" /><Relationship Id="rId22" Type="http://schemas.openxmlformats.org/officeDocument/2006/relationships/hyperlink" Target="https://podminky.urs.cz/item/CS_URS_2022_01/182251101" TargetMode="External" /><Relationship Id="rId23" Type="http://schemas.openxmlformats.org/officeDocument/2006/relationships/hyperlink" Target="https://podminky.urs.cz/item/CS_URS_2022_01/274321411" TargetMode="External" /><Relationship Id="rId24" Type="http://schemas.openxmlformats.org/officeDocument/2006/relationships/hyperlink" Target="https://podminky.urs.cz/item/CS_URS_2022_01/274351121" TargetMode="External" /><Relationship Id="rId25" Type="http://schemas.openxmlformats.org/officeDocument/2006/relationships/hyperlink" Target="https://podminky.urs.cz/item/CS_URS_2022_01/274351122" TargetMode="External" /><Relationship Id="rId26" Type="http://schemas.openxmlformats.org/officeDocument/2006/relationships/hyperlink" Target="https://podminky.urs.cz/item/CS_URS_2022_01/274361821" TargetMode="External" /><Relationship Id="rId27" Type="http://schemas.openxmlformats.org/officeDocument/2006/relationships/hyperlink" Target="https://podminky.urs.cz/item/CS_URS_2022_01/275313511" TargetMode="External" /><Relationship Id="rId28" Type="http://schemas.openxmlformats.org/officeDocument/2006/relationships/hyperlink" Target="https://podminky.urs.cz/item/CS_URS_2022_01/275313711" TargetMode="External" /><Relationship Id="rId29" Type="http://schemas.openxmlformats.org/officeDocument/2006/relationships/hyperlink" Target="https://podminky.urs.cz/item/CS_URS_2022_01/275321411" TargetMode="External" /><Relationship Id="rId30" Type="http://schemas.openxmlformats.org/officeDocument/2006/relationships/hyperlink" Target="https://podminky.urs.cz/item/CS_URS_2022_01/275351121" TargetMode="External" /><Relationship Id="rId31" Type="http://schemas.openxmlformats.org/officeDocument/2006/relationships/hyperlink" Target="https://podminky.urs.cz/item/CS_URS_2022_01/275351122" TargetMode="External" /><Relationship Id="rId32" Type="http://schemas.openxmlformats.org/officeDocument/2006/relationships/hyperlink" Target="https://podminky.urs.cz/item/CS_URS_2022_01/275361821" TargetMode="External" /><Relationship Id="rId33" Type="http://schemas.openxmlformats.org/officeDocument/2006/relationships/hyperlink" Target="https://podminky.urs.cz/item/CS_URS_2022_01/311101211" TargetMode="External" /><Relationship Id="rId34" Type="http://schemas.openxmlformats.org/officeDocument/2006/relationships/hyperlink" Target="https://podminky.urs.cz/item/CS_URS_2022_01/311213112" TargetMode="External" /><Relationship Id="rId35" Type="http://schemas.openxmlformats.org/officeDocument/2006/relationships/hyperlink" Target="https://podminky.urs.cz/item/CS_URS_2022_01/311321411" TargetMode="External" /><Relationship Id="rId36" Type="http://schemas.openxmlformats.org/officeDocument/2006/relationships/hyperlink" Target="https://podminky.urs.cz/item/CS_URS_2022_01/311321814" TargetMode="External" /><Relationship Id="rId37" Type="http://schemas.openxmlformats.org/officeDocument/2006/relationships/hyperlink" Target="https://podminky.urs.cz/item/CS_URS_2022_01/311351121" TargetMode="External" /><Relationship Id="rId38" Type="http://schemas.openxmlformats.org/officeDocument/2006/relationships/hyperlink" Target="https://podminky.urs.cz/item/CS_URS_2022_01/311351122" TargetMode="External" /><Relationship Id="rId39" Type="http://schemas.openxmlformats.org/officeDocument/2006/relationships/hyperlink" Target="https://podminky.urs.cz/item/CS_URS_2022_01/311351311" TargetMode="External" /><Relationship Id="rId40" Type="http://schemas.openxmlformats.org/officeDocument/2006/relationships/hyperlink" Target="https://podminky.urs.cz/item/CS_URS_2022_01/311351312" TargetMode="External" /><Relationship Id="rId41" Type="http://schemas.openxmlformats.org/officeDocument/2006/relationships/hyperlink" Target="https://podminky.urs.cz/item/CS_URS_2022_01/311351411" TargetMode="External" /><Relationship Id="rId42" Type="http://schemas.openxmlformats.org/officeDocument/2006/relationships/hyperlink" Target="https://podminky.urs.cz/item/CS_URS_2022_01/311351412" TargetMode="External" /><Relationship Id="rId43" Type="http://schemas.openxmlformats.org/officeDocument/2006/relationships/hyperlink" Target="https://podminky.urs.cz/item/CS_URS_2022_01/311351511" TargetMode="External" /><Relationship Id="rId44" Type="http://schemas.openxmlformats.org/officeDocument/2006/relationships/hyperlink" Target="https://podminky.urs.cz/item/CS_URS_2022_01/311351911" TargetMode="External" /><Relationship Id="rId45" Type="http://schemas.openxmlformats.org/officeDocument/2006/relationships/hyperlink" Target="https://podminky.urs.cz/item/CS_URS_2022_01/311361821" TargetMode="External" /><Relationship Id="rId46" Type="http://schemas.openxmlformats.org/officeDocument/2006/relationships/hyperlink" Target="https://podminky.urs.cz/item/CS_URS_2022_01/311362021" TargetMode="External" /><Relationship Id="rId47" Type="http://schemas.openxmlformats.org/officeDocument/2006/relationships/hyperlink" Target="https://podminky.urs.cz/item/CS_URS_2022_01/317321017" TargetMode="External" /><Relationship Id="rId48" Type="http://schemas.openxmlformats.org/officeDocument/2006/relationships/hyperlink" Target="https://podminky.urs.cz/item/CS_URS_2022_01/317353111" TargetMode="External" /><Relationship Id="rId49" Type="http://schemas.openxmlformats.org/officeDocument/2006/relationships/hyperlink" Target="https://podminky.urs.cz/item/CS_URS_2022_01/317353112" TargetMode="External" /><Relationship Id="rId50" Type="http://schemas.openxmlformats.org/officeDocument/2006/relationships/hyperlink" Target="https://podminky.urs.cz/item/CS_URS_2022_01/317362021" TargetMode="External" /><Relationship Id="rId51" Type="http://schemas.openxmlformats.org/officeDocument/2006/relationships/hyperlink" Target="https://podminky.urs.cz/item/CS_URS_2022_01/317661131" TargetMode="External" /><Relationship Id="rId52" Type="http://schemas.openxmlformats.org/officeDocument/2006/relationships/hyperlink" Target="https://podminky.urs.cz/item/CS_URS_2022_01/327501111" TargetMode="External" /><Relationship Id="rId53" Type="http://schemas.openxmlformats.org/officeDocument/2006/relationships/hyperlink" Target="https://podminky.urs.cz/item/CS_URS_2022_01/330321511" TargetMode="External" /><Relationship Id="rId54" Type="http://schemas.openxmlformats.org/officeDocument/2006/relationships/hyperlink" Target="https://podminky.urs.cz/item/CS_URS_2022_01/331351121" TargetMode="External" /><Relationship Id="rId55" Type="http://schemas.openxmlformats.org/officeDocument/2006/relationships/hyperlink" Target="https://podminky.urs.cz/item/CS_URS_2022_01/331351122" TargetMode="External" /><Relationship Id="rId56" Type="http://schemas.openxmlformats.org/officeDocument/2006/relationships/hyperlink" Target="https://podminky.urs.cz/item/CS_URS_2022_01/331351911" TargetMode="External" /><Relationship Id="rId57" Type="http://schemas.openxmlformats.org/officeDocument/2006/relationships/hyperlink" Target="https://podminky.urs.cz/item/CS_URS_2022_01/331361821" TargetMode="External" /><Relationship Id="rId58" Type="http://schemas.openxmlformats.org/officeDocument/2006/relationships/hyperlink" Target="https://podminky.urs.cz/item/CS_URS_2022_01/434191423" TargetMode="External" /><Relationship Id="rId59" Type="http://schemas.openxmlformats.org/officeDocument/2006/relationships/hyperlink" Target="https://podminky.urs.cz/item/CS_URS_2022_01/564851011" TargetMode="External" /><Relationship Id="rId60" Type="http://schemas.openxmlformats.org/officeDocument/2006/relationships/hyperlink" Target="https://podminky.urs.cz/item/CS_URS_2022_01/591411111" TargetMode="External" /><Relationship Id="rId61" Type="http://schemas.openxmlformats.org/officeDocument/2006/relationships/hyperlink" Target="https://podminky.urs.cz/item/CS_URS_2022_01/899331111" TargetMode="External" /><Relationship Id="rId62" Type="http://schemas.openxmlformats.org/officeDocument/2006/relationships/hyperlink" Target="https://podminky.urs.cz/item/CS_URS_2022_01/916241213" TargetMode="External" /><Relationship Id="rId63" Type="http://schemas.openxmlformats.org/officeDocument/2006/relationships/hyperlink" Target="https://podminky.urs.cz/item/CS_URS_2022_01/935113111" TargetMode="External" /><Relationship Id="rId64" Type="http://schemas.openxmlformats.org/officeDocument/2006/relationships/hyperlink" Target="https://podminky.urs.cz/item/CS_URS_2022_01/936104211" TargetMode="External" /><Relationship Id="rId65" Type="http://schemas.openxmlformats.org/officeDocument/2006/relationships/hyperlink" Target="https://podminky.urs.cz/item/CS_URS_2022_01/936124113" TargetMode="External" /><Relationship Id="rId66" Type="http://schemas.openxmlformats.org/officeDocument/2006/relationships/hyperlink" Target="https://podminky.urs.cz/item/CS_URS_2022_01/936174311" TargetMode="External" /><Relationship Id="rId67" Type="http://schemas.openxmlformats.org/officeDocument/2006/relationships/hyperlink" Target="https://podminky.urs.cz/item/CS_URS_2022_01/953312112" TargetMode="External" /><Relationship Id="rId68" Type="http://schemas.openxmlformats.org/officeDocument/2006/relationships/hyperlink" Target="https://podminky.urs.cz/item/CS_URS_2022_01/953941621" TargetMode="External" /><Relationship Id="rId69" Type="http://schemas.openxmlformats.org/officeDocument/2006/relationships/hyperlink" Target="https://podminky.urs.cz/item/CS_URS_2022_01/961044111" TargetMode="External" /><Relationship Id="rId70" Type="http://schemas.openxmlformats.org/officeDocument/2006/relationships/hyperlink" Target="https://podminky.urs.cz/item/CS_URS_2022_01/963032819" TargetMode="External" /><Relationship Id="rId71" Type="http://schemas.openxmlformats.org/officeDocument/2006/relationships/hyperlink" Target="https://podminky.urs.cz/item/CS_URS_2022_01/962022491" TargetMode="External" /><Relationship Id="rId72" Type="http://schemas.openxmlformats.org/officeDocument/2006/relationships/hyperlink" Target="https://podminky.urs.cz/item/CS_URS_2022_01/963042819" TargetMode="External" /><Relationship Id="rId73" Type="http://schemas.openxmlformats.org/officeDocument/2006/relationships/hyperlink" Target="https://podminky.urs.cz/item/CS_URS_2022_01/979071112" TargetMode="External" /><Relationship Id="rId74" Type="http://schemas.openxmlformats.org/officeDocument/2006/relationships/hyperlink" Target="https://podminky.urs.cz/item/CS_URS_2022_01/997013501" TargetMode="External" /><Relationship Id="rId75" Type="http://schemas.openxmlformats.org/officeDocument/2006/relationships/hyperlink" Target="https://podminky.urs.cz/item/CS_URS_2022_01/997013509" TargetMode="External" /><Relationship Id="rId76" Type="http://schemas.openxmlformats.org/officeDocument/2006/relationships/hyperlink" Target="https://podminky.urs.cz/item/CS_URS_2022_01/998223011" TargetMode="External" /><Relationship Id="rId77" Type="http://schemas.openxmlformats.org/officeDocument/2006/relationships/hyperlink" Target="https://podminky.urs.cz/item/CS_URS_2022_01/766622812" TargetMode="External" /><Relationship Id="rId78" Type="http://schemas.openxmlformats.org/officeDocument/2006/relationships/hyperlink" Target="https://podminky.urs.cz/item/CS_URS_2022_01/766622861" TargetMode="External" /><Relationship Id="rId79" Type="http://schemas.openxmlformats.org/officeDocument/2006/relationships/hyperlink" Target="https://podminky.urs.cz/item/CS_URS_2022_01/998766201" TargetMode="External" /><Relationship Id="rId80" Type="http://schemas.openxmlformats.org/officeDocument/2006/relationships/hyperlink" Target="https://podminky.urs.cz/item/CS_URS_2022_01/767161123" TargetMode="External" /><Relationship Id="rId81" Type="http://schemas.openxmlformats.org/officeDocument/2006/relationships/hyperlink" Target="https://podminky.urs.cz/item/CS_URS_2022_01/767161823" TargetMode="External" /><Relationship Id="rId82" Type="http://schemas.openxmlformats.org/officeDocument/2006/relationships/hyperlink" Target="https://podminky.urs.cz/item/CS_URS_2022_01/767220210" TargetMode="External" /><Relationship Id="rId83" Type="http://schemas.openxmlformats.org/officeDocument/2006/relationships/hyperlink" Target="https://podminky.urs.cz/item/CS_URS_2022_01/998767101" TargetMode="External" /><Relationship Id="rId84" Type="http://schemas.openxmlformats.org/officeDocument/2006/relationships/hyperlink" Target="https://podminky.urs.cz/item/CS_URS_2022_01/783314101" TargetMode="External" /><Relationship Id="rId85" Type="http://schemas.openxmlformats.org/officeDocument/2006/relationships/hyperlink" Target="https://podminky.urs.cz/item/CS_URS_2022_01/783317101" TargetMode="External" /><Relationship Id="rId8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1/113107311" TargetMode="External" /><Relationship Id="rId2" Type="http://schemas.openxmlformats.org/officeDocument/2006/relationships/hyperlink" Target="https://podminky.urs.cz/item/CS_URS_2022_01/122252203" TargetMode="External" /><Relationship Id="rId3" Type="http://schemas.openxmlformats.org/officeDocument/2006/relationships/hyperlink" Target="https://podminky.urs.cz/item/CS_URS_2022_01/132151101" TargetMode="External" /><Relationship Id="rId4" Type="http://schemas.openxmlformats.org/officeDocument/2006/relationships/hyperlink" Target="https://podminky.urs.cz/item/CS_URS_2022_01/162451105" TargetMode="External" /><Relationship Id="rId5" Type="http://schemas.openxmlformats.org/officeDocument/2006/relationships/hyperlink" Target="https://podminky.urs.cz/item/CS_URS_2022_01/171151101" TargetMode="External" /><Relationship Id="rId6" Type="http://schemas.openxmlformats.org/officeDocument/2006/relationships/hyperlink" Target="https://podminky.urs.cz/item/CS_URS_2022_01/171151103" TargetMode="External" /><Relationship Id="rId7" Type="http://schemas.openxmlformats.org/officeDocument/2006/relationships/hyperlink" Target="https://podminky.urs.cz/item/CS_URS_2022_01/171251201" TargetMode="External" /><Relationship Id="rId8" Type="http://schemas.openxmlformats.org/officeDocument/2006/relationships/hyperlink" Target="https://podminky.urs.cz/item/CS_URS_2022_01/174151101" TargetMode="External" /><Relationship Id="rId9" Type="http://schemas.openxmlformats.org/officeDocument/2006/relationships/hyperlink" Target="https://podminky.urs.cz/item/CS_URS_2022_01/181411121" TargetMode="External" /><Relationship Id="rId10" Type="http://schemas.openxmlformats.org/officeDocument/2006/relationships/hyperlink" Target="https://podminky.urs.cz/item/CS_URS_2022_01/181411122" TargetMode="External" /><Relationship Id="rId11" Type="http://schemas.openxmlformats.org/officeDocument/2006/relationships/hyperlink" Target="https://podminky.urs.cz/item/CS_URS_2022_01/181951112" TargetMode="External" /><Relationship Id="rId12" Type="http://schemas.openxmlformats.org/officeDocument/2006/relationships/hyperlink" Target="https://podminky.urs.cz/item/CS_URS_2022_01/451573111" TargetMode="External" /><Relationship Id="rId13" Type="http://schemas.openxmlformats.org/officeDocument/2006/relationships/hyperlink" Target="https://podminky.urs.cz/item/CS_URS_2022_01/565135101" TargetMode="External" /><Relationship Id="rId14" Type="http://schemas.openxmlformats.org/officeDocument/2006/relationships/hyperlink" Target="https://podminky.urs.cz/item/CS_URS_2022_01/565145111" TargetMode="External" /><Relationship Id="rId15" Type="http://schemas.openxmlformats.org/officeDocument/2006/relationships/hyperlink" Target="https://podminky.urs.cz/item/CS_URS_2022_01/567122114" TargetMode="External" /><Relationship Id="rId16" Type="http://schemas.openxmlformats.org/officeDocument/2006/relationships/hyperlink" Target="https://podminky.urs.cz/item/CS_URS_2022_01/569931132" TargetMode="External" /><Relationship Id="rId17" Type="http://schemas.openxmlformats.org/officeDocument/2006/relationships/hyperlink" Target="https://podminky.urs.cz/item/CS_URS_2022_01/572141112" TargetMode="External" /><Relationship Id="rId18" Type="http://schemas.openxmlformats.org/officeDocument/2006/relationships/hyperlink" Target="https://podminky.urs.cz/item/CS_URS_2022_01/572241122" TargetMode="External" /><Relationship Id="rId19" Type="http://schemas.openxmlformats.org/officeDocument/2006/relationships/hyperlink" Target="https://podminky.urs.cz/item/CS_URS_2022_01/573191111" TargetMode="External" /><Relationship Id="rId20" Type="http://schemas.openxmlformats.org/officeDocument/2006/relationships/hyperlink" Target="https://podminky.urs.cz/item/CS_URS_2022_01/573231106" TargetMode="External" /><Relationship Id="rId21" Type="http://schemas.openxmlformats.org/officeDocument/2006/relationships/hyperlink" Target="https://podminky.urs.cz/item/CS_URS_2022_01/577134111" TargetMode="External" /><Relationship Id="rId22" Type="http://schemas.openxmlformats.org/officeDocument/2006/relationships/hyperlink" Target="https://podminky.urs.cz/item/CS_URS_2022_01/577144111" TargetMode="External" /><Relationship Id="rId23" Type="http://schemas.openxmlformats.org/officeDocument/2006/relationships/hyperlink" Target="https://podminky.urs.cz/item/CS_URS_2022_01/597361111" TargetMode="External" /><Relationship Id="rId24" Type="http://schemas.openxmlformats.org/officeDocument/2006/relationships/hyperlink" Target="https://podminky.urs.cz/item/CS_URS_2022_01/919735111" TargetMode="External" /><Relationship Id="rId25" Type="http://schemas.openxmlformats.org/officeDocument/2006/relationships/hyperlink" Target="https://podminky.urs.cz/item/CS_URS_2022_01/997221875" TargetMode="External" /><Relationship Id="rId26" Type="http://schemas.openxmlformats.org/officeDocument/2006/relationships/hyperlink" Target="https://podminky.urs.cz/item/CS_URS_2022_01/998225111" TargetMode="External" /><Relationship Id="rId2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012002000" TargetMode="External" /><Relationship Id="rId2" Type="http://schemas.openxmlformats.org/officeDocument/2006/relationships/hyperlink" Target="https://podminky.urs.cz/item/CS_URS_2022_01/013254000" TargetMode="External" /><Relationship Id="rId3" Type="http://schemas.openxmlformats.org/officeDocument/2006/relationships/hyperlink" Target="https://podminky.urs.cz/item/CS_URS_2022_01/013284000" TargetMode="External" /><Relationship Id="rId4" Type="http://schemas.openxmlformats.org/officeDocument/2006/relationships/hyperlink" Target="https://podminky.urs.cz/item/CS_URS_2022_01/040001000" TargetMode="External" /><Relationship Id="rId5" Type="http://schemas.openxmlformats.org/officeDocument/2006/relationships/hyperlink" Target="https://podminky.urs.cz/item/CS_URS_2022_01/050001000" TargetMode="External" /><Relationship Id="rId6" Type="http://schemas.openxmlformats.org/officeDocument/2006/relationships/hyperlink" Target="https://podminky.urs.cz/item/CS_URS_2022_01/060001000.1" TargetMode="External" /><Relationship Id="rId7" Type="http://schemas.openxmlformats.org/officeDocument/2006/relationships/hyperlink" Target="https://podminky.urs.cz/item/CS_URS_2022_01/090001000"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28</v>
      </c>
      <c r="AO10" s="24"/>
      <c r="AP10" s="24"/>
      <c r="AQ10" s="24"/>
      <c r="AR10" s="22"/>
      <c r="BE10" s="33"/>
      <c r="BS10" s="19" t="s">
        <v>6</v>
      </c>
    </row>
    <row r="11" s="1" customFormat="1" ht="18.48"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31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33</v>
      </c>
      <c r="AO13" s="24"/>
      <c r="AP13" s="24"/>
      <c r="AQ13" s="24"/>
      <c r="AR13" s="22"/>
      <c r="BE13" s="33"/>
      <c r="BS13" s="19" t="s">
        <v>6</v>
      </c>
    </row>
    <row r="14">
      <c r="B14" s="23"/>
      <c r="C14" s="24"/>
      <c r="D14" s="24"/>
      <c r="E14" s="36" t="s">
        <v>33</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33</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35</v>
      </c>
      <c r="AO16" s="24"/>
      <c r="AP16" s="24"/>
      <c r="AQ16" s="24"/>
      <c r="AR16" s="22"/>
      <c r="BE16" s="33"/>
      <c r="BS16" s="19" t="s">
        <v>4</v>
      </c>
    </row>
    <row r="17" s="1" customFormat="1" ht="18.48" customHeight="1">
      <c r="B17" s="23"/>
      <c r="C17" s="24"/>
      <c r="D17" s="24"/>
      <c r="E17" s="29"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37</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35</v>
      </c>
      <c r="AO19" s="24"/>
      <c r="AP19" s="24"/>
      <c r="AQ19" s="24"/>
      <c r="AR19" s="22"/>
      <c r="BE19" s="33"/>
      <c r="BS19" s="19" t="s">
        <v>6</v>
      </c>
    </row>
    <row r="20" s="1" customFormat="1" ht="18.48"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37</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2021019-2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Varnsdorf-Hrádek, Hlavní budova-ZMĚNA 2022</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Varnsdorf č.p. 1726</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10. 6. 2022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Město Varnsdorf, nám. E.Beneše 470, Varnsdorf</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Ing.Dana Polcarová, Liberec</v>
      </c>
      <c r="AN49" s="66"/>
      <c r="AO49" s="66"/>
      <c r="AP49" s="66"/>
      <c r="AQ49" s="42"/>
      <c r="AR49" s="46"/>
      <c r="AS49" s="76" t="s">
        <v>57</v>
      </c>
      <c r="AT49" s="77"/>
      <c r="AU49" s="78"/>
      <c r="AV49" s="78"/>
      <c r="AW49" s="78"/>
      <c r="AX49" s="78"/>
      <c r="AY49" s="78"/>
      <c r="AZ49" s="78"/>
      <c r="BA49" s="78"/>
      <c r="BB49" s="78"/>
      <c r="BC49" s="78"/>
      <c r="BD49" s="79"/>
      <c r="BE49" s="40"/>
    </row>
    <row r="50" s="2" customFormat="1" ht="15.15" customHeight="1">
      <c r="A50" s="40"/>
      <c r="B50" s="41"/>
      <c r="C50" s="34" t="s">
        <v>32</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39</v>
      </c>
      <c r="AJ50" s="42"/>
      <c r="AK50" s="42"/>
      <c r="AL50" s="42"/>
      <c r="AM50" s="75" t="str">
        <f>IF(E20="","",E20)</f>
        <v>Ing.Dana Polcarová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ROUND(SUM(AG55:AG62),2)</f>
        <v>0</v>
      </c>
      <c r="AH54" s="103"/>
      <c r="AI54" s="103"/>
      <c r="AJ54" s="103"/>
      <c r="AK54" s="103"/>
      <c r="AL54" s="103"/>
      <c r="AM54" s="103"/>
      <c r="AN54" s="104">
        <f>SUM(AG54,AT54)</f>
        <v>0</v>
      </c>
      <c r="AO54" s="104"/>
      <c r="AP54" s="104"/>
      <c r="AQ54" s="105" t="s">
        <v>37</v>
      </c>
      <c r="AR54" s="106"/>
      <c r="AS54" s="107">
        <f>ROUND(SUM(AS55:AS62),2)</f>
        <v>0</v>
      </c>
      <c r="AT54" s="108">
        <f>ROUND(SUM(AV54:AW54),2)</f>
        <v>0</v>
      </c>
      <c r="AU54" s="109">
        <f>ROUND(SUM(AU55:AU62),5)</f>
        <v>0</v>
      </c>
      <c r="AV54" s="108">
        <f>ROUND(AZ54*L29,2)</f>
        <v>0</v>
      </c>
      <c r="AW54" s="108">
        <f>ROUND(BA54*L30,2)</f>
        <v>0</v>
      </c>
      <c r="AX54" s="108">
        <f>ROUND(BB54*L29,2)</f>
        <v>0</v>
      </c>
      <c r="AY54" s="108">
        <f>ROUND(BC54*L30,2)</f>
        <v>0</v>
      </c>
      <c r="AZ54" s="108">
        <f>ROUND(SUM(AZ55:AZ62),2)</f>
        <v>0</v>
      </c>
      <c r="BA54" s="108">
        <f>ROUND(SUM(BA55:BA62),2)</f>
        <v>0</v>
      </c>
      <c r="BB54" s="108">
        <f>ROUND(SUM(BB55:BB62),2)</f>
        <v>0</v>
      </c>
      <c r="BC54" s="108">
        <f>ROUND(SUM(BC55:BC62),2)</f>
        <v>0</v>
      </c>
      <c r="BD54" s="110">
        <f>ROUND(SUM(BD55:BD62),2)</f>
        <v>0</v>
      </c>
      <c r="BE54" s="6"/>
      <c r="BS54" s="111" t="s">
        <v>76</v>
      </c>
      <c r="BT54" s="111" t="s">
        <v>77</v>
      </c>
      <c r="BU54" s="112" t="s">
        <v>78</v>
      </c>
      <c r="BV54" s="111" t="s">
        <v>79</v>
      </c>
      <c r="BW54" s="111" t="s">
        <v>5</v>
      </c>
      <c r="BX54" s="111" t="s">
        <v>80</v>
      </c>
      <c r="CL54" s="111" t="s">
        <v>19</v>
      </c>
    </row>
    <row r="55" s="7" customFormat="1" ht="24.75" customHeight="1">
      <c r="A55" s="113" t="s">
        <v>81</v>
      </c>
      <c r="B55" s="114"/>
      <c r="C55" s="115"/>
      <c r="D55" s="116" t="s">
        <v>82</v>
      </c>
      <c r="E55" s="116"/>
      <c r="F55" s="116"/>
      <c r="G55" s="116"/>
      <c r="H55" s="116"/>
      <c r="I55" s="117"/>
      <c r="J55" s="116" t="s">
        <v>83</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SO 12-ZPEVNĚNÁ PLOCH...'!J30</f>
        <v>0</v>
      </c>
      <c r="AH55" s="117"/>
      <c r="AI55" s="117"/>
      <c r="AJ55" s="117"/>
      <c r="AK55" s="117"/>
      <c r="AL55" s="117"/>
      <c r="AM55" s="117"/>
      <c r="AN55" s="118">
        <f>SUM(AG55,AT55)</f>
        <v>0</v>
      </c>
      <c r="AO55" s="117"/>
      <c r="AP55" s="117"/>
      <c r="AQ55" s="119" t="s">
        <v>84</v>
      </c>
      <c r="AR55" s="120"/>
      <c r="AS55" s="121">
        <v>0</v>
      </c>
      <c r="AT55" s="122">
        <f>ROUND(SUM(AV55:AW55),2)</f>
        <v>0</v>
      </c>
      <c r="AU55" s="123">
        <f>'01 - SO 12-ZPEVNĚNÁ PLOCH...'!P87</f>
        <v>0</v>
      </c>
      <c r="AV55" s="122">
        <f>'01 - SO 12-ZPEVNĚNÁ PLOCH...'!J33</f>
        <v>0</v>
      </c>
      <c r="AW55" s="122">
        <f>'01 - SO 12-ZPEVNĚNÁ PLOCH...'!J34</f>
        <v>0</v>
      </c>
      <c r="AX55" s="122">
        <f>'01 - SO 12-ZPEVNĚNÁ PLOCH...'!J35</f>
        <v>0</v>
      </c>
      <c r="AY55" s="122">
        <f>'01 - SO 12-ZPEVNĚNÁ PLOCH...'!J36</f>
        <v>0</v>
      </c>
      <c r="AZ55" s="122">
        <f>'01 - SO 12-ZPEVNĚNÁ PLOCH...'!F33</f>
        <v>0</v>
      </c>
      <c r="BA55" s="122">
        <f>'01 - SO 12-ZPEVNĚNÁ PLOCH...'!F34</f>
        <v>0</v>
      </c>
      <c r="BB55" s="122">
        <f>'01 - SO 12-ZPEVNĚNÁ PLOCH...'!F35</f>
        <v>0</v>
      </c>
      <c r="BC55" s="122">
        <f>'01 - SO 12-ZPEVNĚNÁ PLOCH...'!F36</f>
        <v>0</v>
      </c>
      <c r="BD55" s="124">
        <f>'01 - SO 12-ZPEVNĚNÁ PLOCH...'!F37</f>
        <v>0</v>
      </c>
      <c r="BE55" s="7"/>
      <c r="BT55" s="125" t="s">
        <v>85</v>
      </c>
      <c r="BV55" s="125" t="s">
        <v>79</v>
      </c>
      <c r="BW55" s="125" t="s">
        <v>86</v>
      </c>
      <c r="BX55" s="125" t="s">
        <v>5</v>
      </c>
      <c r="CL55" s="125" t="s">
        <v>19</v>
      </c>
      <c r="CM55" s="125" t="s">
        <v>87</v>
      </c>
    </row>
    <row r="56" s="7" customFormat="1" ht="16.5" customHeight="1">
      <c r="A56" s="113" t="s">
        <v>81</v>
      </c>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SO 13-TERÉNNÍ ÚPRAVY'!J30</f>
        <v>0</v>
      </c>
      <c r="AH56" s="117"/>
      <c r="AI56" s="117"/>
      <c r="AJ56" s="117"/>
      <c r="AK56" s="117"/>
      <c r="AL56" s="117"/>
      <c r="AM56" s="117"/>
      <c r="AN56" s="118">
        <f>SUM(AG56,AT56)</f>
        <v>0</v>
      </c>
      <c r="AO56" s="117"/>
      <c r="AP56" s="117"/>
      <c r="AQ56" s="119" t="s">
        <v>84</v>
      </c>
      <c r="AR56" s="120"/>
      <c r="AS56" s="121">
        <v>0</v>
      </c>
      <c r="AT56" s="122">
        <f>ROUND(SUM(AV56:AW56),2)</f>
        <v>0</v>
      </c>
      <c r="AU56" s="123">
        <f>'02 - SO 13-TERÉNNÍ ÚPRAVY'!P93</f>
        <v>0</v>
      </c>
      <c r="AV56" s="122">
        <f>'02 - SO 13-TERÉNNÍ ÚPRAVY'!J33</f>
        <v>0</v>
      </c>
      <c r="AW56" s="122">
        <f>'02 - SO 13-TERÉNNÍ ÚPRAVY'!J34</f>
        <v>0</v>
      </c>
      <c r="AX56" s="122">
        <f>'02 - SO 13-TERÉNNÍ ÚPRAVY'!J35</f>
        <v>0</v>
      </c>
      <c r="AY56" s="122">
        <f>'02 - SO 13-TERÉNNÍ ÚPRAVY'!J36</f>
        <v>0</v>
      </c>
      <c r="AZ56" s="122">
        <f>'02 - SO 13-TERÉNNÍ ÚPRAVY'!F33</f>
        <v>0</v>
      </c>
      <c r="BA56" s="122">
        <f>'02 - SO 13-TERÉNNÍ ÚPRAVY'!F34</f>
        <v>0</v>
      </c>
      <c r="BB56" s="122">
        <f>'02 - SO 13-TERÉNNÍ ÚPRAVY'!F35</f>
        <v>0</v>
      </c>
      <c r="BC56" s="122">
        <f>'02 - SO 13-TERÉNNÍ ÚPRAVY'!F36</f>
        <v>0</v>
      </c>
      <c r="BD56" s="124">
        <f>'02 - SO 13-TERÉNNÍ ÚPRAVY'!F37</f>
        <v>0</v>
      </c>
      <c r="BE56" s="7"/>
      <c r="BT56" s="125" t="s">
        <v>85</v>
      </c>
      <c r="BV56" s="125" t="s">
        <v>79</v>
      </c>
      <c r="BW56" s="125" t="s">
        <v>90</v>
      </c>
      <c r="BX56" s="125" t="s">
        <v>5</v>
      </c>
      <c r="CL56" s="125" t="s">
        <v>19</v>
      </c>
      <c r="CM56" s="125" t="s">
        <v>87</v>
      </c>
    </row>
    <row r="57" s="7" customFormat="1" ht="24.75" customHeight="1">
      <c r="A57" s="113" t="s">
        <v>81</v>
      </c>
      <c r="B57" s="114"/>
      <c r="C57" s="115"/>
      <c r="D57" s="116" t="s">
        <v>91</v>
      </c>
      <c r="E57" s="116"/>
      <c r="F57" s="116"/>
      <c r="G57" s="116"/>
      <c r="H57" s="116"/>
      <c r="I57" s="117"/>
      <c r="J57" s="116" t="s">
        <v>92</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'03 - SO 13.1.1-OSVĚTLENÍ ...'!J30</f>
        <v>0</v>
      </c>
      <c r="AH57" s="117"/>
      <c r="AI57" s="117"/>
      <c r="AJ57" s="117"/>
      <c r="AK57" s="117"/>
      <c r="AL57" s="117"/>
      <c r="AM57" s="117"/>
      <c r="AN57" s="118">
        <f>SUM(AG57,AT57)</f>
        <v>0</v>
      </c>
      <c r="AO57" s="117"/>
      <c r="AP57" s="117"/>
      <c r="AQ57" s="119" t="s">
        <v>84</v>
      </c>
      <c r="AR57" s="120"/>
      <c r="AS57" s="121">
        <v>0</v>
      </c>
      <c r="AT57" s="122">
        <f>ROUND(SUM(AV57:AW57),2)</f>
        <v>0</v>
      </c>
      <c r="AU57" s="123">
        <f>'03 - SO 13.1.1-OSVĚTLENÍ ...'!P82</f>
        <v>0</v>
      </c>
      <c r="AV57" s="122">
        <f>'03 - SO 13.1.1-OSVĚTLENÍ ...'!J33</f>
        <v>0</v>
      </c>
      <c r="AW57" s="122">
        <f>'03 - SO 13.1.1-OSVĚTLENÍ ...'!J34</f>
        <v>0</v>
      </c>
      <c r="AX57" s="122">
        <f>'03 - SO 13.1.1-OSVĚTLENÍ ...'!J35</f>
        <v>0</v>
      </c>
      <c r="AY57" s="122">
        <f>'03 - SO 13.1.1-OSVĚTLENÍ ...'!J36</f>
        <v>0</v>
      </c>
      <c r="AZ57" s="122">
        <f>'03 - SO 13.1.1-OSVĚTLENÍ ...'!F33</f>
        <v>0</v>
      </c>
      <c r="BA57" s="122">
        <f>'03 - SO 13.1.1-OSVĚTLENÍ ...'!F34</f>
        <v>0</v>
      </c>
      <c r="BB57" s="122">
        <f>'03 - SO 13.1.1-OSVĚTLENÍ ...'!F35</f>
        <v>0</v>
      </c>
      <c r="BC57" s="122">
        <f>'03 - SO 13.1.1-OSVĚTLENÍ ...'!F36</f>
        <v>0</v>
      </c>
      <c r="BD57" s="124">
        <f>'03 - SO 13.1.1-OSVĚTLENÍ ...'!F37</f>
        <v>0</v>
      </c>
      <c r="BE57" s="7"/>
      <c r="BT57" s="125" t="s">
        <v>85</v>
      </c>
      <c r="BV57" s="125" t="s">
        <v>79</v>
      </c>
      <c r="BW57" s="125" t="s">
        <v>93</v>
      </c>
      <c r="BX57" s="125" t="s">
        <v>5</v>
      </c>
      <c r="CL57" s="125" t="s">
        <v>19</v>
      </c>
      <c r="CM57" s="125" t="s">
        <v>87</v>
      </c>
    </row>
    <row r="58" s="7" customFormat="1" ht="24.75" customHeight="1">
      <c r="A58" s="113" t="s">
        <v>81</v>
      </c>
      <c r="B58" s="114"/>
      <c r="C58" s="115"/>
      <c r="D58" s="116" t="s">
        <v>94</v>
      </c>
      <c r="E58" s="116"/>
      <c r="F58" s="116"/>
      <c r="G58" s="116"/>
      <c r="H58" s="116"/>
      <c r="I58" s="117"/>
      <c r="J58" s="116" t="s">
        <v>95</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'04 - SO 13.1.2-OSVĚTLENÍ ...'!J30</f>
        <v>0</v>
      </c>
      <c r="AH58" s="117"/>
      <c r="AI58" s="117"/>
      <c r="AJ58" s="117"/>
      <c r="AK58" s="117"/>
      <c r="AL58" s="117"/>
      <c r="AM58" s="117"/>
      <c r="AN58" s="118">
        <f>SUM(AG58,AT58)</f>
        <v>0</v>
      </c>
      <c r="AO58" s="117"/>
      <c r="AP58" s="117"/>
      <c r="AQ58" s="119" t="s">
        <v>84</v>
      </c>
      <c r="AR58" s="120"/>
      <c r="AS58" s="121">
        <v>0</v>
      </c>
      <c r="AT58" s="122">
        <f>ROUND(SUM(AV58:AW58),2)</f>
        <v>0</v>
      </c>
      <c r="AU58" s="123">
        <f>'04 - SO 13.1.2-OSVĚTLENÍ ...'!P82</f>
        <v>0</v>
      </c>
      <c r="AV58" s="122">
        <f>'04 - SO 13.1.2-OSVĚTLENÍ ...'!J33</f>
        <v>0</v>
      </c>
      <c r="AW58" s="122">
        <f>'04 - SO 13.1.2-OSVĚTLENÍ ...'!J34</f>
        <v>0</v>
      </c>
      <c r="AX58" s="122">
        <f>'04 - SO 13.1.2-OSVĚTLENÍ ...'!J35</f>
        <v>0</v>
      </c>
      <c r="AY58" s="122">
        <f>'04 - SO 13.1.2-OSVĚTLENÍ ...'!J36</f>
        <v>0</v>
      </c>
      <c r="AZ58" s="122">
        <f>'04 - SO 13.1.2-OSVĚTLENÍ ...'!F33</f>
        <v>0</v>
      </c>
      <c r="BA58" s="122">
        <f>'04 - SO 13.1.2-OSVĚTLENÍ ...'!F34</f>
        <v>0</v>
      </c>
      <c r="BB58" s="122">
        <f>'04 - SO 13.1.2-OSVĚTLENÍ ...'!F35</f>
        <v>0</v>
      </c>
      <c r="BC58" s="122">
        <f>'04 - SO 13.1.2-OSVĚTLENÍ ...'!F36</f>
        <v>0</v>
      </c>
      <c r="BD58" s="124">
        <f>'04 - SO 13.1.2-OSVĚTLENÍ ...'!F37</f>
        <v>0</v>
      </c>
      <c r="BE58" s="7"/>
      <c r="BT58" s="125" t="s">
        <v>85</v>
      </c>
      <c r="BV58" s="125" t="s">
        <v>79</v>
      </c>
      <c r="BW58" s="125" t="s">
        <v>96</v>
      </c>
      <c r="BX58" s="125" t="s">
        <v>5</v>
      </c>
      <c r="CL58" s="125" t="s">
        <v>19</v>
      </c>
      <c r="CM58" s="125" t="s">
        <v>87</v>
      </c>
    </row>
    <row r="59" s="7" customFormat="1" ht="16.5" customHeight="1">
      <c r="A59" s="113" t="s">
        <v>81</v>
      </c>
      <c r="B59" s="114"/>
      <c r="C59" s="115"/>
      <c r="D59" s="116" t="s">
        <v>97</v>
      </c>
      <c r="E59" s="116"/>
      <c r="F59" s="116"/>
      <c r="G59" s="116"/>
      <c r="H59" s="116"/>
      <c r="I59" s="117"/>
      <c r="J59" s="116" t="s">
        <v>98</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'05 - SO 14-SADOVÉ ÚPRAVY'!J30</f>
        <v>0</v>
      </c>
      <c r="AH59" s="117"/>
      <c r="AI59" s="117"/>
      <c r="AJ59" s="117"/>
      <c r="AK59" s="117"/>
      <c r="AL59" s="117"/>
      <c r="AM59" s="117"/>
      <c r="AN59" s="118">
        <f>SUM(AG59,AT59)</f>
        <v>0</v>
      </c>
      <c r="AO59" s="117"/>
      <c r="AP59" s="117"/>
      <c r="AQ59" s="119" t="s">
        <v>84</v>
      </c>
      <c r="AR59" s="120"/>
      <c r="AS59" s="121">
        <v>0</v>
      </c>
      <c r="AT59" s="122">
        <f>ROUND(SUM(AV59:AW59),2)</f>
        <v>0</v>
      </c>
      <c r="AU59" s="123">
        <f>'05 - SO 14-SADOVÉ ÚPRAVY'!P84</f>
        <v>0</v>
      </c>
      <c r="AV59" s="122">
        <f>'05 - SO 14-SADOVÉ ÚPRAVY'!J33</f>
        <v>0</v>
      </c>
      <c r="AW59" s="122">
        <f>'05 - SO 14-SADOVÉ ÚPRAVY'!J34</f>
        <v>0</v>
      </c>
      <c r="AX59" s="122">
        <f>'05 - SO 14-SADOVÉ ÚPRAVY'!J35</f>
        <v>0</v>
      </c>
      <c r="AY59" s="122">
        <f>'05 - SO 14-SADOVÉ ÚPRAVY'!J36</f>
        <v>0</v>
      </c>
      <c r="AZ59" s="122">
        <f>'05 - SO 14-SADOVÉ ÚPRAVY'!F33</f>
        <v>0</v>
      </c>
      <c r="BA59" s="122">
        <f>'05 - SO 14-SADOVÉ ÚPRAVY'!F34</f>
        <v>0</v>
      </c>
      <c r="BB59" s="122">
        <f>'05 - SO 14-SADOVÉ ÚPRAVY'!F35</f>
        <v>0</v>
      </c>
      <c r="BC59" s="122">
        <f>'05 - SO 14-SADOVÉ ÚPRAVY'!F36</f>
        <v>0</v>
      </c>
      <c r="BD59" s="124">
        <f>'05 - SO 14-SADOVÉ ÚPRAVY'!F37</f>
        <v>0</v>
      </c>
      <c r="BE59" s="7"/>
      <c r="BT59" s="125" t="s">
        <v>85</v>
      </c>
      <c r="BV59" s="125" t="s">
        <v>79</v>
      </c>
      <c r="BW59" s="125" t="s">
        <v>99</v>
      </c>
      <c r="BX59" s="125" t="s">
        <v>5</v>
      </c>
      <c r="CL59" s="125" t="s">
        <v>19</v>
      </c>
      <c r="CM59" s="125" t="s">
        <v>87</v>
      </c>
    </row>
    <row r="60" s="7" customFormat="1" ht="16.5" customHeight="1">
      <c r="A60" s="113" t="s">
        <v>81</v>
      </c>
      <c r="B60" s="114"/>
      <c r="C60" s="115"/>
      <c r="D60" s="116" t="s">
        <v>100</v>
      </c>
      <c r="E60" s="116"/>
      <c r="F60" s="116"/>
      <c r="G60" s="116"/>
      <c r="H60" s="116"/>
      <c r="I60" s="117"/>
      <c r="J60" s="116" t="s">
        <v>101</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'06 - SO 15-PŘÍJEZDOVÁ KOM...'!J30</f>
        <v>0</v>
      </c>
      <c r="AH60" s="117"/>
      <c r="AI60" s="117"/>
      <c r="AJ60" s="117"/>
      <c r="AK60" s="117"/>
      <c r="AL60" s="117"/>
      <c r="AM60" s="117"/>
      <c r="AN60" s="118">
        <f>SUM(AG60,AT60)</f>
        <v>0</v>
      </c>
      <c r="AO60" s="117"/>
      <c r="AP60" s="117"/>
      <c r="AQ60" s="119" t="s">
        <v>84</v>
      </c>
      <c r="AR60" s="120"/>
      <c r="AS60" s="121">
        <v>0</v>
      </c>
      <c r="AT60" s="122">
        <f>ROUND(SUM(AV60:AW60),2)</f>
        <v>0</v>
      </c>
      <c r="AU60" s="123">
        <f>'06 - SO 15-PŘÍJEZDOVÁ KOM...'!P86</f>
        <v>0</v>
      </c>
      <c r="AV60" s="122">
        <f>'06 - SO 15-PŘÍJEZDOVÁ KOM...'!J33</f>
        <v>0</v>
      </c>
      <c r="AW60" s="122">
        <f>'06 - SO 15-PŘÍJEZDOVÁ KOM...'!J34</f>
        <v>0</v>
      </c>
      <c r="AX60" s="122">
        <f>'06 - SO 15-PŘÍJEZDOVÁ KOM...'!J35</f>
        <v>0</v>
      </c>
      <c r="AY60" s="122">
        <f>'06 - SO 15-PŘÍJEZDOVÁ KOM...'!J36</f>
        <v>0</v>
      </c>
      <c r="AZ60" s="122">
        <f>'06 - SO 15-PŘÍJEZDOVÁ KOM...'!F33</f>
        <v>0</v>
      </c>
      <c r="BA60" s="122">
        <f>'06 - SO 15-PŘÍJEZDOVÁ KOM...'!F34</f>
        <v>0</v>
      </c>
      <c r="BB60" s="122">
        <f>'06 - SO 15-PŘÍJEZDOVÁ KOM...'!F35</f>
        <v>0</v>
      </c>
      <c r="BC60" s="122">
        <f>'06 - SO 15-PŘÍJEZDOVÁ KOM...'!F36</f>
        <v>0</v>
      </c>
      <c r="BD60" s="124">
        <f>'06 - SO 15-PŘÍJEZDOVÁ KOM...'!F37</f>
        <v>0</v>
      </c>
      <c r="BE60" s="7"/>
      <c r="BT60" s="125" t="s">
        <v>85</v>
      </c>
      <c r="BV60" s="125" t="s">
        <v>79</v>
      </c>
      <c r="BW60" s="125" t="s">
        <v>102</v>
      </c>
      <c r="BX60" s="125" t="s">
        <v>5</v>
      </c>
      <c r="CL60" s="125" t="s">
        <v>19</v>
      </c>
      <c r="CM60" s="125" t="s">
        <v>87</v>
      </c>
    </row>
    <row r="61" s="7" customFormat="1" ht="16.5" customHeight="1">
      <c r="A61" s="113" t="s">
        <v>81</v>
      </c>
      <c r="B61" s="114"/>
      <c r="C61" s="115"/>
      <c r="D61" s="116" t="s">
        <v>103</v>
      </c>
      <c r="E61" s="116"/>
      <c r="F61" s="116"/>
      <c r="G61" s="116"/>
      <c r="H61" s="116"/>
      <c r="I61" s="117"/>
      <c r="J61" s="116" t="s">
        <v>104</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'07 - SO 08-VEŘEJNÉ OSVĚTLENÍ'!J30</f>
        <v>0</v>
      </c>
      <c r="AH61" s="117"/>
      <c r="AI61" s="117"/>
      <c r="AJ61" s="117"/>
      <c r="AK61" s="117"/>
      <c r="AL61" s="117"/>
      <c r="AM61" s="117"/>
      <c r="AN61" s="118">
        <f>SUM(AG61,AT61)</f>
        <v>0</v>
      </c>
      <c r="AO61" s="117"/>
      <c r="AP61" s="117"/>
      <c r="AQ61" s="119" t="s">
        <v>84</v>
      </c>
      <c r="AR61" s="120"/>
      <c r="AS61" s="121">
        <v>0</v>
      </c>
      <c r="AT61" s="122">
        <f>ROUND(SUM(AV61:AW61),2)</f>
        <v>0</v>
      </c>
      <c r="AU61" s="123">
        <f>'07 - SO 08-VEŘEJNÉ OSVĚTLENÍ'!P82</f>
        <v>0</v>
      </c>
      <c r="AV61" s="122">
        <f>'07 - SO 08-VEŘEJNÉ OSVĚTLENÍ'!J33</f>
        <v>0</v>
      </c>
      <c r="AW61" s="122">
        <f>'07 - SO 08-VEŘEJNÉ OSVĚTLENÍ'!J34</f>
        <v>0</v>
      </c>
      <c r="AX61" s="122">
        <f>'07 - SO 08-VEŘEJNÉ OSVĚTLENÍ'!J35</f>
        <v>0</v>
      </c>
      <c r="AY61" s="122">
        <f>'07 - SO 08-VEŘEJNÉ OSVĚTLENÍ'!J36</f>
        <v>0</v>
      </c>
      <c r="AZ61" s="122">
        <f>'07 - SO 08-VEŘEJNÉ OSVĚTLENÍ'!F33</f>
        <v>0</v>
      </c>
      <c r="BA61" s="122">
        <f>'07 - SO 08-VEŘEJNÉ OSVĚTLENÍ'!F34</f>
        <v>0</v>
      </c>
      <c r="BB61" s="122">
        <f>'07 - SO 08-VEŘEJNÉ OSVĚTLENÍ'!F35</f>
        <v>0</v>
      </c>
      <c r="BC61" s="122">
        <f>'07 - SO 08-VEŘEJNÉ OSVĚTLENÍ'!F36</f>
        <v>0</v>
      </c>
      <c r="BD61" s="124">
        <f>'07 - SO 08-VEŘEJNÉ OSVĚTLENÍ'!F37</f>
        <v>0</v>
      </c>
      <c r="BE61" s="7"/>
      <c r="BT61" s="125" t="s">
        <v>85</v>
      </c>
      <c r="BV61" s="125" t="s">
        <v>79</v>
      </c>
      <c r="BW61" s="125" t="s">
        <v>105</v>
      </c>
      <c r="BX61" s="125" t="s">
        <v>5</v>
      </c>
      <c r="CL61" s="125" t="s">
        <v>19</v>
      </c>
      <c r="CM61" s="125" t="s">
        <v>87</v>
      </c>
    </row>
    <row r="62" s="7" customFormat="1" ht="16.5" customHeight="1">
      <c r="A62" s="113" t="s">
        <v>81</v>
      </c>
      <c r="B62" s="114"/>
      <c r="C62" s="115"/>
      <c r="D62" s="116" t="s">
        <v>106</v>
      </c>
      <c r="E62" s="116"/>
      <c r="F62" s="116"/>
      <c r="G62" s="116"/>
      <c r="H62" s="116"/>
      <c r="I62" s="117"/>
      <c r="J62" s="116" t="s">
        <v>107</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'08-VRN - VEDLEŠÍ ROZPOČTO...'!J30</f>
        <v>0</v>
      </c>
      <c r="AH62" s="117"/>
      <c r="AI62" s="117"/>
      <c r="AJ62" s="117"/>
      <c r="AK62" s="117"/>
      <c r="AL62" s="117"/>
      <c r="AM62" s="117"/>
      <c r="AN62" s="118">
        <f>SUM(AG62,AT62)</f>
        <v>0</v>
      </c>
      <c r="AO62" s="117"/>
      <c r="AP62" s="117"/>
      <c r="AQ62" s="119" t="s">
        <v>84</v>
      </c>
      <c r="AR62" s="120"/>
      <c r="AS62" s="126">
        <v>0</v>
      </c>
      <c r="AT62" s="127">
        <f>ROUND(SUM(AV62:AW62),2)</f>
        <v>0</v>
      </c>
      <c r="AU62" s="128">
        <f>'08-VRN - VEDLEŠÍ ROZPOČTO...'!P86</f>
        <v>0</v>
      </c>
      <c r="AV62" s="127">
        <f>'08-VRN - VEDLEŠÍ ROZPOČTO...'!J33</f>
        <v>0</v>
      </c>
      <c r="AW62" s="127">
        <f>'08-VRN - VEDLEŠÍ ROZPOČTO...'!J34</f>
        <v>0</v>
      </c>
      <c r="AX62" s="127">
        <f>'08-VRN - VEDLEŠÍ ROZPOČTO...'!J35</f>
        <v>0</v>
      </c>
      <c r="AY62" s="127">
        <f>'08-VRN - VEDLEŠÍ ROZPOČTO...'!J36</f>
        <v>0</v>
      </c>
      <c r="AZ62" s="127">
        <f>'08-VRN - VEDLEŠÍ ROZPOČTO...'!F33</f>
        <v>0</v>
      </c>
      <c r="BA62" s="127">
        <f>'08-VRN - VEDLEŠÍ ROZPOČTO...'!F34</f>
        <v>0</v>
      </c>
      <c r="BB62" s="127">
        <f>'08-VRN - VEDLEŠÍ ROZPOČTO...'!F35</f>
        <v>0</v>
      </c>
      <c r="BC62" s="127">
        <f>'08-VRN - VEDLEŠÍ ROZPOČTO...'!F36</f>
        <v>0</v>
      </c>
      <c r="BD62" s="129">
        <f>'08-VRN - VEDLEŠÍ ROZPOČTO...'!F37</f>
        <v>0</v>
      </c>
      <c r="BE62" s="7"/>
      <c r="BT62" s="125" t="s">
        <v>85</v>
      </c>
      <c r="BV62" s="125" t="s">
        <v>79</v>
      </c>
      <c r="BW62" s="125" t="s">
        <v>108</v>
      </c>
      <c r="BX62" s="125" t="s">
        <v>5</v>
      </c>
      <c r="CL62" s="125" t="s">
        <v>19</v>
      </c>
      <c r="CM62" s="125" t="s">
        <v>87</v>
      </c>
    </row>
    <row r="63" s="2" customFormat="1" ht="30" customHeight="1">
      <c r="A63" s="40"/>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6"/>
      <c r="AS63" s="40"/>
      <c r="AT63" s="40"/>
      <c r="AU63" s="40"/>
      <c r="AV63" s="40"/>
      <c r="AW63" s="40"/>
      <c r="AX63" s="40"/>
      <c r="AY63" s="40"/>
      <c r="AZ63" s="40"/>
      <c r="BA63" s="40"/>
      <c r="BB63" s="40"/>
      <c r="BC63" s="40"/>
      <c r="BD63" s="40"/>
      <c r="BE63" s="40"/>
    </row>
    <row r="64" s="2" customFormat="1" ht="6.96" customHeight="1">
      <c r="A64" s="40"/>
      <c r="B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46"/>
      <c r="AS64" s="40"/>
      <c r="AT64" s="40"/>
      <c r="AU64" s="40"/>
      <c r="AV64" s="40"/>
      <c r="AW64" s="40"/>
      <c r="AX64" s="40"/>
      <c r="AY64" s="40"/>
      <c r="AZ64" s="40"/>
      <c r="BA64" s="40"/>
      <c r="BB64" s="40"/>
      <c r="BC64" s="40"/>
      <c r="BD64" s="40"/>
      <c r="BE64" s="40"/>
    </row>
  </sheetData>
  <sheetProtection sheet="1" formatColumns="0" formatRows="0" objects="1" scenarios="1" spinCount="100000" saltValue="meu8cWX7TwLZk27tHOdocnL+w//nHRWPtIVF4k9VUZSB4FkZX9xt57nfvkyE6ic3l1jU1eUpIx91wx8X8Qwk7w==" hashValue="o0yqAuF5voD43+2RRm48IroXFCBeMmOMHzOzjROs2z5OTs6q6CJ1D9PEQK1VxNow3WGhY2wQoSvIugzlWGGvQw=="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O 12-ZPEVNĚNÁ PLOCH...'!C2" display="/"/>
    <hyperlink ref="A56" location="'02 - SO 13-TERÉNNÍ ÚPRAVY'!C2" display="/"/>
    <hyperlink ref="A57" location="'03 - SO 13.1.1-OSVĚTLENÍ ...'!C2" display="/"/>
    <hyperlink ref="A58" location="'04 - SO 13.1.2-OSVĚTLENÍ ...'!C2" display="/"/>
    <hyperlink ref="A59" location="'05 - SO 14-SADOVÉ ÚPRAVY'!C2" display="/"/>
    <hyperlink ref="A60" location="'06 - SO 15-PŘÍJEZDOVÁ KOM...'!C2" display="/"/>
    <hyperlink ref="A61" location="'07 - SO 08-VEŘEJNÉ OSVĚTLENÍ'!C2" display="/"/>
    <hyperlink ref="A62" location="'08-VRN - VEDLEŠÍ ROZPOČT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40</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ROUND((SUM(BE87:BE311)),  2)</f>
        <v>0</v>
      </c>
      <c r="G33" s="40"/>
      <c r="H33" s="40"/>
      <c r="I33" s="150">
        <v>0.20999999999999999</v>
      </c>
      <c r="J33" s="149">
        <f>ROUND(((SUM(BE87:BE311))*I33),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ROUND((SUM(BF87:BF311)),  2)</f>
        <v>0</v>
      </c>
      <c r="G34" s="40"/>
      <c r="H34" s="40"/>
      <c r="I34" s="150">
        <v>0.14999999999999999</v>
      </c>
      <c r="J34" s="149">
        <f>ROUND(((SUM(BF87:BF311))*I34),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ROUND((SUM(BG87:BG311)),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ROUND((SUM(BH87:BH311)),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ROUND((SUM(BI87:BI311)),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01 - SO 12-ZPEVNĚNÁ PLOCHA-ODSTAVNÁ STÁNÍ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26</v>
      </c>
      <c r="D54" s="42"/>
      <c r="E54" s="42"/>
      <c r="F54" s="29" t="str">
        <f>E15</f>
        <v>Město Varnsdorf, nám. E.Beneše 470, Varnsdorf</v>
      </c>
      <c r="G54" s="42"/>
      <c r="H54" s="42"/>
      <c r="I54" s="34" t="s">
        <v>34</v>
      </c>
      <c r="J54" s="38" t="str">
        <f>E21</f>
        <v>Ing.Dana Polcarová, Liberec</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Ing.Dana Polcarová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116</v>
      </c>
      <c r="E60" s="170"/>
      <c r="F60" s="170"/>
      <c r="G60" s="170"/>
      <c r="H60" s="170"/>
      <c r="I60" s="170"/>
      <c r="J60" s="171">
        <f>J88</f>
        <v>0</v>
      </c>
      <c r="K60" s="168"/>
      <c r="L60" s="172"/>
      <c r="S60" s="9"/>
      <c r="T60" s="9"/>
      <c r="U60" s="9"/>
      <c r="V60" s="9"/>
      <c r="W60" s="9"/>
      <c r="X60" s="9"/>
      <c r="Y60" s="9"/>
      <c r="Z60" s="9"/>
      <c r="AA60" s="9"/>
      <c r="AB60" s="9"/>
      <c r="AC60" s="9"/>
      <c r="AD60" s="9"/>
      <c r="AE60" s="9"/>
    </row>
    <row r="61" s="10" customFormat="1" ht="19.92" customHeight="1">
      <c r="A61" s="10"/>
      <c r="B61" s="173"/>
      <c r="C61" s="174"/>
      <c r="D61" s="175" t="s">
        <v>117</v>
      </c>
      <c r="E61" s="176"/>
      <c r="F61" s="176"/>
      <c r="G61" s="176"/>
      <c r="H61" s="176"/>
      <c r="I61" s="176"/>
      <c r="J61" s="177">
        <f>J89</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118</v>
      </c>
      <c r="E62" s="176"/>
      <c r="F62" s="176"/>
      <c r="G62" s="176"/>
      <c r="H62" s="176"/>
      <c r="I62" s="176"/>
      <c r="J62" s="177">
        <f>J142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119</v>
      </c>
      <c r="E63" s="176"/>
      <c r="F63" s="176"/>
      <c r="G63" s="176"/>
      <c r="H63" s="176"/>
      <c r="I63" s="176"/>
      <c r="J63" s="177">
        <f>J151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120</v>
      </c>
      <c r="E64" s="176"/>
      <c r="F64" s="176"/>
      <c r="G64" s="176"/>
      <c r="H64" s="176"/>
      <c r="I64" s="176"/>
      <c r="J64" s="177">
        <f>J199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121</v>
      </c>
      <c r="E65" s="176"/>
      <c r="F65" s="176"/>
      <c r="G65" s="176"/>
      <c r="H65" s="176"/>
      <c r="I65" s="176"/>
      <c r="J65" s="177">
        <f>J235</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122</v>
      </c>
      <c r="E66" s="176"/>
      <c r="F66" s="176"/>
      <c r="G66" s="176"/>
      <c r="H66" s="176"/>
      <c r="I66" s="176"/>
      <c r="J66" s="177">
        <f>J296</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123</v>
      </c>
      <c r="E67" s="176"/>
      <c r="F67" s="176"/>
      <c r="G67" s="176"/>
      <c r="H67" s="176"/>
      <c r="I67" s="176"/>
      <c r="J67" s="177">
        <f>J309</f>
        <v>0</v>
      </c>
      <c r="K67" s="174"/>
      <c r="L67" s="17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124</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162" t="str">
        <f>E7</f>
        <v>Varnsdorf-Hrádek, Hlavní budova-ZMĚNA 2022</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110</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71" t="str">
        <f>E9</f>
        <v xml:space="preserve">01 - SO 12-ZPEVNĚNÁ PLOCHA-ODSTAVNÁ STÁNÍ </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F12</f>
        <v>Varnsdorf č.p. 1726</v>
      </c>
      <c r="G81" s="42"/>
      <c r="H81" s="42"/>
      <c r="I81" s="34" t="s">
        <v>24</v>
      </c>
      <c r="J81" s="74" t="str">
        <f>IF(J12="","",J12)</f>
        <v>10. 6. 2022</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25.65" customHeight="1">
      <c r="A83" s="40"/>
      <c r="B83" s="41"/>
      <c r="C83" s="34" t="s">
        <v>26</v>
      </c>
      <c r="D83" s="42"/>
      <c r="E83" s="42"/>
      <c r="F83" s="29" t="str">
        <f>E15</f>
        <v>Město Varnsdorf, nám. E.Beneše 470, Varnsdorf</v>
      </c>
      <c r="G83" s="42"/>
      <c r="H83" s="42"/>
      <c r="I83" s="34" t="s">
        <v>34</v>
      </c>
      <c r="J83" s="38" t="str">
        <f>E21</f>
        <v>Ing.Dana Polcarová, Liberec</v>
      </c>
      <c r="K83" s="42"/>
      <c r="L83" s="136"/>
      <c r="S83" s="40"/>
      <c r="T83" s="40"/>
      <c r="U83" s="40"/>
      <c r="V83" s="40"/>
      <c r="W83" s="40"/>
      <c r="X83" s="40"/>
      <c r="Y83" s="40"/>
      <c r="Z83" s="40"/>
      <c r="AA83" s="40"/>
      <c r="AB83" s="40"/>
      <c r="AC83" s="40"/>
      <c r="AD83" s="40"/>
      <c r="AE83" s="40"/>
    </row>
    <row r="84" s="2" customFormat="1" ht="15.15" customHeight="1">
      <c r="A84" s="40"/>
      <c r="B84" s="41"/>
      <c r="C84" s="34" t="s">
        <v>32</v>
      </c>
      <c r="D84" s="42"/>
      <c r="E84" s="42"/>
      <c r="F84" s="29" t="str">
        <f>IF(E18="","",E18)</f>
        <v>Vyplň údaj</v>
      </c>
      <c r="G84" s="42"/>
      <c r="H84" s="42"/>
      <c r="I84" s="34" t="s">
        <v>39</v>
      </c>
      <c r="J84" s="38" t="str">
        <f>E24</f>
        <v>Ing.Dana Polcarová</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125</v>
      </c>
      <c r="D86" s="182" t="s">
        <v>62</v>
      </c>
      <c r="E86" s="182" t="s">
        <v>58</v>
      </c>
      <c r="F86" s="182" t="s">
        <v>59</v>
      </c>
      <c r="G86" s="182" t="s">
        <v>126</v>
      </c>
      <c r="H86" s="182" t="s">
        <v>127</v>
      </c>
      <c r="I86" s="182" t="s">
        <v>128</v>
      </c>
      <c r="J86" s="182" t="s">
        <v>114</v>
      </c>
      <c r="K86" s="183" t="s">
        <v>129</v>
      </c>
      <c r="L86" s="184"/>
      <c r="M86" s="94" t="s">
        <v>37</v>
      </c>
      <c r="N86" s="95" t="s">
        <v>47</v>
      </c>
      <c r="O86" s="95" t="s">
        <v>130</v>
      </c>
      <c r="P86" s="95" t="s">
        <v>131</v>
      </c>
      <c r="Q86" s="95" t="s">
        <v>132</v>
      </c>
      <c r="R86" s="95" t="s">
        <v>133</v>
      </c>
      <c r="S86" s="95" t="s">
        <v>134</v>
      </c>
      <c r="T86" s="96" t="s">
        <v>135</v>
      </c>
      <c r="U86" s="179"/>
      <c r="V86" s="179"/>
      <c r="W86" s="179"/>
      <c r="X86" s="179"/>
      <c r="Y86" s="179"/>
      <c r="Z86" s="179"/>
      <c r="AA86" s="179"/>
      <c r="AB86" s="179"/>
      <c r="AC86" s="179"/>
      <c r="AD86" s="179"/>
      <c r="AE86" s="179"/>
    </row>
    <row r="87" s="2" customFormat="1" ht="22.8" customHeight="1">
      <c r="A87" s="40"/>
      <c r="B87" s="41"/>
      <c r="C87" s="101" t="s">
        <v>136</v>
      </c>
      <c r="D87" s="42"/>
      <c r="E87" s="42"/>
      <c r="F87" s="42"/>
      <c r="G87" s="42"/>
      <c r="H87" s="42"/>
      <c r="I87" s="42"/>
      <c r="J87" s="185">
        <f>BK87</f>
        <v>0</v>
      </c>
      <c r="K87" s="42"/>
      <c r="L87" s="46"/>
      <c r="M87" s="97"/>
      <c r="N87" s="186"/>
      <c r="O87" s="98"/>
      <c r="P87" s="187">
        <f>P88</f>
        <v>0</v>
      </c>
      <c r="Q87" s="98"/>
      <c r="R87" s="187">
        <f>R88</f>
        <v>144.52210923999999</v>
      </c>
      <c r="S87" s="98"/>
      <c r="T87" s="188">
        <f>T88</f>
        <v>86.095820000000003</v>
      </c>
      <c r="U87" s="40"/>
      <c r="V87" s="40"/>
      <c r="W87" s="40"/>
      <c r="X87" s="40"/>
      <c r="Y87" s="40"/>
      <c r="Z87" s="40"/>
      <c r="AA87" s="40"/>
      <c r="AB87" s="40"/>
      <c r="AC87" s="40"/>
      <c r="AD87" s="40"/>
      <c r="AE87" s="40"/>
      <c r="AT87" s="19" t="s">
        <v>76</v>
      </c>
      <c r="AU87" s="19" t="s">
        <v>115</v>
      </c>
      <c r="BK87" s="189">
        <f>BK88</f>
        <v>0</v>
      </c>
    </row>
    <row r="88" s="12" customFormat="1" ht="25.92" customHeight="1">
      <c r="A88" s="12"/>
      <c r="B88" s="190"/>
      <c r="C88" s="191"/>
      <c r="D88" s="192" t="s">
        <v>76</v>
      </c>
      <c r="E88" s="193" t="s">
        <v>137</v>
      </c>
      <c r="F88" s="193" t="s">
        <v>138</v>
      </c>
      <c r="G88" s="191"/>
      <c r="H88" s="191"/>
      <c r="I88" s="194"/>
      <c r="J88" s="195">
        <f>BK88</f>
        <v>0</v>
      </c>
      <c r="K88" s="191"/>
      <c r="L88" s="196"/>
      <c r="M88" s="197"/>
      <c r="N88" s="198"/>
      <c r="O88" s="198"/>
      <c r="P88" s="199">
        <f>P89+P142+P151+P199+P235+P296+P309</f>
        <v>0</v>
      </c>
      <c r="Q88" s="198"/>
      <c r="R88" s="199">
        <f>R89+R142+R151+R199+R235+R296+R309</f>
        <v>144.52210923999999</v>
      </c>
      <c r="S88" s="198"/>
      <c r="T88" s="200">
        <f>T89+T142+T151+T199+T235+T296+T309</f>
        <v>86.095820000000003</v>
      </c>
      <c r="U88" s="12"/>
      <c r="V88" s="12"/>
      <c r="W88" s="12"/>
      <c r="X88" s="12"/>
      <c r="Y88" s="12"/>
      <c r="Z88" s="12"/>
      <c r="AA88" s="12"/>
      <c r="AB88" s="12"/>
      <c r="AC88" s="12"/>
      <c r="AD88" s="12"/>
      <c r="AE88" s="12"/>
      <c r="AR88" s="201" t="s">
        <v>85</v>
      </c>
      <c r="AT88" s="202" t="s">
        <v>76</v>
      </c>
      <c r="AU88" s="202" t="s">
        <v>77</v>
      </c>
      <c r="AY88" s="201" t="s">
        <v>139</v>
      </c>
      <c r="BK88" s="203">
        <f>BK89+BK142+BK151+BK199+BK235+BK296+BK309</f>
        <v>0</v>
      </c>
    </row>
    <row r="89" s="12" customFormat="1" ht="22.8" customHeight="1">
      <c r="A89" s="12"/>
      <c r="B89" s="190"/>
      <c r="C89" s="191"/>
      <c r="D89" s="192" t="s">
        <v>76</v>
      </c>
      <c r="E89" s="204" t="s">
        <v>85</v>
      </c>
      <c r="F89" s="204" t="s">
        <v>140</v>
      </c>
      <c r="G89" s="191"/>
      <c r="H89" s="191"/>
      <c r="I89" s="194"/>
      <c r="J89" s="205">
        <f>BK89</f>
        <v>0</v>
      </c>
      <c r="K89" s="191"/>
      <c r="L89" s="196"/>
      <c r="M89" s="197"/>
      <c r="N89" s="198"/>
      <c r="O89" s="198"/>
      <c r="P89" s="199">
        <f>SUM(P90:P141)</f>
        <v>0</v>
      </c>
      <c r="Q89" s="198"/>
      <c r="R89" s="199">
        <f>SUM(R90:R141)</f>
        <v>0</v>
      </c>
      <c r="S89" s="198"/>
      <c r="T89" s="200">
        <f>SUM(T90:T141)</f>
        <v>57.82</v>
      </c>
      <c r="U89" s="12"/>
      <c r="V89" s="12"/>
      <c r="W89" s="12"/>
      <c r="X89" s="12"/>
      <c r="Y89" s="12"/>
      <c r="Z89" s="12"/>
      <c r="AA89" s="12"/>
      <c r="AB89" s="12"/>
      <c r="AC89" s="12"/>
      <c r="AD89" s="12"/>
      <c r="AE89" s="12"/>
      <c r="AR89" s="201" t="s">
        <v>85</v>
      </c>
      <c r="AT89" s="202" t="s">
        <v>76</v>
      </c>
      <c r="AU89" s="202" t="s">
        <v>85</v>
      </c>
      <c r="AY89" s="201" t="s">
        <v>139</v>
      </c>
      <c r="BK89" s="203">
        <f>SUM(BK90:BK141)</f>
        <v>0</v>
      </c>
    </row>
    <row r="90" s="2" customFormat="1" ht="33" customHeight="1">
      <c r="A90" s="40"/>
      <c r="B90" s="41"/>
      <c r="C90" s="206" t="s">
        <v>85</v>
      </c>
      <c r="D90" s="206" t="s">
        <v>141</v>
      </c>
      <c r="E90" s="207" t="s">
        <v>142</v>
      </c>
      <c r="F90" s="208" t="s">
        <v>143</v>
      </c>
      <c r="G90" s="209" t="s">
        <v>144</v>
      </c>
      <c r="H90" s="210">
        <v>590</v>
      </c>
      <c r="I90" s="211"/>
      <c r="J90" s="212">
        <f>ROUND(I90*H90,2)</f>
        <v>0</v>
      </c>
      <c r="K90" s="208" t="s">
        <v>145</v>
      </c>
      <c r="L90" s="46"/>
      <c r="M90" s="213" t="s">
        <v>37</v>
      </c>
      <c r="N90" s="214" t="s">
        <v>48</v>
      </c>
      <c r="O90" s="86"/>
      <c r="P90" s="215">
        <f>O90*H90</f>
        <v>0</v>
      </c>
      <c r="Q90" s="215">
        <v>0</v>
      </c>
      <c r="R90" s="215">
        <f>Q90*H90</f>
        <v>0</v>
      </c>
      <c r="S90" s="215">
        <v>0.098000000000000004</v>
      </c>
      <c r="T90" s="216">
        <f>S90*H90</f>
        <v>57.82</v>
      </c>
      <c r="U90" s="40"/>
      <c r="V90" s="40"/>
      <c r="W90" s="40"/>
      <c r="X90" s="40"/>
      <c r="Y90" s="40"/>
      <c r="Z90" s="40"/>
      <c r="AA90" s="40"/>
      <c r="AB90" s="40"/>
      <c r="AC90" s="40"/>
      <c r="AD90" s="40"/>
      <c r="AE90" s="40"/>
      <c r="AR90" s="217" t="s">
        <v>146</v>
      </c>
      <c r="AT90" s="217" t="s">
        <v>141</v>
      </c>
      <c r="AU90" s="217" t="s">
        <v>87</v>
      </c>
      <c r="AY90" s="19" t="s">
        <v>139</v>
      </c>
      <c r="BE90" s="218">
        <f>IF(N90="základní",J90,0)</f>
        <v>0</v>
      </c>
      <c r="BF90" s="218">
        <f>IF(N90="snížená",J90,0)</f>
        <v>0</v>
      </c>
      <c r="BG90" s="218">
        <f>IF(N90="zákl. přenesená",J90,0)</f>
        <v>0</v>
      </c>
      <c r="BH90" s="218">
        <f>IF(N90="sníž. přenesená",J90,0)</f>
        <v>0</v>
      </c>
      <c r="BI90" s="218">
        <f>IF(N90="nulová",J90,0)</f>
        <v>0</v>
      </c>
      <c r="BJ90" s="19" t="s">
        <v>85</v>
      </c>
      <c r="BK90" s="218">
        <f>ROUND(I90*H90,2)</f>
        <v>0</v>
      </c>
      <c r="BL90" s="19" t="s">
        <v>146</v>
      </c>
      <c r="BM90" s="217" t="s">
        <v>147</v>
      </c>
    </row>
    <row r="91" s="2" customFormat="1">
      <c r="A91" s="40"/>
      <c r="B91" s="41"/>
      <c r="C91" s="42"/>
      <c r="D91" s="219" t="s">
        <v>148</v>
      </c>
      <c r="E91" s="42"/>
      <c r="F91" s="220" t="s">
        <v>149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148</v>
      </c>
      <c r="AU91" s="19" t="s">
        <v>87</v>
      </c>
    </row>
    <row r="92" s="13" customFormat="1">
      <c r="A92" s="13"/>
      <c r="B92" s="224"/>
      <c r="C92" s="225"/>
      <c r="D92" s="226" t="s">
        <v>150</v>
      </c>
      <c r="E92" s="227" t="s">
        <v>37</v>
      </c>
      <c r="F92" s="228" t="s">
        <v>151</v>
      </c>
      <c r="G92" s="225"/>
      <c r="H92" s="227" t="s">
        <v>37</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150</v>
      </c>
      <c r="AU92" s="234" t="s">
        <v>87</v>
      </c>
      <c r="AV92" s="13" t="s">
        <v>85</v>
      </c>
      <c r="AW92" s="13" t="s">
        <v>38</v>
      </c>
      <c r="AX92" s="13" t="s">
        <v>77</v>
      </c>
      <c r="AY92" s="234" t="s">
        <v>139</v>
      </c>
    </row>
    <row r="93" s="14" customFormat="1">
      <c r="A93" s="14"/>
      <c r="B93" s="235"/>
      <c r="C93" s="236"/>
      <c r="D93" s="226" t="s">
        <v>150</v>
      </c>
      <c r="E93" s="237" t="s">
        <v>37</v>
      </c>
      <c r="F93" s="238" t="s">
        <v>152</v>
      </c>
      <c r="G93" s="236"/>
      <c r="H93" s="239">
        <v>590</v>
      </c>
      <c r="I93" s="240"/>
      <c r="J93" s="236"/>
      <c r="K93" s="236"/>
      <c r="L93" s="241"/>
      <c r="M93" s="242"/>
      <c r="N93" s="243"/>
      <c r="O93" s="243"/>
      <c r="P93" s="243"/>
      <c r="Q93" s="243"/>
      <c r="R93" s="243"/>
      <c r="S93" s="243"/>
      <c r="T93" s="244"/>
      <c r="U93" s="14"/>
      <c r="V93" s="14"/>
      <c r="W93" s="14"/>
      <c r="X93" s="14"/>
      <c r="Y93" s="14"/>
      <c r="Z93" s="14"/>
      <c r="AA93" s="14"/>
      <c r="AB93" s="14"/>
      <c r="AC93" s="14"/>
      <c r="AD93" s="14"/>
      <c r="AE93" s="14"/>
      <c r="AT93" s="245" t="s">
        <v>150</v>
      </c>
      <c r="AU93" s="245" t="s">
        <v>87</v>
      </c>
      <c r="AV93" s="14" t="s">
        <v>87</v>
      </c>
      <c r="AW93" s="14" t="s">
        <v>38</v>
      </c>
      <c r="AX93" s="14" t="s">
        <v>85</v>
      </c>
      <c r="AY93" s="245" t="s">
        <v>139</v>
      </c>
    </row>
    <row r="94" s="2" customFormat="1" ht="24.15" customHeight="1">
      <c r="A94" s="40"/>
      <c r="B94" s="41"/>
      <c r="C94" s="206" t="s">
        <v>87</v>
      </c>
      <c r="D94" s="206" t="s">
        <v>141</v>
      </c>
      <c r="E94" s="207" t="s">
        <v>153</v>
      </c>
      <c r="F94" s="208" t="s">
        <v>154</v>
      </c>
      <c r="G94" s="209" t="s">
        <v>155</v>
      </c>
      <c r="H94" s="210">
        <v>249.5</v>
      </c>
      <c r="I94" s="211"/>
      <c r="J94" s="212">
        <f>ROUND(I94*H94,2)</f>
        <v>0</v>
      </c>
      <c r="K94" s="208" t="s">
        <v>145</v>
      </c>
      <c r="L94" s="46"/>
      <c r="M94" s="213" t="s">
        <v>37</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146</v>
      </c>
      <c r="AT94" s="217" t="s">
        <v>141</v>
      </c>
      <c r="AU94" s="217" t="s">
        <v>87</v>
      </c>
      <c r="AY94" s="19" t="s">
        <v>139</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146</v>
      </c>
      <c r="BM94" s="217" t="s">
        <v>156</v>
      </c>
    </row>
    <row r="95" s="2" customFormat="1">
      <c r="A95" s="40"/>
      <c r="B95" s="41"/>
      <c r="C95" s="42"/>
      <c r="D95" s="219" t="s">
        <v>148</v>
      </c>
      <c r="E95" s="42"/>
      <c r="F95" s="220" t="s">
        <v>157</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148</v>
      </c>
      <c r="AU95" s="19" t="s">
        <v>87</v>
      </c>
    </row>
    <row r="96" s="13" customFormat="1">
      <c r="A96" s="13"/>
      <c r="B96" s="224"/>
      <c r="C96" s="225"/>
      <c r="D96" s="226" t="s">
        <v>150</v>
      </c>
      <c r="E96" s="227" t="s">
        <v>37</v>
      </c>
      <c r="F96" s="228" t="s">
        <v>158</v>
      </c>
      <c r="G96" s="225"/>
      <c r="H96" s="227" t="s">
        <v>37</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150</v>
      </c>
      <c r="AU96" s="234" t="s">
        <v>87</v>
      </c>
      <c r="AV96" s="13" t="s">
        <v>85</v>
      </c>
      <c r="AW96" s="13" t="s">
        <v>38</v>
      </c>
      <c r="AX96" s="13" t="s">
        <v>77</v>
      </c>
      <c r="AY96" s="234" t="s">
        <v>139</v>
      </c>
    </row>
    <row r="97" s="14" customFormat="1">
      <c r="A97" s="14"/>
      <c r="B97" s="235"/>
      <c r="C97" s="236"/>
      <c r="D97" s="226" t="s">
        <v>150</v>
      </c>
      <c r="E97" s="237" t="s">
        <v>37</v>
      </c>
      <c r="F97" s="238" t="s">
        <v>159</v>
      </c>
      <c r="G97" s="236"/>
      <c r="H97" s="239">
        <v>249.5</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150</v>
      </c>
      <c r="AU97" s="245" t="s">
        <v>87</v>
      </c>
      <c r="AV97" s="14" t="s">
        <v>87</v>
      </c>
      <c r="AW97" s="14" t="s">
        <v>38</v>
      </c>
      <c r="AX97" s="14" t="s">
        <v>85</v>
      </c>
      <c r="AY97" s="245" t="s">
        <v>139</v>
      </c>
    </row>
    <row r="98" s="2" customFormat="1" ht="24.15" customHeight="1">
      <c r="A98" s="40"/>
      <c r="B98" s="41"/>
      <c r="C98" s="206" t="s">
        <v>160</v>
      </c>
      <c r="D98" s="206" t="s">
        <v>141</v>
      </c>
      <c r="E98" s="207" t="s">
        <v>161</v>
      </c>
      <c r="F98" s="208" t="s">
        <v>162</v>
      </c>
      <c r="G98" s="209" t="s">
        <v>155</v>
      </c>
      <c r="H98" s="210">
        <v>0.25600000000000001</v>
      </c>
      <c r="I98" s="211"/>
      <c r="J98" s="212">
        <f>ROUND(I98*H98,2)</f>
        <v>0</v>
      </c>
      <c r="K98" s="208" t="s">
        <v>145</v>
      </c>
      <c r="L98" s="46"/>
      <c r="M98" s="213" t="s">
        <v>37</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146</v>
      </c>
      <c r="AT98" s="217" t="s">
        <v>141</v>
      </c>
      <c r="AU98" s="217" t="s">
        <v>87</v>
      </c>
      <c r="AY98" s="19" t="s">
        <v>139</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146</v>
      </c>
      <c r="BM98" s="217" t="s">
        <v>163</v>
      </c>
    </row>
    <row r="99" s="2" customFormat="1">
      <c r="A99" s="40"/>
      <c r="B99" s="41"/>
      <c r="C99" s="42"/>
      <c r="D99" s="219" t="s">
        <v>148</v>
      </c>
      <c r="E99" s="42"/>
      <c r="F99" s="220" t="s">
        <v>164</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148</v>
      </c>
      <c r="AU99" s="19" t="s">
        <v>87</v>
      </c>
    </row>
    <row r="100" s="13" customFormat="1">
      <c r="A100" s="13"/>
      <c r="B100" s="224"/>
      <c r="C100" s="225"/>
      <c r="D100" s="226" t="s">
        <v>150</v>
      </c>
      <c r="E100" s="227" t="s">
        <v>37</v>
      </c>
      <c r="F100" s="228" t="s">
        <v>165</v>
      </c>
      <c r="G100" s="225"/>
      <c r="H100" s="227" t="s">
        <v>37</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150</v>
      </c>
      <c r="AU100" s="234" t="s">
        <v>87</v>
      </c>
      <c r="AV100" s="13" t="s">
        <v>85</v>
      </c>
      <c r="AW100" s="13" t="s">
        <v>38</v>
      </c>
      <c r="AX100" s="13" t="s">
        <v>77</v>
      </c>
      <c r="AY100" s="234" t="s">
        <v>139</v>
      </c>
    </row>
    <row r="101" s="14" customFormat="1">
      <c r="A101" s="14"/>
      <c r="B101" s="235"/>
      <c r="C101" s="236"/>
      <c r="D101" s="226" t="s">
        <v>150</v>
      </c>
      <c r="E101" s="237" t="s">
        <v>37</v>
      </c>
      <c r="F101" s="238" t="s">
        <v>166</v>
      </c>
      <c r="G101" s="236"/>
      <c r="H101" s="239">
        <v>0.25600000000000001</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150</v>
      </c>
      <c r="AU101" s="245" t="s">
        <v>87</v>
      </c>
      <c r="AV101" s="14" t="s">
        <v>87</v>
      </c>
      <c r="AW101" s="14" t="s">
        <v>38</v>
      </c>
      <c r="AX101" s="14" t="s">
        <v>85</v>
      </c>
      <c r="AY101" s="245" t="s">
        <v>139</v>
      </c>
    </row>
    <row r="102" s="2" customFormat="1" ht="37.8" customHeight="1">
      <c r="A102" s="40"/>
      <c r="B102" s="41"/>
      <c r="C102" s="206" t="s">
        <v>146</v>
      </c>
      <c r="D102" s="206" t="s">
        <v>141</v>
      </c>
      <c r="E102" s="207" t="s">
        <v>167</v>
      </c>
      <c r="F102" s="208" t="s">
        <v>168</v>
      </c>
      <c r="G102" s="209" t="s">
        <v>155</v>
      </c>
      <c r="H102" s="210">
        <v>246.71899999999999</v>
      </c>
      <c r="I102" s="211"/>
      <c r="J102" s="212">
        <f>ROUND(I102*H102,2)</f>
        <v>0</v>
      </c>
      <c r="K102" s="208" t="s">
        <v>145</v>
      </c>
      <c r="L102" s="46"/>
      <c r="M102" s="213" t="s">
        <v>37</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146</v>
      </c>
      <c r="AT102" s="217" t="s">
        <v>141</v>
      </c>
      <c r="AU102" s="217" t="s">
        <v>87</v>
      </c>
      <c r="AY102" s="19" t="s">
        <v>139</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146</v>
      </c>
      <c r="BM102" s="217" t="s">
        <v>169</v>
      </c>
    </row>
    <row r="103" s="2" customFormat="1">
      <c r="A103" s="40"/>
      <c r="B103" s="41"/>
      <c r="C103" s="42"/>
      <c r="D103" s="219" t="s">
        <v>148</v>
      </c>
      <c r="E103" s="42"/>
      <c r="F103" s="220" t="s">
        <v>170</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148</v>
      </c>
      <c r="AU103" s="19" t="s">
        <v>87</v>
      </c>
    </row>
    <row r="104" s="13" customFormat="1">
      <c r="A104" s="13"/>
      <c r="B104" s="224"/>
      <c r="C104" s="225"/>
      <c r="D104" s="226" t="s">
        <v>150</v>
      </c>
      <c r="E104" s="227" t="s">
        <v>37</v>
      </c>
      <c r="F104" s="228" t="s">
        <v>171</v>
      </c>
      <c r="G104" s="225"/>
      <c r="H104" s="227" t="s">
        <v>37</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150</v>
      </c>
      <c r="AU104" s="234" t="s">
        <v>87</v>
      </c>
      <c r="AV104" s="13" t="s">
        <v>85</v>
      </c>
      <c r="AW104" s="13" t="s">
        <v>38</v>
      </c>
      <c r="AX104" s="13" t="s">
        <v>77</v>
      </c>
      <c r="AY104" s="234" t="s">
        <v>139</v>
      </c>
    </row>
    <row r="105" s="13" customFormat="1">
      <c r="A105" s="13"/>
      <c r="B105" s="224"/>
      <c r="C105" s="225"/>
      <c r="D105" s="226" t="s">
        <v>150</v>
      </c>
      <c r="E105" s="227" t="s">
        <v>37</v>
      </c>
      <c r="F105" s="228" t="s">
        <v>172</v>
      </c>
      <c r="G105" s="225"/>
      <c r="H105" s="227" t="s">
        <v>37</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150</v>
      </c>
      <c r="AU105" s="234" t="s">
        <v>87</v>
      </c>
      <c r="AV105" s="13" t="s">
        <v>85</v>
      </c>
      <c r="AW105" s="13" t="s">
        <v>38</v>
      </c>
      <c r="AX105" s="13" t="s">
        <v>77</v>
      </c>
      <c r="AY105" s="234" t="s">
        <v>139</v>
      </c>
    </row>
    <row r="106" s="14" customFormat="1">
      <c r="A106" s="14"/>
      <c r="B106" s="235"/>
      <c r="C106" s="236"/>
      <c r="D106" s="226" t="s">
        <v>150</v>
      </c>
      <c r="E106" s="237" t="s">
        <v>37</v>
      </c>
      <c r="F106" s="238" t="s">
        <v>159</v>
      </c>
      <c r="G106" s="236"/>
      <c r="H106" s="239">
        <v>249.5</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150</v>
      </c>
      <c r="AU106" s="245" t="s">
        <v>87</v>
      </c>
      <c r="AV106" s="14" t="s">
        <v>87</v>
      </c>
      <c r="AW106" s="14" t="s">
        <v>38</v>
      </c>
      <c r="AX106" s="14" t="s">
        <v>77</v>
      </c>
      <c r="AY106" s="245" t="s">
        <v>139</v>
      </c>
    </row>
    <row r="107" s="13" customFormat="1">
      <c r="A107" s="13"/>
      <c r="B107" s="224"/>
      <c r="C107" s="225"/>
      <c r="D107" s="226" t="s">
        <v>150</v>
      </c>
      <c r="E107" s="227" t="s">
        <v>37</v>
      </c>
      <c r="F107" s="228" t="s">
        <v>173</v>
      </c>
      <c r="G107" s="225"/>
      <c r="H107" s="227" t="s">
        <v>37</v>
      </c>
      <c r="I107" s="229"/>
      <c r="J107" s="225"/>
      <c r="K107" s="225"/>
      <c r="L107" s="230"/>
      <c r="M107" s="231"/>
      <c r="N107" s="232"/>
      <c r="O107" s="232"/>
      <c r="P107" s="232"/>
      <c r="Q107" s="232"/>
      <c r="R107" s="232"/>
      <c r="S107" s="232"/>
      <c r="T107" s="233"/>
      <c r="U107" s="13"/>
      <c r="V107" s="13"/>
      <c r="W107" s="13"/>
      <c r="X107" s="13"/>
      <c r="Y107" s="13"/>
      <c r="Z107" s="13"/>
      <c r="AA107" s="13"/>
      <c r="AB107" s="13"/>
      <c r="AC107" s="13"/>
      <c r="AD107" s="13"/>
      <c r="AE107" s="13"/>
      <c r="AT107" s="234" t="s">
        <v>150</v>
      </c>
      <c r="AU107" s="234" t="s">
        <v>87</v>
      </c>
      <c r="AV107" s="13" t="s">
        <v>85</v>
      </c>
      <c r="AW107" s="13" t="s">
        <v>38</v>
      </c>
      <c r="AX107" s="13" t="s">
        <v>77</v>
      </c>
      <c r="AY107" s="234" t="s">
        <v>139</v>
      </c>
    </row>
    <row r="108" s="14" customFormat="1">
      <c r="A108" s="14"/>
      <c r="B108" s="235"/>
      <c r="C108" s="236"/>
      <c r="D108" s="226" t="s">
        <v>150</v>
      </c>
      <c r="E108" s="237" t="s">
        <v>37</v>
      </c>
      <c r="F108" s="238" t="s">
        <v>174</v>
      </c>
      <c r="G108" s="236"/>
      <c r="H108" s="239">
        <v>2.919</v>
      </c>
      <c r="I108" s="240"/>
      <c r="J108" s="236"/>
      <c r="K108" s="236"/>
      <c r="L108" s="241"/>
      <c r="M108" s="242"/>
      <c r="N108" s="243"/>
      <c r="O108" s="243"/>
      <c r="P108" s="243"/>
      <c r="Q108" s="243"/>
      <c r="R108" s="243"/>
      <c r="S108" s="243"/>
      <c r="T108" s="244"/>
      <c r="U108" s="14"/>
      <c r="V108" s="14"/>
      <c r="W108" s="14"/>
      <c r="X108" s="14"/>
      <c r="Y108" s="14"/>
      <c r="Z108" s="14"/>
      <c r="AA108" s="14"/>
      <c r="AB108" s="14"/>
      <c r="AC108" s="14"/>
      <c r="AD108" s="14"/>
      <c r="AE108" s="14"/>
      <c r="AT108" s="245" t="s">
        <v>150</v>
      </c>
      <c r="AU108" s="245" t="s">
        <v>87</v>
      </c>
      <c r="AV108" s="14" t="s">
        <v>87</v>
      </c>
      <c r="AW108" s="14" t="s">
        <v>38</v>
      </c>
      <c r="AX108" s="14" t="s">
        <v>77</v>
      </c>
      <c r="AY108" s="245" t="s">
        <v>139</v>
      </c>
    </row>
    <row r="109" s="15" customFormat="1">
      <c r="A109" s="15"/>
      <c r="B109" s="246"/>
      <c r="C109" s="247"/>
      <c r="D109" s="226" t="s">
        <v>150</v>
      </c>
      <c r="E109" s="248" t="s">
        <v>37</v>
      </c>
      <c r="F109" s="249" t="s">
        <v>175</v>
      </c>
      <c r="G109" s="247"/>
      <c r="H109" s="250">
        <v>252.41900000000001</v>
      </c>
      <c r="I109" s="251"/>
      <c r="J109" s="247"/>
      <c r="K109" s="247"/>
      <c r="L109" s="252"/>
      <c r="M109" s="253"/>
      <c r="N109" s="254"/>
      <c r="O109" s="254"/>
      <c r="P109" s="254"/>
      <c r="Q109" s="254"/>
      <c r="R109" s="254"/>
      <c r="S109" s="254"/>
      <c r="T109" s="255"/>
      <c r="U109" s="15"/>
      <c r="V109" s="15"/>
      <c r="W109" s="15"/>
      <c r="X109" s="15"/>
      <c r="Y109" s="15"/>
      <c r="Z109" s="15"/>
      <c r="AA109" s="15"/>
      <c r="AB109" s="15"/>
      <c r="AC109" s="15"/>
      <c r="AD109" s="15"/>
      <c r="AE109" s="15"/>
      <c r="AT109" s="256" t="s">
        <v>150</v>
      </c>
      <c r="AU109" s="256" t="s">
        <v>87</v>
      </c>
      <c r="AV109" s="15" t="s">
        <v>160</v>
      </c>
      <c r="AW109" s="15" t="s">
        <v>38</v>
      </c>
      <c r="AX109" s="15" t="s">
        <v>77</v>
      </c>
      <c r="AY109" s="256" t="s">
        <v>139</v>
      </c>
    </row>
    <row r="110" s="13" customFormat="1">
      <c r="A110" s="13"/>
      <c r="B110" s="224"/>
      <c r="C110" s="225"/>
      <c r="D110" s="226" t="s">
        <v>150</v>
      </c>
      <c r="E110" s="227" t="s">
        <v>37</v>
      </c>
      <c r="F110" s="228" t="s">
        <v>176</v>
      </c>
      <c r="G110" s="225"/>
      <c r="H110" s="227" t="s">
        <v>37</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150</v>
      </c>
      <c r="AU110" s="234" t="s">
        <v>87</v>
      </c>
      <c r="AV110" s="13" t="s">
        <v>85</v>
      </c>
      <c r="AW110" s="13" t="s">
        <v>38</v>
      </c>
      <c r="AX110" s="13" t="s">
        <v>77</v>
      </c>
      <c r="AY110" s="234" t="s">
        <v>139</v>
      </c>
    </row>
    <row r="111" s="14" customFormat="1">
      <c r="A111" s="14"/>
      <c r="B111" s="235"/>
      <c r="C111" s="236"/>
      <c r="D111" s="226" t="s">
        <v>150</v>
      </c>
      <c r="E111" s="237" t="s">
        <v>37</v>
      </c>
      <c r="F111" s="238" t="s">
        <v>177</v>
      </c>
      <c r="G111" s="236"/>
      <c r="H111" s="239">
        <v>-5.7000000000000002</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150</v>
      </c>
      <c r="AU111" s="245" t="s">
        <v>87</v>
      </c>
      <c r="AV111" s="14" t="s">
        <v>87</v>
      </c>
      <c r="AW111" s="14" t="s">
        <v>38</v>
      </c>
      <c r="AX111" s="14" t="s">
        <v>77</v>
      </c>
      <c r="AY111" s="245" t="s">
        <v>139</v>
      </c>
    </row>
    <row r="112" s="16" customFormat="1">
      <c r="A112" s="16"/>
      <c r="B112" s="257"/>
      <c r="C112" s="258"/>
      <c r="D112" s="226" t="s">
        <v>150</v>
      </c>
      <c r="E112" s="259" t="s">
        <v>37</v>
      </c>
      <c r="F112" s="260" t="s">
        <v>178</v>
      </c>
      <c r="G112" s="258"/>
      <c r="H112" s="261">
        <v>246.71899999999999</v>
      </c>
      <c r="I112" s="262"/>
      <c r="J112" s="258"/>
      <c r="K112" s="258"/>
      <c r="L112" s="263"/>
      <c r="M112" s="264"/>
      <c r="N112" s="265"/>
      <c r="O112" s="265"/>
      <c r="P112" s="265"/>
      <c r="Q112" s="265"/>
      <c r="R112" s="265"/>
      <c r="S112" s="265"/>
      <c r="T112" s="266"/>
      <c r="U112" s="16"/>
      <c r="V112" s="16"/>
      <c r="W112" s="16"/>
      <c r="X112" s="16"/>
      <c r="Y112" s="16"/>
      <c r="Z112" s="16"/>
      <c r="AA112" s="16"/>
      <c r="AB112" s="16"/>
      <c r="AC112" s="16"/>
      <c r="AD112" s="16"/>
      <c r="AE112" s="16"/>
      <c r="AT112" s="267" t="s">
        <v>150</v>
      </c>
      <c r="AU112" s="267" t="s">
        <v>87</v>
      </c>
      <c r="AV112" s="16" t="s">
        <v>146</v>
      </c>
      <c r="AW112" s="16" t="s">
        <v>38</v>
      </c>
      <c r="AX112" s="16" t="s">
        <v>85</v>
      </c>
      <c r="AY112" s="267" t="s">
        <v>139</v>
      </c>
    </row>
    <row r="113" s="2" customFormat="1" ht="16.5" customHeight="1">
      <c r="A113" s="40"/>
      <c r="B113" s="41"/>
      <c r="C113" s="206" t="s">
        <v>179</v>
      </c>
      <c r="D113" s="206" t="s">
        <v>141</v>
      </c>
      <c r="E113" s="207" t="s">
        <v>180</v>
      </c>
      <c r="F113" s="208" t="s">
        <v>181</v>
      </c>
      <c r="G113" s="209" t="s">
        <v>182</v>
      </c>
      <c r="H113" s="210">
        <v>36</v>
      </c>
      <c r="I113" s="211"/>
      <c r="J113" s="212">
        <f>ROUND(I113*H113,2)</f>
        <v>0</v>
      </c>
      <c r="K113" s="208" t="s">
        <v>145</v>
      </c>
      <c r="L113" s="46"/>
      <c r="M113" s="213" t="s">
        <v>37</v>
      </c>
      <c r="N113" s="214" t="s">
        <v>48</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146</v>
      </c>
      <c r="AT113" s="217" t="s">
        <v>141</v>
      </c>
      <c r="AU113" s="217" t="s">
        <v>87</v>
      </c>
      <c r="AY113" s="19" t="s">
        <v>139</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146</v>
      </c>
      <c r="BM113" s="217" t="s">
        <v>183</v>
      </c>
    </row>
    <row r="114" s="2" customFormat="1">
      <c r="A114" s="40"/>
      <c r="B114" s="41"/>
      <c r="C114" s="42"/>
      <c r="D114" s="219" t="s">
        <v>148</v>
      </c>
      <c r="E114" s="42"/>
      <c r="F114" s="220" t="s">
        <v>184</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148</v>
      </c>
      <c r="AU114" s="19" t="s">
        <v>87</v>
      </c>
    </row>
    <row r="115" s="14" customFormat="1">
      <c r="A115" s="14"/>
      <c r="B115" s="235"/>
      <c r="C115" s="236"/>
      <c r="D115" s="226" t="s">
        <v>150</v>
      </c>
      <c r="E115" s="237" t="s">
        <v>37</v>
      </c>
      <c r="F115" s="238" t="s">
        <v>185</v>
      </c>
      <c r="G115" s="236"/>
      <c r="H115" s="239">
        <v>36</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150</v>
      </c>
      <c r="AU115" s="245" t="s">
        <v>87</v>
      </c>
      <c r="AV115" s="14" t="s">
        <v>87</v>
      </c>
      <c r="AW115" s="14" t="s">
        <v>38</v>
      </c>
      <c r="AX115" s="14" t="s">
        <v>85</v>
      </c>
      <c r="AY115" s="245" t="s">
        <v>139</v>
      </c>
    </row>
    <row r="116" s="2" customFormat="1" ht="24.15" customHeight="1">
      <c r="A116" s="40"/>
      <c r="B116" s="41"/>
      <c r="C116" s="206" t="s">
        <v>186</v>
      </c>
      <c r="D116" s="206" t="s">
        <v>141</v>
      </c>
      <c r="E116" s="207" t="s">
        <v>187</v>
      </c>
      <c r="F116" s="208" t="s">
        <v>188</v>
      </c>
      <c r="G116" s="209" t="s">
        <v>155</v>
      </c>
      <c r="H116" s="210">
        <v>0.12</v>
      </c>
      <c r="I116" s="211"/>
      <c r="J116" s="212">
        <f>ROUND(I116*H116,2)</f>
        <v>0</v>
      </c>
      <c r="K116" s="208" t="s">
        <v>145</v>
      </c>
      <c r="L116" s="46"/>
      <c r="M116" s="213" t="s">
        <v>37</v>
      </c>
      <c r="N116" s="214" t="s">
        <v>48</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146</v>
      </c>
      <c r="AT116" s="217" t="s">
        <v>141</v>
      </c>
      <c r="AU116" s="217" t="s">
        <v>87</v>
      </c>
      <c r="AY116" s="19" t="s">
        <v>139</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146</v>
      </c>
      <c r="BM116" s="217" t="s">
        <v>189</v>
      </c>
    </row>
    <row r="117" s="2" customFormat="1">
      <c r="A117" s="40"/>
      <c r="B117" s="41"/>
      <c r="C117" s="42"/>
      <c r="D117" s="219" t="s">
        <v>148</v>
      </c>
      <c r="E117" s="42"/>
      <c r="F117" s="220" t="s">
        <v>190</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148</v>
      </c>
      <c r="AU117" s="19" t="s">
        <v>87</v>
      </c>
    </row>
    <row r="118" s="13" customFormat="1">
      <c r="A118" s="13"/>
      <c r="B118" s="224"/>
      <c r="C118" s="225"/>
      <c r="D118" s="226" t="s">
        <v>150</v>
      </c>
      <c r="E118" s="227" t="s">
        <v>37</v>
      </c>
      <c r="F118" s="228" t="s">
        <v>191</v>
      </c>
      <c r="G118" s="225"/>
      <c r="H118" s="227" t="s">
        <v>37</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150</v>
      </c>
      <c r="AU118" s="234" t="s">
        <v>87</v>
      </c>
      <c r="AV118" s="13" t="s">
        <v>85</v>
      </c>
      <c r="AW118" s="13" t="s">
        <v>38</v>
      </c>
      <c r="AX118" s="13" t="s">
        <v>77</v>
      </c>
      <c r="AY118" s="234" t="s">
        <v>139</v>
      </c>
    </row>
    <row r="119" s="14" customFormat="1">
      <c r="A119" s="14"/>
      <c r="B119" s="235"/>
      <c r="C119" s="236"/>
      <c r="D119" s="226" t="s">
        <v>150</v>
      </c>
      <c r="E119" s="237" t="s">
        <v>37</v>
      </c>
      <c r="F119" s="238" t="s">
        <v>192</v>
      </c>
      <c r="G119" s="236"/>
      <c r="H119" s="239">
        <v>0.12</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150</v>
      </c>
      <c r="AU119" s="245" t="s">
        <v>87</v>
      </c>
      <c r="AV119" s="14" t="s">
        <v>87</v>
      </c>
      <c r="AW119" s="14" t="s">
        <v>38</v>
      </c>
      <c r="AX119" s="14" t="s">
        <v>85</v>
      </c>
      <c r="AY119" s="245" t="s">
        <v>139</v>
      </c>
    </row>
    <row r="120" s="2" customFormat="1" ht="24.15" customHeight="1">
      <c r="A120" s="40"/>
      <c r="B120" s="41"/>
      <c r="C120" s="206" t="s">
        <v>193</v>
      </c>
      <c r="D120" s="206" t="s">
        <v>141</v>
      </c>
      <c r="E120" s="207" t="s">
        <v>194</v>
      </c>
      <c r="F120" s="208" t="s">
        <v>195</v>
      </c>
      <c r="G120" s="209" t="s">
        <v>155</v>
      </c>
      <c r="H120" s="210">
        <v>246.71899999999999</v>
      </c>
      <c r="I120" s="211"/>
      <c r="J120" s="212">
        <f>ROUND(I120*H120,2)</f>
        <v>0</v>
      </c>
      <c r="K120" s="208" t="s">
        <v>145</v>
      </c>
      <c r="L120" s="46"/>
      <c r="M120" s="213" t="s">
        <v>37</v>
      </c>
      <c r="N120" s="214" t="s">
        <v>48</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146</v>
      </c>
      <c r="AT120" s="217" t="s">
        <v>141</v>
      </c>
      <c r="AU120" s="217" t="s">
        <v>87</v>
      </c>
      <c r="AY120" s="19" t="s">
        <v>139</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146</v>
      </c>
      <c r="BM120" s="217" t="s">
        <v>196</v>
      </c>
    </row>
    <row r="121" s="2" customFormat="1">
      <c r="A121" s="40"/>
      <c r="B121" s="41"/>
      <c r="C121" s="42"/>
      <c r="D121" s="219" t="s">
        <v>148</v>
      </c>
      <c r="E121" s="42"/>
      <c r="F121" s="220" t="s">
        <v>197</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148</v>
      </c>
      <c r="AU121" s="19" t="s">
        <v>87</v>
      </c>
    </row>
    <row r="122" s="2" customFormat="1" ht="24.15" customHeight="1">
      <c r="A122" s="40"/>
      <c r="B122" s="41"/>
      <c r="C122" s="206" t="s">
        <v>198</v>
      </c>
      <c r="D122" s="206" t="s">
        <v>141</v>
      </c>
      <c r="E122" s="207" t="s">
        <v>199</v>
      </c>
      <c r="F122" s="208" t="s">
        <v>200</v>
      </c>
      <c r="G122" s="209" t="s">
        <v>155</v>
      </c>
      <c r="H122" s="210">
        <v>5.7000000000000002</v>
      </c>
      <c r="I122" s="211"/>
      <c r="J122" s="212">
        <f>ROUND(I122*H122,2)</f>
        <v>0</v>
      </c>
      <c r="K122" s="208" t="s">
        <v>145</v>
      </c>
      <c r="L122" s="46"/>
      <c r="M122" s="213" t="s">
        <v>37</v>
      </c>
      <c r="N122" s="214" t="s">
        <v>48</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146</v>
      </c>
      <c r="AT122" s="217" t="s">
        <v>141</v>
      </c>
      <c r="AU122" s="217" t="s">
        <v>87</v>
      </c>
      <c r="AY122" s="19" t="s">
        <v>139</v>
      </c>
      <c r="BE122" s="218">
        <f>IF(N122="základní",J122,0)</f>
        <v>0</v>
      </c>
      <c r="BF122" s="218">
        <f>IF(N122="snížená",J122,0)</f>
        <v>0</v>
      </c>
      <c r="BG122" s="218">
        <f>IF(N122="zákl. přenesená",J122,0)</f>
        <v>0</v>
      </c>
      <c r="BH122" s="218">
        <f>IF(N122="sníž. přenesená",J122,0)</f>
        <v>0</v>
      </c>
      <c r="BI122" s="218">
        <f>IF(N122="nulová",J122,0)</f>
        <v>0</v>
      </c>
      <c r="BJ122" s="19" t="s">
        <v>85</v>
      </c>
      <c r="BK122" s="218">
        <f>ROUND(I122*H122,2)</f>
        <v>0</v>
      </c>
      <c r="BL122" s="19" t="s">
        <v>146</v>
      </c>
      <c r="BM122" s="217" t="s">
        <v>201</v>
      </c>
    </row>
    <row r="123" s="2" customFormat="1">
      <c r="A123" s="40"/>
      <c r="B123" s="41"/>
      <c r="C123" s="42"/>
      <c r="D123" s="219" t="s">
        <v>148</v>
      </c>
      <c r="E123" s="42"/>
      <c r="F123" s="220" t="s">
        <v>202</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148</v>
      </c>
      <c r="AU123" s="19" t="s">
        <v>87</v>
      </c>
    </row>
    <row r="124" s="13" customFormat="1">
      <c r="A124" s="13"/>
      <c r="B124" s="224"/>
      <c r="C124" s="225"/>
      <c r="D124" s="226" t="s">
        <v>150</v>
      </c>
      <c r="E124" s="227" t="s">
        <v>37</v>
      </c>
      <c r="F124" s="228" t="s">
        <v>158</v>
      </c>
      <c r="G124" s="225"/>
      <c r="H124" s="227" t="s">
        <v>37</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150</v>
      </c>
      <c r="AU124" s="234" t="s">
        <v>87</v>
      </c>
      <c r="AV124" s="13" t="s">
        <v>85</v>
      </c>
      <c r="AW124" s="13" t="s">
        <v>38</v>
      </c>
      <c r="AX124" s="13" t="s">
        <v>77</v>
      </c>
      <c r="AY124" s="234" t="s">
        <v>139</v>
      </c>
    </row>
    <row r="125" s="14" customFormat="1">
      <c r="A125" s="14"/>
      <c r="B125" s="235"/>
      <c r="C125" s="236"/>
      <c r="D125" s="226" t="s">
        <v>150</v>
      </c>
      <c r="E125" s="237" t="s">
        <v>37</v>
      </c>
      <c r="F125" s="238" t="s">
        <v>203</v>
      </c>
      <c r="G125" s="236"/>
      <c r="H125" s="239">
        <v>5.7000000000000002</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150</v>
      </c>
      <c r="AU125" s="245" t="s">
        <v>87</v>
      </c>
      <c r="AV125" s="14" t="s">
        <v>87</v>
      </c>
      <c r="AW125" s="14" t="s">
        <v>38</v>
      </c>
      <c r="AX125" s="14" t="s">
        <v>85</v>
      </c>
      <c r="AY125" s="245" t="s">
        <v>139</v>
      </c>
    </row>
    <row r="126" s="2" customFormat="1" ht="16.5" customHeight="1">
      <c r="A126" s="40"/>
      <c r="B126" s="41"/>
      <c r="C126" s="206" t="s">
        <v>204</v>
      </c>
      <c r="D126" s="206" t="s">
        <v>141</v>
      </c>
      <c r="E126" s="207" t="s">
        <v>205</v>
      </c>
      <c r="F126" s="208" t="s">
        <v>206</v>
      </c>
      <c r="G126" s="209" t="s">
        <v>144</v>
      </c>
      <c r="H126" s="210">
        <v>806.62300000000005</v>
      </c>
      <c r="I126" s="211"/>
      <c r="J126" s="212">
        <f>ROUND(I126*H126,2)</f>
        <v>0</v>
      </c>
      <c r="K126" s="208" t="s">
        <v>145</v>
      </c>
      <c r="L126" s="46"/>
      <c r="M126" s="213" t="s">
        <v>37</v>
      </c>
      <c r="N126" s="214" t="s">
        <v>48</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146</v>
      </c>
      <c r="AT126" s="217" t="s">
        <v>141</v>
      </c>
      <c r="AU126" s="217" t="s">
        <v>87</v>
      </c>
      <c r="AY126" s="19" t="s">
        <v>139</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146</v>
      </c>
      <c r="BM126" s="217" t="s">
        <v>207</v>
      </c>
    </row>
    <row r="127" s="2" customFormat="1">
      <c r="A127" s="40"/>
      <c r="B127" s="41"/>
      <c r="C127" s="42"/>
      <c r="D127" s="219" t="s">
        <v>148</v>
      </c>
      <c r="E127" s="42"/>
      <c r="F127" s="220" t="s">
        <v>208</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148</v>
      </c>
      <c r="AU127" s="19" t="s">
        <v>87</v>
      </c>
    </row>
    <row r="128" s="13" customFormat="1">
      <c r="A128" s="13"/>
      <c r="B128" s="224"/>
      <c r="C128" s="225"/>
      <c r="D128" s="226" t="s">
        <v>150</v>
      </c>
      <c r="E128" s="227" t="s">
        <v>37</v>
      </c>
      <c r="F128" s="228" t="s">
        <v>209</v>
      </c>
      <c r="G128" s="225"/>
      <c r="H128" s="227" t="s">
        <v>37</v>
      </c>
      <c r="I128" s="229"/>
      <c r="J128" s="225"/>
      <c r="K128" s="225"/>
      <c r="L128" s="230"/>
      <c r="M128" s="231"/>
      <c r="N128" s="232"/>
      <c r="O128" s="232"/>
      <c r="P128" s="232"/>
      <c r="Q128" s="232"/>
      <c r="R128" s="232"/>
      <c r="S128" s="232"/>
      <c r="T128" s="233"/>
      <c r="U128" s="13"/>
      <c r="V128" s="13"/>
      <c r="W128" s="13"/>
      <c r="X128" s="13"/>
      <c r="Y128" s="13"/>
      <c r="Z128" s="13"/>
      <c r="AA128" s="13"/>
      <c r="AB128" s="13"/>
      <c r="AC128" s="13"/>
      <c r="AD128" s="13"/>
      <c r="AE128" s="13"/>
      <c r="AT128" s="234" t="s">
        <v>150</v>
      </c>
      <c r="AU128" s="234" t="s">
        <v>87</v>
      </c>
      <c r="AV128" s="13" t="s">
        <v>85</v>
      </c>
      <c r="AW128" s="13" t="s">
        <v>38</v>
      </c>
      <c r="AX128" s="13" t="s">
        <v>77</v>
      </c>
      <c r="AY128" s="234" t="s">
        <v>139</v>
      </c>
    </row>
    <row r="129" s="14" customFormat="1">
      <c r="A129" s="14"/>
      <c r="B129" s="235"/>
      <c r="C129" s="236"/>
      <c r="D129" s="226" t="s">
        <v>150</v>
      </c>
      <c r="E129" s="237" t="s">
        <v>37</v>
      </c>
      <c r="F129" s="238" t="s">
        <v>210</v>
      </c>
      <c r="G129" s="236"/>
      <c r="H129" s="239">
        <v>495</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150</v>
      </c>
      <c r="AU129" s="245" t="s">
        <v>87</v>
      </c>
      <c r="AV129" s="14" t="s">
        <v>87</v>
      </c>
      <c r="AW129" s="14" t="s">
        <v>38</v>
      </c>
      <c r="AX129" s="14" t="s">
        <v>77</v>
      </c>
      <c r="AY129" s="245" t="s">
        <v>139</v>
      </c>
    </row>
    <row r="130" s="13" customFormat="1">
      <c r="A130" s="13"/>
      <c r="B130" s="224"/>
      <c r="C130" s="225"/>
      <c r="D130" s="226" t="s">
        <v>150</v>
      </c>
      <c r="E130" s="227" t="s">
        <v>37</v>
      </c>
      <c r="F130" s="228" t="s">
        <v>211</v>
      </c>
      <c r="G130" s="225"/>
      <c r="H130" s="227" t="s">
        <v>37</v>
      </c>
      <c r="I130" s="229"/>
      <c r="J130" s="225"/>
      <c r="K130" s="225"/>
      <c r="L130" s="230"/>
      <c r="M130" s="231"/>
      <c r="N130" s="232"/>
      <c r="O130" s="232"/>
      <c r="P130" s="232"/>
      <c r="Q130" s="232"/>
      <c r="R130" s="232"/>
      <c r="S130" s="232"/>
      <c r="T130" s="233"/>
      <c r="U130" s="13"/>
      <c r="V130" s="13"/>
      <c r="W130" s="13"/>
      <c r="X130" s="13"/>
      <c r="Y130" s="13"/>
      <c r="Z130" s="13"/>
      <c r="AA130" s="13"/>
      <c r="AB130" s="13"/>
      <c r="AC130" s="13"/>
      <c r="AD130" s="13"/>
      <c r="AE130" s="13"/>
      <c r="AT130" s="234" t="s">
        <v>150</v>
      </c>
      <c r="AU130" s="234" t="s">
        <v>87</v>
      </c>
      <c r="AV130" s="13" t="s">
        <v>85</v>
      </c>
      <c r="AW130" s="13" t="s">
        <v>38</v>
      </c>
      <c r="AX130" s="13" t="s">
        <v>77</v>
      </c>
      <c r="AY130" s="234" t="s">
        <v>139</v>
      </c>
    </row>
    <row r="131" s="14" customFormat="1">
      <c r="A131" s="14"/>
      <c r="B131" s="235"/>
      <c r="C131" s="236"/>
      <c r="D131" s="226" t="s">
        <v>150</v>
      </c>
      <c r="E131" s="237" t="s">
        <v>37</v>
      </c>
      <c r="F131" s="238" t="s">
        <v>212</v>
      </c>
      <c r="G131" s="236"/>
      <c r="H131" s="239">
        <v>262</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150</v>
      </c>
      <c r="AU131" s="245" t="s">
        <v>87</v>
      </c>
      <c r="AV131" s="14" t="s">
        <v>87</v>
      </c>
      <c r="AW131" s="14" t="s">
        <v>38</v>
      </c>
      <c r="AX131" s="14" t="s">
        <v>77</v>
      </c>
      <c r="AY131" s="245" t="s">
        <v>139</v>
      </c>
    </row>
    <row r="132" s="13" customFormat="1">
      <c r="A132" s="13"/>
      <c r="B132" s="224"/>
      <c r="C132" s="225"/>
      <c r="D132" s="226" t="s">
        <v>150</v>
      </c>
      <c r="E132" s="227" t="s">
        <v>37</v>
      </c>
      <c r="F132" s="228" t="s">
        <v>213</v>
      </c>
      <c r="G132" s="225"/>
      <c r="H132" s="227" t="s">
        <v>37</v>
      </c>
      <c r="I132" s="229"/>
      <c r="J132" s="225"/>
      <c r="K132" s="225"/>
      <c r="L132" s="230"/>
      <c r="M132" s="231"/>
      <c r="N132" s="232"/>
      <c r="O132" s="232"/>
      <c r="P132" s="232"/>
      <c r="Q132" s="232"/>
      <c r="R132" s="232"/>
      <c r="S132" s="232"/>
      <c r="T132" s="233"/>
      <c r="U132" s="13"/>
      <c r="V132" s="13"/>
      <c r="W132" s="13"/>
      <c r="X132" s="13"/>
      <c r="Y132" s="13"/>
      <c r="Z132" s="13"/>
      <c r="AA132" s="13"/>
      <c r="AB132" s="13"/>
      <c r="AC132" s="13"/>
      <c r="AD132" s="13"/>
      <c r="AE132" s="13"/>
      <c r="AT132" s="234" t="s">
        <v>150</v>
      </c>
      <c r="AU132" s="234" t="s">
        <v>87</v>
      </c>
      <c r="AV132" s="13" t="s">
        <v>85</v>
      </c>
      <c r="AW132" s="13" t="s">
        <v>38</v>
      </c>
      <c r="AX132" s="13" t="s">
        <v>77</v>
      </c>
      <c r="AY132" s="234" t="s">
        <v>139</v>
      </c>
    </row>
    <row r="133" s="14" customFormat="1">
      <c r="A133" s="14"/>
      <c r="B133" s="235"/>
      <c r="C133" s="236"/>
      <c r="D133" s="226" t="s">
        <v>150</v>
      </c>
      <c r="E133" s="237" t="s">
        <v>37</v>
      </c>
      <c r="F133" s="238" t="s">
        <v>214</v>
      </c>
      <c r="G133" s="236"/>
      <c r="H133" s="239">
        <v>49.622999999999998</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150</v>
      </c>
      <c r="AU133" s="245" t="s">
        <v>87</v>
      </c>
      <c r="AV133" s="14" t="s">
        <v>87</v>
      </c>
      <c r="AW133" s="14" t="s">
        <v>38</v>
      </c>
      <c r="AX133" s="14" t="s">
        <v>77</v>
      </c>
      <c r="AY133" s="245" t="s">
        <v>139</v>
      </c>
    </row>
    <row r="134" s="16" customFormat="1">
      <c r="A134" s="16"/>
      <c r="B134" s="257"/>
      <c r="C134" s="258"/>
      <c r="D134" s="226" t="s">
        <v>150</v>
      </c>
      <c r="E134" s="259" t="s">
        <v>37</v>
      </c>
      <c r="F134" s="260" t="s">
        <v>178</v>
      </c>
      <c r="G134" s="258"/>
      <c r="H134" s="261">
        <v>806.62300000000005</v>
      </c>
      <c r="I134" s="262"/>
      <c r="J134" s="258"/>
      <c r="K134" s="258"/>
      <c r="L134" s="263"/>
      <c r="M134" s="264"/>
      <c r="N134" s="265"/>
      <c r="O134" s="265"/>
      <c r="P134" s="265"/>
      <c r="Q134" s="265"/>
      <c r="R134" s="265"/>
      <c r="S134" s="265"/>
      <c r="T134" s="266"/>
      <c r="U134" s="16"/>
      <c r="V134" s="16"/>
      <c r="W134" s="16"/>
      <c r="X134" s="16"/>
      <c r="Y134" s="16"/>
      <c r="Z134" s="16"/>
      <c r="AA134" s="16"/>
      <c r="AB134" s="16"/>
      <c r="AC134" s="16"/>
      <c r="AD134" s="16"/>
      <c r="AE134" s="16"/>
      <c r="AT134" s="267" t="s">
        <v>150</v>
      </c>
      <c r="AU134" s="267" t="s">
        <v>87</v>
      </c>
      <c r="AV134" s="16" t="s">
        <v>146</v>
      </c>
      <c r="AW134" s="16" t="s">
        <v>38</v>
      </c>
      <c r="AX134" s="16" t="s">
        <v>85</v>
      </c>
      <c r="AY134" s="267" t="s">
        <v>139</v>
      </c>
    </row>
    <row r="135" s="2" customFormat="1" ht="21.75" customHeight="1">
      <c r="A135" s="40"/>
      <c r="B135" s="41"/>
      <c r="C135" s="206" t="s">
        <v>215</v>
      </c>
      <c r="D135" s="206" t="s">
        <v>141</v>
      </c>
      <c r="E135" s="207" t="s">
        <v>216</v>
      </c>
      <c r="F135" s="208" t="s">
        <v>217</v>
      </c>
      <c r="G135" s="209" t="s">
        <v>144</v>
      </c>
      <c r="H135" s="210">
        <v>160.40000000000001</v>
      </c>
      <c r="I135" s="211"/>
      <c r="J135" s="212">
        <f>ROUND(I135*H135,2)</f>
        <v>0</v>
      </c>
      <c r="K135" s="208" t="s">
        <v>145</v>
      </c>
      <c r="L135" s="46"/>
      <c r="M135" s="213" t="s">
        <v>37</v>
      </c>
      <c r="N135" s="214" t="s">
        <v>48</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146</v>
      </c>
      <c r="AT135" s="217" t="s">
        <v>141</v>
      </c>
      <c r="AU135" s="217" t="s">
        <v>87</v>
      </c>
      <c r="AY135" s="19" t="s">
        <v>139</v>
      </c>
      <c r="BE135" s="218">
        <f>IF(N135="základní",J135,0)</f>
        <v>0</v>
      </c>
      <c r="BF135" s="218">
        <f>IF(N135="snížená",J135,0)</f>
        <v>0</v>
      </c>
      <c r="BG135" s="218">
        <f>IF(N135="zákl. přenesená",J135,0)</f>
        <v>0</v>
      </c>
      <c r="BH135" s="218">
        <f>IF(N135="sníž. přenesená",J135,0)</f>
        <v>0</v>
      </c>
      <c r="BI135" s="218">
        <f>IF(N135="nulová",J135,0)</f>
        <v>0</v>
      </c>
      <c r="BJ135" s="19" t="s">
        <v>85</v>
      </c>
      <c r="BK135" s="218">
        <f>ROUND(I135*H135,2)</f>
        <v>0</v>
      </c>
      <c r="BL135" s="19" t="s">
        <v>146</v>
      </c>
      <c r="BM135" s="217" t="s">
        <v>218</v>
      </c>
    </row>
    <row r="136" s="2" customFormat="1">
      <c r="A136" s="40"/>
      <c r="B136" s="41"/>
      <c r="C136" s="42"/>
      <c r="D136" s="219" t="s">
        <v>148</v>
      </c>
      <c r="E136" s="42"/>
      <c r="F136" s="220" t="s">
        <v>219</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148</v>
      </c>
      <c r="AU136" s="19" t="s">
        <v>87</v>
      </c>
    </row>
    <row r="137" s="13" customFormat="1">
      <c r="A137" s="13"/>
      <c r="B137" s="224"/>
      <c r="C137" s="225"/>
      <c r="D137" s="226" t="s">
        <v>150</v>
      </c>
      <c r="E137" s="227" t="s">
        <v>37</v>
      </c>
      <c r="F137" s="228" t="s">
        <v>220</v>
      </c>
      <c r="G137" s="225"/>
      <c r="H137" s="227" t="s">
        <v>37</v>
      </c>
      <c r="I137" s="229"/>
      <c r="J137" s="225"/>
      <c r="K137" s="225"/>
      <c r="L137" s="230"/>
      <c r="M137" s="231"/>
      <c r="N137" s="232"/>
      <c r="O137" s="232"/>
      <c r="P137" s="232"/>
      <c r="Q137" s="232"/>
      <c r="R137" s="232"/>
      <c r="S137" s="232"/>
      <c r="T137" s="233"/>
      <c r="U137" s="13"/>
      <c r="V137" s="13"/>
      <c r="W137" s="13"/>
      <c r="X137" s="13"/>
      <c r="Y137" s="13"/>
      <c r="Z137" s="13"/>
      <c r="AA137" s="13"/>
      <c r="AB137" s="13"/>
      <c r="AC137" s="13"/>
      <c r="AD137" s="13"/>
      <c r="AE137" s="13"/>
      <c r="AT137" s="234" t="s">
        <v>150</v>
      </c>
      <c r="AU137" s="234" t="s">
        <v>87</v>
      </c>
      <c r="AV137" s="13" t="s">
        <v>85</v>
      </c>
      <c r="AW137" s="13" t="s">
        <v>38</v>
      </c>
      <c r="AX137" s="13" t="s">
        <v>77</v>
      </c>
      <c r="AY137" s="234" t="s">
        <v>139</v>
      </c>
    </row>
    <row r="138" s="14" customFormat="1">
      <c r="A138" s="14"/>
      <c r="B138" s="235"/>
      <c r="C138" s="236"/>
      <c r="D138" s="226" t="s">
        <v>150</v>
      </c>
      <c r="E138" s="237" t="s">
        <v>37</v>
      </c>
      <c r="F138" s="238" t="s">
        <v>221</v>
      </c>
      <c r="G138" s="236"/>
      <c r="H138" s="239">
        <v>160.40000000000001</v>
      </c>
      <c r="I138" s="240"/>
      <c r="J138" s="236"/>
      <c r="K138" s="236"/>
      <c r="L138" s="241"/>
      <c r="M138" s="242"/>
      <c r="N138" s="243"/>
      <c r="O138" s="243"/>
      <c r="P138" s="243"/>
      <c r="Q138" s="243"/>
      <c r="R138" s="243"/>
      <c r="S138" s="243"/>
      <c r="T138" s="244"/>
      <c r="U138" s="14"/>
      <c r="V138" s="14"/>
      <c r="W138" s="14"/>
      <c r="X138" s="14"/>
      <c r="Y138" s="14"/>
      <c r="Z138" s="14"/>
      <c r="AA138" s="14"/>
      <c r="AB138" s="14"/>
      <c r="AC138" s="14"/>
      <c r="AD138" s="14"/>
      <c r="AE138" s="14"/>
      <c r="AT138" s="245" t="s">
        <v>150</v>
      </c>
      <c r="AU138" s="245" t="s">
        <v>87</v>
      </c>
      <c r="AV138" s="14" t="s">
        <v>87</v>
      </c>
      <c r="AW138" s="14" t="s">
        <v>38</v>
      </c>
      <c r="AX138" s="14" t="s">
        <v>85</v>
      </c>
      <c r="AY138" s="245" t="s">
        <v>139</v>
      </c>
    </row>
    <row r="139" s="2" customFormat="1" ht="24.15" customHeight="1">
      <c r="A139" s="40"/>
      <c r="B139" s="41"/>
      <c r="C139" s="206" t="s">
        <v>222</v>
      </c>
      <c r="D139" s="206" t="s">
        <v>141</v>
      </c>
      <c r="E139" s="207" t="s">
        <v>223</v>
      </c>
      <c r="F139" s="208" t="s">
        <v>224</v>
      </c>
      <c r="G139" s="209" t="s">
        <v>144</v>
      </c>
      <c r="H139" s="210">
        <v>18</v>
      </c>
      <c r="I139" s="211"/>
      <c r="J139" s="212">
        <f>ROUND(I139*H139,2)</f>
        <v>0</v>
      </c>
      <c r="K139" s="208" t="s">
        <v>145</v>
      </c>
      <c r="L139" s="46"/>
      <c r="M139" s="213" t="s">
        <v>37</v>
      </c>
      <c r="N139" s="214" t="s">
        <v>48</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146</v>
      </c>
      <c r="AT139" s="217" t="s">
        <v>141</v>
      </c>
      <c r="AU139" s="217" t="s">
        <v>87</v>
      </c>
      <c r="AY139" s="19" t="s">
        <v>139</v>
      </c>
      <c r="BE139" s="218">
        <f>IF(N139="základní",J139,0)</f>
        <v>0</v>
      </c>
      <c r="BF139" s="218">
        <f>IF(N139="snížená",J139,0)</f>
        <v>0</v>
      </c>
      <c r="BG139" s="218">
        <f>IF(N139="zákl. přenesená",J139,0)</f>
        <v>0</v>
      </c>
      <c r="BH139" s="218">
        <f>IF(N139="sníž. přenesená",J139,0)</f>
        <v>0</v>
      </c>
      <c r="BI139" s="218">
        <f>IF(N139="nulová",J139,0)</f>
        <v>0</v>
      </c>
      <c r="BJ139" s="19" t="s">
        <v>85</v>
      </c>
      <c r="BK139" s="218">
        <f>ROUND(I139*H139,2)</f>
        <v>0</v>
      </c>
      <c r="BL139" s="19" t="s">
        <v>146</v>
      </c>
      <c r="BM139" s="217" t="s">
        <v>225</v>
      </c>
    </row>
    <row r="140" s="2" customFormat="1">
      <c r="A140" s="40"/>
      <c r="B140" s="41"/>
      <c r="C140" s="42"/>
      <c r="D140" s="219" t="s">
        <v>148</v>
      </c>
      <c r="E140" s="42"/>
      <c r="F140" s="220" t="s">
        <v>226</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148</v>
      </c>
      <c r="AU140" s="19" t="s">
        <v>87</v>
      </c>
    </row>
    <row r="141" s="14" customFormat="1">
      <c r="A141" s="14"/>
      <c r="B141" s="235"/>
      <c r="C141" s="236"/>
      <c r="D141" s="226" t="s">
        <v>150</v>
      </c>
      <c r="E141" s="237" t="s">
        <v>37</v>
      </c>
      <c r="F141" s="238" t="s">
        <v>227</v>
      </c>
      <c r="G141" s="236"/>
      <c r="H141" s="239">
        <v>18</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150</v>
      </c>
      <c r="AU141" s="245" t="s">
        <v>87</v>
      </c>
      <c r="AV141" s="14" t="s">
        <v>87</v>
      </c>
      <c r="AW141" s="14" t="s">
        <v>38</v>
      </c>
      <c r="AX141" s="14" t="s">
        <v>85</v>
      </c>
      <c r="AY141" s="245" t="s">
        <v>139</v>
      </c>
    </row>
    <row r="142" s="12" customFormat="1" ht="22.8" customHeight="1">
      <c r="A142" s="12"/>
      <c r="B142" s="190"/>
      <c r="C142" s="191"/>
      <c r="D142" s="192" t="s">
        <v>76</v>
      </c>
      <c r="E142" s="204" t="s">
        <v>87</v>
      </c>
      <c r="F142" s="204" t="s">
        <v>228</v>
      </c>
      <c r="G142" s="191"/>
      <c r="H142" s="191"/>
      <c r="I142" s="194"/>
      <c r="J142" s="205">
        <f>BK142</f>
        <v>0</v>
      </c>
      <c r="K142" s="191"/>
      <c r="L142" s="196"/>
      <c r="M142" s="197"/>
      <c r="N142" s="198"/>
      <c r="O142" s="198"/>
      <c r="P142" s="199">
        <f>SUM(P143:P150)</f>
        <v>0</v>
      </c>
      <c r="Q142" s="198"/>
      <c r="R142" s="199">
        <f>SUM(R143:R150)</f>
        <v>7.2479173899999987</v>
      </c>
      <c r="S142" s="198"/>
      <c r="T142" s="200">
        <f>SUM(T143:T150)</f>
        <v>0</v>
      </c>
      <c r="U142" s="12"/>
      <c r="V142" s="12"/>
      <c r="W142" s="12"/>
      <c r="X142" s="12"/>
      <c r="Y142" s="12"/>
      <c r="Z142" s="12"/>
      <c r="AA142" s="12"/>
      <c r="AB142" s="12"/>
      <c r="AC142" s="12"/>
      <c r="AD142" s="12"/>
      <c r="AE142" s="12"/>
      <c r="AR142" s="201" t="s">
        <v>85</v>
      </c>
      <c r="AT142" s="202" t="s">
        <v>76</v>
      </c>
      <c r="AU142" s="202" t="s">
        <v>85</v>
      </c>
      <c r="AY142" s="201" t="s">
        <v>139</v>
      </c>
      <c r="BK142" s="203">
        <f>SUM(BK143:BK150)</f>
        <v>0</v>
      </c>
    </row>
    <row r="143" s="2" customFormat="1" ht="16.5" customHeight="1">
      <c r="A143" s="40"/>
      <c r="B143" s="41"/>
      <c r="C143" s="206" t="s">
        <v>229</v>
      </c>
      <c r="D143" s="206" t="s">
        <v>141</v>
      </c>
      <c r="E143" s="207" t="s">
        <v>230</v>
      </c>
      <c r="F143" s="208" t="s">
        <v>231</v>
      </c>
      <c r="G143" s="209" t="s">
        <v>155</v>
      </c>
      <c r="H143" s="210">
        <v>2.8969999999999998</v>
      </c>
      <c r="I143" s="211"/>
      <c r="J143" s="212">
        <f>ROUND(I143*H143,2)</f>
        <v>0</v>
      </c>
      <c r="K143" s="208" t="s">
        <v>145</v>
      </c>
      <c r="L143" s="46"/>
      <c r="M143" s="213" t="s">
        <v>37</v>
      </c>
      <c r="N143" s="214" t="s">
        <v>48</v>
      </c>
      <c r="O143" s="86"/>
      <c r="P143" s="215">
        <f>O143*H143</f>
        <v>0</v>
      </c>
      <c r="Q143" s="215">
        <v>2.5018699999999998</v>
      </c>
      <c r="R143" s="215">
        <f>Q143*H143</f>
        <v>7.2479173899999987</v>
      </c>
      <c r="S143" s="215">
        <v>0</v>
      </c>
      <c r="T143" s="216">
        <f>S143*H143</f>
        <v>0</v>
      </c>
      <c r="U143" s="40"/>
      <c r="V143" s="40"/>
      <c r="W143" s="40"/>
      <c r="X143" s="40"/>
      <c r="Y143" s="40"/>
      <c r="Z143" s="40"/>
      <c r="AA143" s="40"/>
      <c r="AB143" s="40"/>
      <c r="AC143" s="40"/>
      <c r="AD143" s="40"/>
      <c r="AE143" s="40"/>
      <c r="AR143" s="217" t="s">
        <v>146</v>
      </c>
      <c r="AT143" s="217" t="s">
        <v>141</v>
      </c>
      <c r="AU143" s="217" t="s">
        <v>87</v>
      </c>
      <c r="AY143" s="19" t="s">
        <v>139</v>
      </c>
      <c r="BE143" s="218">
        <f>IF(N143="základní",J143,0)</f>
        <v>0</v>
      </c>
      <c r="BF143" s="218">
        <f>IF(N143="snížená",J143,0)</f>
        <v>0</v>
      </c>
      <c r="BG143" s="218">
        <f>IF(N143="zákl. přenesená",J143,0)</f>
        <v>0</v>
      </c>
      <c r="BH143" s="218">
        <f>IF(N143="sníž. přenesená",J143,0)</f>
        <v>0</v>
      </c>
      <c r="BI143" s="218">
        <f>IF(N143="nulová",J143,0)</f>
        <v>0</v>
      </c>
      <c r="BJ143" s="19" t="s">
        <v>85</v>
      </c>
      <c r="BK143" s="218">
        <f>ROUND(I143*H143,2)</f>
        <v>0</v>
      </c>
      <c r="BL143" s="19" t="s">
        <v>146</v>
      </c>
      <c r="BM143" s="217" t="s">
        <v>232</v>
      </c>
    </row>
    <row r="144" s="2" customFormat="1">
      <c r="A144" s="40"/>
      <c r="B144" s="41"/>
      <c r="C144" s="42"/>
      <c r="D144" s="219" t="s">
        <v>148</v>
      </c>
      <c r="E144" s="42"/>
      <c r="F144" s="220" t="s">
        <v>233</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148</v>
      </c>
      <c r="AU144" s="19" t="s">
        <v>87</v>
      </c>
    </row>
    <row r="145" s="13" customFormat="1">
      <c r="A145" s="13"/>
      <c r="B145" s="224"/>
      <c r="C145" s="225"/>
      <c r="D145" s="226" t="s">
        <v>150</v>
      </c>
      <c r="E145" s="227" t="s">
        <v>37</v>
      </c>
      <c r="F145" s="228" t="s">
        <v>165</v>
      </c>
      <c r="G145" s="225"/>
      <c r="H145" s="227" t="s">
        <v>37</v>
      </c>
      <c r="I145" s="229"/>
      <c r="J145" s="225"/>
      <c r="K145" s="225"/>
      <c r="L145" s="230"/>
      <c r="M145" s="231"/>
      <c r="N145" s="232"/>
      <c r="O145" s="232"/>
      <c r="P145" s="232"/>
      <c r="Q145" s="232"/>
      <c r="R145" s="232"/>
      <c r="S145" s="232"/>
      <c r="T145" s="233"/>
      <c r="U145" s="13"/>
      <c r="V145" s="13"/>
      <c r="W145" s="13"/>
      <c r="X145" s="13"/>
      <c r="Y145" s="13"/>
      <c r="Z145" s="13"/>
      <c r="AA145" s="13"/>
      <c r="AB145" s="13"/>
      <c r="AC145" s="13"/>
      <c r="AD145" s="13"/>
      <c r="AE145" s="13"/>
      <c r="AT145" s="234" t="s">
        <v>150</v>
      </c>
      <c r="AU145" s="234" t="s">
        <v>87</v>
      </c>
      <c r="AV145" s="13" t="s">
        <v>85</v>
      </c>
      <c r="AW145" s="13" t="s">
        <v>38</v>
      </c>
      <c r="AX145" s="13" t="s">
        <v>77</v>
      </c>
      <c r="AY145" s="234" t="s">
        <v>139</v>
      </c>
    </row>
    <row r="146" s="14" customFormat="1">
      <c r="A146" s="14"/>
      <c r="B146" s="235"/>
      <c r="C146" s="236"/>
      <c r="D146" s="226" t="s">
        <v>150</v>
      </c>
      <c r="E146" s="237" t="s">
        <v>37</v>
      </c>
      <c r="F146" s="238" t="s">
        <v>166</v>
      </c>
      <c r="G146" s="236"/>
      <c r="H146" s="239">
        <v>0.25600000000000001</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150</v>
      </c>
      <c r="AU146" s="245" t="s">
        <v>87</v>
      </c>
      <c r="AV146" s="14" t="s">
        <v>87</v>
      </c>
      <c r="AW146" s="14" t="s">
        <v>38</v>
      </c>
      <c r="AX146" s="14" t="s">
        <v>77</v>
      </c>
      <c r="AY146" s="245" t="s">
        <v>139</v>
      </c>
    </row>
    <row r="147" s="13" customFormat="1">
      <c r="A147" s="13"/>
      <c r="B147" s="224"/>
      <c r="C147" s="225"/>
      <c r="D147" s="226" t="s">
        <v>150</v>
      </c>
      <c r="E147" s="227" t="s">
        <v>37</v>
      </c>
      <c r="F147" s="228" t="s">
        <v>234</v>
      </c>
      <c r="G147" s="225"/>
      <c r="H147" s="227" t="s">
        <v>37</v>
      </c>
      <c r="I147" s="229"/>
      <c r="J147" s="225"/>
      <c r="K147" s="225"/>
      <c r="L147" s="230"/>
      <c r="M147" s="231"/>
      <c r="N147" s="232"/>
      <c r="O147" s="232"/>
      <c r="P147" s="232"/>
      <c r="Q147" s="232"/>
      <c r="R147" s="232"/>
      <c r="S147" s="232"/>
      <c r="T147" s="233"/>
      <c r="U147" s="13"/>
      <c r="V147" s="13"/>
      <c r="W147" s="13"/>
      <c r="X147" s="13"/>
      <c r="Y147" s="13"/>
      <c r="Z147" s="13"/>
      <c r="AA147" s="13"/>
      <c r="AB147" s="13"/>
      <c r="AC147" s="13"/>
      <c r="AD147" s="13"/>
      <c r="AE147" s="13"/>
      <c r="AT147" s="234" t="s">
        <v>150</v>
      </c>
      <c r="AU147" s="234" t="s">
        <v>87</v>
      </c>
      <c r="AV147" s="13" t="s">
        <v>85</v>
      </c>
      <c r="AW147" s="13" t="s">
        <v>38</v>
      </c>
      <c r="AX147" s="13" t="s">
        <v>77</v>
      </c>
      <c r="AY147" s="234" t="s">
        <v>139</v>
      </c>
    </row>
    <row r="148" s="14" customFormat="1">
      <c r="A148" s="14"/>
      <c r="B148" s="235"/>
      <c r="C148" s="236"/>
      <c r="D148" s="226" t="s">
        <v>150</v>
      </c>
      <c r="E148" s="237" t="s">
        <v>37</v>
      </c>
      <c r="F148" s="238" t="s">
        <v>235</v>
      </c>
      <c r="G148" s="236"/>
      <c r="H148" s="239">
        <v>2.5430000000000001</v>
      </c>
      <c r="I148" s="240"/>
      <c r="J148" s="236"/>
      <c r="K148" s="236"/>
      <c r="L148" s="241"/>
      <c r="M148" s="242"/>
      <c r="N148" s="243"/>
      <c r="O148" s="243"/>
      <c r="P148" s="243"/>
      <c r="Q148" s="243"/>
      <c r="R148" s="243"/>
      <c r="S148" s="243"/>
      <c r="T148" s="244"/>
      <c r="U148" s="14"/>
      <c r="V148" s="14"/>
      <c r="W148" s="14"/>
      <c r="X148" s="14"/>
      <c r="Y148" s="14"/>
      <c r="Z148" s="14"/>
      <c r="AA148" s="14"/>
      <c r="AB148" s="14"/>
      <c r="AC148" s="14"/>
      <c r="AD148" s="14"/>
      <c r="AE148" s="14"/>
      <c r="AT148" s="245" t="s">
        <v>150</v>
      </c>
      <c r="AU148" s="245" t="s">
        <v>87</v>
      </c>
      <c r="AV148" s="14" t="s">
        <v>87</v>
      </c>
      <c r="AW148" s="14" t="s">
        <v>38</v>
      </c>
      <c r="AX148" s="14" t="s">
        <v>77</v>
      </c>
      <c r="AY148" s="245" t="s">
        <v>139</v>
      </c>
    </row>
    <row r="149" s="15" customFormat="1">
      <c r="A149" s="15"/>
      <c r="B149" s="246"/>
      <c r="C149" s="247"/>
      <c r="D149" s="226" t="s">
        <v>150</v>
      </c>
      <c r="E149" s="248" t="s">
        <v>37</v>
      </c>
      <c r="F149" s="249" t="s">
        <v>175</v>
      </c>
      <c r="G149" s="247"/>
      <c r="H149" s="250">
        <v>2.7989999999999999</v>
      </c>
      <c r="I149" s="251"/>
      <c r="J149" s="247"/>
      <c r="K149" s="247"/>
      <c r="L149" s="252"/>
      <c r="M149" s="253"/>
      <c r="N149" s="254"/>
      <c r="O149" s="254"/>
      <c r="P149" s="254"/>
      <c r="Q149" s="254"/>
      <c r="R149" s="254"/>
      <c r="S149" s="254"/>
      <c r="T149" s="255"/>
      <c r="U149" s="15"/>
      <c r="V149" s="15"/>
      <c r="W149" s="15"/>
      <c r="X149" s="15"/>
      <c r="Y149" s="15"/>
      <c r="Z149" s="15"/>
      <c r="AA149" s="15"/>
      <c r="AB149" s="15"/>
      <c r="AC149" s="15"/>
      <c r="AD149" s="15"/>
      <c r="AE149" s="15"/>
      <c r="AT149" s="256" t="s">
        <v>150</v>
      </c>
      <c r="AU149" s="256" t="s">
        <v>87</v>
      </c>
      <c r="AV149" s="15" t="s">
        <v>160</v>
      </c>
      <c r="AW149" s="15" t="s">
        <v>38</v>
      </c>
      <c r="AX149" s="15" t="s">
        <v>77</v>
      </c>
      <c r="AY149" s="256" t="s">
        <v>139</v>
      </c>
    </row>
    <row r="150" s="14" customFormat="1">
      <c r="A150" s="14"/>
      <c r="B150" s="235"/>
      <c r="C150" s="236"/>
      <c r="D150" s="226" t="s">
        <v>150</v>
      </c>
      <c r="E150" s="237" t="s">
        <v>37</v>
      </c>
      <c r="F150" s="238" t="s">
        <v>236</v>
      </c>
      <c r="G150" s="236"/>
      <c r="H150" s="239">
        <v>2.8969999999999998</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150</v>
      </c>
      <c r="AU150" s="245" t="s">
        <v>87</v>
      </c>
      <c r="AV150" s="14" t="s">
        <v>87</v>
      </c>
      <c r="AW150" s="14" t="s">
        <v>38</v>
      </c>
      <c r="AX150" s="14" t="s">
        <v>85</v>
      </c>
      <c r="AY150" s="245" t="s">
        <v>139</v>
      </c>
    </row>
    <row r="151" s="12" customFormat="1" ht="22.8" customHeight="1">
      <c r="A151" s="12"/>
      <c r="B151" s="190"/>
      <c r="C151" s="191"/>
      <c r="D151" s="192" t="s">
        <v>76</v>
      </c>
      <c r="E151" s="204" t="s">
        <v>160</v>
      </c>
      <c r="F151" s="204" t="s">
        <v>237</v>
      </c>
      <c r="G151" s="191"/>
      <c r="H151" s="191"/>
      <c r="I151" s="194"/>
      <c r="J151" s="205">
        <f>BK151</f>
        <v>0</v>
      </c>
      <c r="K151" s="191"/>
      <c r="L151" s="196"/>
      <c r="M151" s="197"/>
      <c r="N151" s="198"/>
      <c r="O151" s="198"/>
      <c r="P151" s="199">
        <f>SUM(P152:P198)</f>
        <v>0</v>
      </c>
      <c r="Q151" s="198"/>
      <c r="R151" s="199">
        <f>SUM(R152:R198)</f>
        <v>0.45297434999999997</v>
      </c>
      <c r="S151" s="198"/>
      <c r="T151" s="200">
        <f>SUM(T152:T198)</f>
        <v>0</v>
      </c>
      <c r="U151" s="12"/>
      <c r="V151" s="12"/>
      <c r="W151" s="12"/>
      <c r="X151" s="12"/>
      <c r="Y151" s="12"/>
      <c r="Z151" s="12"/>
      <c r="AA151" s="12"/>
      <c r="AB151" s="12"/>
      <c r="AC151" s="12"/>
      <c r="AD151" s="12"/>
      <c r="AE151" s="12"/>
      <c r="AR151" s="201" t="s">
        <v>85</v>
      </c>
      <c r="AT151" s="202" t="s">
        <v>76</v>
      </c>
      <c r="AU151" s="202" t="s">
        <v>85</v>
      </c>
      <c r="AY151" s="201" t="s">
        <v>139</v>
      </c>
      <c r="BK151" s="203">
        <f>SUM(BK152:BK198)</f>
        <v>0</v>
      </c>
    </row>
    <row r="152" s="2" customFormat="1" ht="21.75" customHeight="1">
      <c r="A152" s="40"/>
      <c r="B152" s="41"/>
      <c r="C152" s="206" t="s">
        <v>238</v>
      </c>
      <c r="D152" s="206" t="s">
        <v>141</v>
      </c>
      <c r="E152" s="207" t="s">
        <v>239</v>
      </c>
      <c r="F152" s="208" t="s">
        <v>240</v>
      </c>
      <c r="G152" s="209" t="s">
        <v>241</v>
      </c>
      <c r="H152" s="210">
        <v>60</v>
      </c>
      <c r="I152" s="211"/>
      <c r="J152" s="212">
        <f>ROUND(I152*H152,2)</f>
        <v>0</v>
      </c>
      <c r="K152" s="208" t="s">
        <v>145</v>
      </c>
      <c r="L152" s="46"/>
      <c r="M152" s="213" t="s">
        <v>37</v>
      </c>
      <c r="N152" s="214" t="s">
        <v>48</v>
      </c>
      <c r="O152" s="86"/>
      <c r="P152" s="215">
        <f>O152*H152</f>
        <v>0</v>
      </c>
      <c r="Q152" s="215">
        <v>0.001</v>
      </c>
      <c r="R152" s="215">
        <f>Q152*H152</f>
        <v>0.059999999999999998</v>
      </c>
      <c r="S152" s="215">
        <v>0</v>
      </c>
      <c r="T152" s="216">
        <f>S152*H152</f>
        <v>0</v>
      </c>
      <c r="U152" s="40"/>
      <c r="V152" s="40"/>
      <c r="W152" s="40"/>
      <c r="X152" s="40"/>
      <c r="Y152" s="40"/>
      <c r="Z152" s="40"/>
      <c r="AA152" s="40"/>
      <c r="AB152" s="40"/>
      <c r="AC152" s="40"/>
      <c r="AD152" s="40"/>
      <c r="AE152" s="40"/>
      <c r="AR152" s="217" t="s">
        <v>146</v>
      </c>
      <c r="AT152" s="217" t="s">
        <v>141</v>
      </c>
      <c r="AU152" s="217" t="s">
        <v>87</v>
      </c>
      <c r="AY152" s="19" t="s">
        <v>139</v>
      </c>
      <c r="BE152" s="218">
        <f>IF(N152="základní",J152,0)</f>
        <v>0</v>
      </c>
      <c r="BF152" s="218">
        <f>IF(N152="snížená",J152,0)</f>
        <v>0</v>
      </c>
      <c r="BG152" s="218">
        <f>IF(N152="zákl. přenesená",J152,0)</f>
        <v>0</v>
      </c>
      <c r="BH152" s="218">
        <f>IF(N152="sníž. přenesená",J152,0)</f>
        <v>0</v>
      </c>
      <c r="BI152" s="218">
        <f>IF(N152="nulová",J152,0)</f>
        <v>0</v>
      </c>
      <c r="BJ152" s="19" t="s">
        <v>85</v>
      </c>
      <c r="BK152" s="218">
        <f>ROUND(I152*H152,2)</f>
        <v>0</v>
      </c>
      <c r="BL152" s="19" t="s">
        <v>146</v>
      </c>
      <c r="BM152" s="217" t="s">
        <v>242</v>
      </c>
    </row>
    <row r="153" s="2" customFormat="1">
      <c r="A153" s="40"/>
      <c r="B153" s="41"/>
      <c r="C153" s="42"/>
      <c r="D153" s="219" t="s">
        <v>148</v>
      </c>
      <c r="E153" s="42"/>
      <c r="F153" s="220" t="s">
        <v>243</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148</v>
      </c>
      <c r="AU153" s="19" t="s">
        <v>87</v>
      </c>
    </row>
    <row r="154" s="13" customFormat="1">
      <c r="A154" s="13"/>
      <c r="B154" s="224"/>
      <c r="C154" s="225"/>
      <c r="D154" s="226" t="s">
        <v>150</v>
      </c>
      <c r="E154" s="227" t="s">
        <v>37</v>
      </c>
      <c r="F154" s="228" t="s">
        <v>244</v>
      </c>
      <c r="G154" s="225"/>
      <c r="H154" s="227" t="s">
        <v>37</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150</v>
      </c>
      <c r="AU154" s="234" t="s">
        <v>87</v>
      </c>
      <c r="AV154" s="13" t="s">
        <v>85</v>
      </c>
      <c r="AW154" s="13" t="s">
        <v>38</v>
      </c>
      <c r="AX154" s="13" t="s">
        <v>77</v>
      </c>
      <c r="AY154" s="234" t="s">
        <v>139</v>
      </c>
    </row>
    <row r="155" s="14" customFormat="1">
      <c r="A155" s="14"/>
      <c r="B155" s="235"/>
      <c r="C155" s="236"/>
      <c r="D155" s="226" t="s">
        <v>150</v>
      </c>
      <c r="E155" s="237" t="s">
        <v>37</v>
      </c>
      <c r="F155" s="238" t="s">
        <v>245</v>
      </c>
      <c r="G155" s="236"/>
      <c r="H155" s="239">
        <v>9</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150</v>
      </c>
      <c r="AU155" s="245" t="s">
        <v>87</v>
      </c>
      <c r="AV155" s="14" t="s">
        <v>87</v>
      </c>
      <c r="AW155" s="14" t="s">
        <v>38</v>
      </c>
      <c r="AX155" s="14" t="s">
        <v>77</v>
      </c>
      <c r="AY155" s="245" t="s">
        <v>139</v>
      </c>
    </row>
    <row r="156" s="13" customFormat="1">
      <c r="A156" s="13"/>
      <c r="B156" s="224"/>
      <c r="C156" s="225"/>
      <c r="D156" s="226" t="s">
        <v>150</v>
      </c>
      <c r="E156" s="227" t="s">
        <v>37</v>
      </c>
      <c r="F156" s="228" t="s">
        <v>246</v>
      </c>
      <c r="G156" s="225"/>
      <c r="H156" s="227" t="s">
        <v>37</v>
      </c>
      <c r="I156" s="229"/>
      <c r="J156" s="225"/>
      <c r="K156" s="225"/>
      <c r="L156" s="230"/>
      <c r="M156" s="231"/>
      <c r="N156" s="232"/>
      <c r="O156" s="232"/>
      <c r="P156" s="232"/>
      <c r="Q156" s="232"/>
      <c r="R156" s="232"/>
      <c r="S156" s="232"/>
      <c r="T156" s="233"/>
      <c r="U156" s="13"/>
      <c r="V156" s="13"/>
      <c r="W156" s="13"/>
      <c r="X156" s="13"/>
      <c r="Y156" s="13"/>
      <c r="Z156" s="13"/>
      <c r="AA156" s="13"/>
      <c r="AB156" s="13"/>
      <c r="AC156" s="13"/>
      <c r="AD156" s="13"/>
      <c r="AE156" s="13"/>
      <c r="AT156" s="234" t="s">
        <v>150</v>
      </c>
      <c r="AU156" s="234" t="s">
        <v>87</v>
      </c>
      <c r="AV156" s="13" t="s">
        <v>85</v>
      </c>
      <c r="AW156" s="13" t="s">
        <v>38</v>
      </c>
      <c r="AX156" s="13" t="s">
        <v>77</v>
      </c>
      <c r="AY156" s="234" t="s">
        <v>139</v>
      </c>
    </row>
    <row r="157" s="14" customFormat="1">
      <c r="A157" s="14"/>
      <c r="B157" s="235"/>
      <c r="C157" s="236"/>
      <c r="D157" s="226" t="s">
        <v>150</v>
      </c>
      <c r="E157" s="237" t="s">
        <v>37</v>
      </c>
      <c r="F157" s="238" t="s">
        <v>247</v>
      </c>
      <c r="G157" s="236"/>
      <c r="H157" s="239">
        <v>4</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150</v>
      </c>
      <c r="AU157" s="245" t="s">
        <v>87</v>
      </c>
      <c r="AV157" s="14" t="s">
        <v>87</v>
      </c>
      <c r="AW157" s="14" t="s">
        <v>38</v>
      </c>
      <c r="AX157" s="14" t="s">
        <v>77</v>
      </c>
      <c r="AY157" s="245" t="s">
        <v>139</v>
      </c>
    </row>
    <row r="158" s="15" customFormat="1">
      <c r="A158" s="15"/>
      <c r="B158" s="246"/>
      <c r="C158" s="247"/>
      <c r="D158" s="226" t="s">
        <v>150</v>
      </c>
      <c r="E158" s="248" t="s">
        <v>37</v>
      </c>
      <c r="F158" s="249" t="s">
        <v>175</v>
      </c>
      <c r="G158" s="247"/>
      <c r="H158" s="250">
        <v>13</v>
      </c>
      <c r="I158" s="251"/>
      <c r="J158" s="247"/>
      <c r="K158" s="247"/>
      <c r="L158" s="252"/>
      <c r="M158" s="253"/>
      <c r="N158" s="254"/>
      <c r="O158" s="254"/>
      <c r="P158" s="254"/>
      <c r="Q158" s="254"/>
      <c r="R158" s="254"/>
      <c r="S158" s="254"/>
      <c r="T158" s="255"/>
      <c r="U158" s="15"/>
      <c r="V158" s="15"/>
      <c r="W158" s="15"/>
      <c r="X158" s="15"/>
      <c r="Y158" s="15"/>
      <c r="Z158" s="15"/>
      <c r="AA158" s="15"/>
      <c r="AB158" s="15"/>
      <c r="AC158" s="15"/>
      <c r="AD158" s="15"/>
      <c r="AE158" s="15"/>
      <c r="AT158" s="256" t="s">
        <v>150</v>
      </c>
      <c r="AU158" s="256" t="s">
        <v>87</v>
      </c>
      <c r="AV158" s="15" t="s">
        <v>160</v>
      </c>
      <c r="AW158" s="15" t="s">
        <v>38</v>
      </c>
      <c r="AX158" s="15" t="s">
        <v>77</v>
      </c>
      <c r="AY158" s="256" t="s">
        <v>139</v>
      </c>
    </row>
    <row r="159" s="13" customFormat="1">
      <c r="A159" s="13"/>
      <c r="B159" s="224"/>
      <c r="C159" s="225"/>
      <c r="D159" s="226" t="s">
        <v>150</v>
      </c>
      <c r="E159" s="227" t="s">
        <v>37</v>
      </c>
      <c r="F159" s="228" t="s">
        <v>248</v>
      </c>
      <c r="G159" s="225"/>
      <c r="H159" s="227" t="s">
        <v>37</v>
      </c>
      <c r="I159" s="229"/>
      <c r="J159" s="225"/>
      <c r="K159" s="225"/>
      <c r="L159" s="230"/>
      <c r="M159" s="231"/>
      <c r="N159" s="232"/>
      <c r="O159" s="232"/>
      <c r="P159" s="232"/>
      <c r="Q159" s="232"/>
      <c r="R159" s="232"/>
      <c r="S159" s="232"/>
      <c r="T159" s="233"/>
      <c r="U159" s="13"/>
      <c r="V159" s="13"/>
      <c r="W159" s="13"/>
      <c r="X159" s="13"/>
      <c r="Y159" s="13"/>
      <c r="Z159" s="13"/>
      <c r="AA159" s="13"/>
      <c r="AB159" s="13"/>
      <c r="AC159" s="13"/>
      <c r="AD159" s="13"/>
      <c r="AE159" s="13"/>
      <c r="AT159" s="234" t="s">
        <v>150</v>
      </c>
      <c r="AU159" s="234" t="s">
        <v>87</v>
      </c>
      <c r="AV159" s="13" t="s">
        <v>85</v>
      </c>
      <c r="AW159" s="13" t="s">
        <v>38</v>
      </c>
      <c r="AX159" s="13" t="s">
        <v>77</v>
      </c>
      <c r="AY159" s="234" t="s">
        <v>139</v>
      </c>
    </row>
    <row r="160" s="14" customFormat="1">
      <c r="A160" s="14"/>
      <c r="B160" s="235"/>
      <c r="C160" s="236"/>
      <c r="D160" s="226" t="s">
        <v>150</v>
      </c>
      <c r="E160" s="237" t="s">
        <v>37</v>
      </c>
      <c r="F160" s="238" t="s">
        <v>249</v>
      </c>
      <c r="G160" s="236"/>
      <c r="H160" s="239">
        <v>34</v>
      </c>
      <c r="I160" s="240"/>
      <c r="J160" s="236"/>
      <c r="K160" s="236"/>
      <c r="L160" s="241"/>
      <c r="M160" s="242"/>
      <c r="N160" s="243"/>
      <c r="O160" s="243"/>
      <c r="P160" s="243"/>
      <c r="Q160" s="243"/>
      <c r="R160" s="243"/>
      <c r="S160" s="243"/>
      <c r="T160" s="244"/>
      <c r="U160" s="14"/>
      <c r="V160" s="14"/>
      <c r="W160" s="14"/>
      <c r="X160" s="14"/>
      <c r="Y160" s="14"/>
      <c r="Z160" s="14"/>
      <c r="AA160" s="14"/>
      <c r="AB160" s="14"/>
      <c r="AC160" s="14"/>
      <c r="AD160" s="14"/>
      <c r="AE160" s="14"/>
      <c r="AT160" s="245" t="s">
        <v>150</v>
      </c>
      <c r="AU160" s="245" t="s">
        <v>87</v>
      </c>
      <c r="AV160" s="14" t="s">
        <v>87</v>
      </c>
      <c r="AW160" s="14" t="s">
        <v>38</v>
      </c>
      <c r="AX160" s="14" t="s">
        <v>77</v>
      </c>
      <c r="AY160" s="245" t="s">
        <v>139</v>
      </c>
    </row>
    <row r="161" s="13" customFormat="1">
      <c r="A161" s="13"/>
      <c r="B161" s="224"/>
      <c r="C161" s="225"/>
      <c r="D161" s="226" t="s">
        <v>150</v>
      </c>
      <c r="E161" s="227" t="s">
        <v>37</v>
      </c>
      <c r="F161" s="228" t="s">
        <v>250</v>
      </c>
      <c r="G161" s="225"/>
      <c r="H161" s="227" t="s">
        <v>37</v>
      </c>
      <c r="I161" s="229"/>
      <c r="J161" s="225"/>
      <c r="K161" s="225"/>
      <c r="L161" s="230"/>
      <c r="M161" s="231"/>
      <c r="N161" s="232"/>
      <c r="O161" s="232"/>
      <c r="P161" s="232"/>
      <c r="Q161" s="232"/>
      <c r="R161" s="232"/>
      <c r="S161" s="232"/>
      <c r="T161" s="233"/>
      <c r="U161" s="13"/>
      <c r="V161" s="13"/>
      <c r="W161" s="13"/>
      <c r="X161" s="13"/>
      <c r="Y161" s="13"/>
      <c r="Z161" s="13"/>
      <c r="AA161" s="13"/>
      <c r="AB161" s="13"/>
      <c r="AC161" s="13"/>
      <c r="AD161" s="13"/>
      <c r="AE161" s="13"/>
      <c r="AT161" s="234" t="s">
        <v>150</v>
      </c>
      <c r="AU161" s="234" t="s">
        <v>87</v>
      </c>
      <c r="AV161" s="13" t="s">
        <v>85</v>
      </c>
      <c r="AW161" s="13" t="s">
        <v>38</v>
      </c>
      <c r="AX161" s="13" t="s">
        <v>77</v>
      </c>
      <c r="AY161" s="234" t="s">
        <v>139</v>
      </c>
    </row>
    <row r="162" s="14" customFormat="1">
      <c r="A162" s="14"/>
      <c r="B162" s="235"/>
      <c r="C162" s="236"/>
      <c r="D162" s="226" t="s">
        <v>150</v>
      </c>
      <c r="E162" s="237" t="s">
        <v>37</v>
      </c>
      <c r="F162" s="238" t="s">
        <v>251</v>
      </c>
      <c r="G162" s="236"/>
      <c r="H162" s="239">
        <v>13</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150</v>
      </c>
      <c r="AU162" s="245" t="s">
        <v>87</v>
      </c>
      <c r="AV162" s="14" t="s">
        <v>87</v>
      </c>
      <c r="AW162" s="14" t="s">
        <v>38</v>
      </c>
      <c r="AX162" s="14" t="s">
        <v>77</v>
      </c>
      <c r="AY162" s="245" t="s">
        <v>139</v>
      </c>
    </row>
    <row r="163" s="15" customFormat="1">
      <c r="A163" s="15"/>
      <c r="B163" s="246"/>
      <c r="C163" s="247"/>
      <c r="D163" s="226" t="s">
        <v>150</v>
      </c>
      <c r="E163" s="248" t="s">
        <v>37</v>
      </c>
      <c r="F163" s="249" t="s">
        <v>175</v>
      </c>
      <c r="G163" s="247"/>
      <c r="H163" s="250">
        <v>47</v>
      </c>
      <c r="I163" s="251"/>
      <c r="J163" s="247"/>
      <c r="K163" s="247"/>
      <c r="L163" s="252"/>
      <c r="M163" s="253"/>
      <c r="N163" s="254"/>
      <c r="O163" s="254"/>
      <c r="P163" s="254"/>
      <c r="Q163" s="254"/>
      <c r="R163" s="254"/>
      <c r="S163" s="254"/>
      <c r="T163" s="255"/>
      <c r="U163" s="15"/>
      <c r="V163" s="15"/>
      <c r="W163" s="15"/>
      <c r="X163" s="15"/>
      <c r="Y163" s="15"/>
      <c r="Z163" s="15"/>
      <c r="AA163" s="15"/>
      <c r="AB163" s="15"/>
      <c r="AC163" s="15"/>
      <c r="AD163" s="15"/>
      <c r="AE163" s="15"/>
      <c r="AT163" s="256" t="s">
        <v>150</v>
      </c>
      <c r="AU163" s="256" t="s">
        <v>87</v>
      </c>
      <c r="AV163" s="15" t="s">
        <v>160</v>
      </c>
      <c r="AW163" s="15" t="s">
        <v>38</v>
      </c>
      <c r="AX163" s="15" t="s">
        <v>77</v>
      </c>
      <c r="AY163" s="256" t="s">
        <v>139</v>
      </c>
    </row>
    <row r="164" s="16" customFormat="1">
      <c r="A164" s="16"/>
      <c r="B164" s="257"/>
      <c r="C164" s="258"/>
      <c r="D164" s="226" t="s">
        <v>150</v>
      </c>
      <c r="E164" s="259" t="s">
        <v>37</v>
      </c>
      <c r="F164" s="260" t="s">
        <v>178</v>
      </c>
      <c r="G164" s="258"/>
      <c r="H164" s="261">
        <v>60</v>
      </c>
      <c r="I164" s="262"/>
      <c r="J164" s="258"/>
      <c r="K164" s="258"/>
      <c r="L164" s="263"/>
      <c r="M164" s="264"/>
      <c r="N164" s="265"/>
      <c r="O164" s="265"/>
      <c r="P164" s="265"/>
      <c r="Q164" s="265"/>
      <c r="R164" s="265"/>
      <c r="S164" s="265"/>
      <c r="T164" s="266"/>
      <c r="U164" s="16"/>
      <c r="V164" s="16"/>
      <c r="W164" s="16"/>
      <c r="X164" s="16"/>
      <c r="Y164" s="16"/>
      <c r="Z164" s="16"/>
      <c r="AA164" s="16"/>
      <c r="AB164" s="16"/>
      <c r="AC164" s="16"/>
      <c r="AD164" s="16"/>
      <c r="AE164" s="16"/>
      <c r="AT164" s="267" t="s">
        <v>150</v>
      </c>
      <c r="AU164" s="267" t="s">
        <v>87</v>
      </c>
      <c r="AV164" s="16" t="s">
        <v>146</v>
      </c>
      <c r="AW164" s="16" t="s">
        <v>38</v>
      </c>
      <c r="AX164" s="16" t="s">
        <v>85</v>
      </c>
      <c r="AY164" s="267" t="s">
        <v>139</v>
      </c>
    </row>
    <row r="165" s="2" customFormat="1" ht="16.5" customHeight="1">
      <c r="A165" s="40"/>
      <c r="B165" s="41"/>
      <c r="C165" s="268" t="s">
        <v>252</v>
      </c>
      <c r="D165" s="268" t="s">
        <v>253</v>
      </c>
      <c r="E165" s="269" t="s">
        <v>254</v>
      </c>
      <c r="F165" s="270" t="s">
        <v>255</v>
      </c>
      <c r="G165" s="271" t="s">
        <v>241</v>
      </c>
      <c r="H165" s="272">
        <v>13</v>
      </c>
      <c r="I165" s="273"/>
      <c r="J165" s="274">
        <f>ROUND(I165*H165,2)</f>
        <v>0</v>
      </c>
      <c r="K165" s="270" t="s">
        <v>145</v>
      </c>
      <c r="L165" s="275"/>
      <c r="M165" s="276" t="s">
        <v>37</v>
      </c>
      <c r="N165" s="277" t="s">
        <v>48</v>
      </c>
      <c r="O165" s="86"/>
      <c r="P165" s="215">
        <f>O165*H165</f>
        <v>0</v>
      </c>
      <c r="Q165" s="215">
        <v>0.0033999999999999998</v>
      </c>
      <c r="R165" s="215">
        <f>Q165*H165</f>
        <v>0.044199999999999996</v>
      </c>
      <c r="S165" s="215">
        <v>0</v>
      </c>
      <c r="T165" s="216">
        <f>S165*H165</f>
        <v>0</v>
      </c>
      <c r="U165" s="40"/>
      <c r="V165" s="40"/>
      <c r="W165" s="40"/>
      <c r="X165" s="40"/>
      <c r="Y165" s="40"/>
      <c r="Z165" s="40"/>
      <c r="AA165" s="40"/>
      <c r="AB165" s="40"/>
      <c r="AC165" s="40"/>
      <c r="AD165" s="40"/>
      <c r="AE165" s="40"/>
      <c r="AR165" s="217" t="s">
        <v>198</v>
      </c>
      <c r="AT165" s="217" t="s">
        <v>253</v>
      </c>
      <c r="AU165" s="217" t="s">
        <v>87</v>
      </c>
      <c r="AY165" s="19" t="s">
        <v>139</v>
      </c>
      <c r="BE165" s="218">
        <f>IF(N165="základní",J165,0)</f>
        <v>0</v>
      </c>
      <c r="BF165" s="218">
        <f>IF(N165="snížená",J165,0)</f>
        <v>0</v>
      </c>
      <c r="BG165" s="218">
        <f>IF(N165="zákl. přenesená",J165,0)</f>
        <v>0</v>
      </c>
      <c r="BH165" s="218">
        <f>IF(N165="sníž. přenesená",J165,0)</f>
        <v>0</v>
      </c>
      <c r="BI165" s="218">
        <f>IF(N165="nulová",J165,0)</f>
        <v>0</v>
      </c>
      <c r="BJ165" s="19" t="s">
        <v>85</v>
      </c>
      <c r="BK165" s="218">
        <f>ROUND(I165*H165,2)</f>
        <v>0</v>
      </c>
      <c r="BL165" s="19" t="s">
        <v>146</v>
      </c>
      <c r="BM165" s="217" t="s">
        <v>256</v>
      </c>
    </row>
    <row r="166" s="13" customFormat="1">
      <c r="A166" s="13"/>
      <c r="B166" s="224"/>
      <c r="C166" s="225"/>
      <c r="D166" s="226" t="s">
        <v>150</v>
      </c>
      <c r="E166" s="227" t="s">
        <v>37</v>
      </c>
      <c r="F166" s="228" t="s">
        <v>250</v>
      </c>
      <c r="G166" s="225"/>
      <c r="H166" s="227" t="s">
        <v>37</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150</v>
      </c>
      <c r="AU166" s="234" t="s">
        <v>87</v>
      </c>
      <c r="AV166" s="13" t="s">
        <v>85</v>
      </c>
      <c r="AW166" s="13" t="s">
        <v>38</v>
      </c>
      <c r="AX166" s="13" t="s">
        <v>77</v>
      </c>
      <c r="AY166" s="234" t="s">
        <v>139</v>
      </c>
    </row>
    <row r="167" s="14" customFormat="1">
      <c r="A167" s="14"/>
      <c r="B167" s="235"/>
      <c r="C167" s="236"/>
      <c r="D167" s="226" t="s">
        <v>150</v>
      </c>
      <c r="E167" s="237" t="s">
        <v>37</v>
      </c>
      <c r="F167" s="238" t="s">
        <v>251</v>
      </c>
      <c r="G167" s="236"/>
      <c r="H167" s="239">
        <v>13</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150</v>
      </c>
      <c r="AU167" s="245" t="s">
        <v>87</v>
      </c>
      <c r="AV167" s="14" t="s">
        <v>87</v>
      </c>
      <c r="AW167" s="14" t="s">
        <v>38</v>
      </c>
      <c r="AX167" s="14" t="s">
        <v>85</v>
      </c>
      <c r="AY167" s="245" t="s">
        <v>139</v>
      </c>
    </row>
    <row r="168" s="2" customFormat="1" ht="16.5" customHeight="1">
      <c r="A168" s="40"/>
      <c r="B168" s="41"/>
      <c r="C168" s="268" t="s">
        <v>8</v>
      </c>
      <c r="D168" s="268" t="s">
        <v>253</v>
      </c>
      <c r="E168" s="269" t="s">
        <v>257</v>
      </c>
      <c r="F168" s="270" t="s">
        <v>258</v>
      </c>
      <c r="G168" s="271" t="s">
        <v>241</v>
      </c>
      <c r="H168" s="272">
        <v>34</v>
      </c>
      <c r="I168" s="273"/>
      <c r="J168" s="274">
        <f>ROUND(I168*H168,2)</f>
        <v>0</v>
      </c>
      <c r="K168" s="270" t="s">
        <v>145</v>
      </c>
      <c r="L168" s="275"/>
      <c r="M168" s="276" t="s">
        <v>37</v>
      </c>
      <c r="N168" s="277" t="s">
        <v>48</v>
      </c>
      <c r="O168" s="86"/>
      <c r="P168" s="215">
        <f>O168*H168</f>
        <v>0</v>
      </c>
      <c r="Q168" s="215">
        <v>0.0037000000000000002</v>
      </c>
      <c r="R168" s="215">
        <f>Q168*H168</f>
        <v>0.1258</v>
      </c>
      <c r="S168" s="215">
        <v>0</v>
      </c>
      <c r="T168" s="216">
        <f>S168*H168</f>
        <v>0</v>
      </c>
      <c r="U168" s="40"/>
      <c r="V168" s="40"/>
      <c r="W168" s="40"/>
      <c r="X168" s="40"/>
      <c r="Y168" s="40"/>
      <c r="Z168" s="40"/>
      <c r="AA168" s="40"/>
      <c r="AB168" s="40"/>
      <c r="AC168" s="40"/>
      <c r="AD168" s="40"/>
      <c r="AE168" s="40"/>
      <c r="AR168" s="217" t="s">
        <v>198</v>
      </c>
      <c r="AT168" s="217" t="s">
        <v>253</v>
      </c>
      <c r="AU168" s="217" t="s">
        <v>87</v>
      </c>
      <c r="AY168" s="19" t="s">
        <v>139</v>
      </c>
      <c r="BE168" s="218">
        <f>IF(N168="základní",J168,0)</f>
        <v>0</v>
      </c>
      <c r="BF168" s="218">
        <f>IF(N168="snížená",J168,0)</f>
        <v>0</v>
      </c>
      <c r="BG168" s="218">
        <f>IF(N168="zákl. přenesená",J168,0)</f>
        <v>0</v>
      </c>
      <c r="BH168" s="218">
        <f>IF(N168="sníž. přenesená",J168,0)</f>
        <v>0</v>
      </c>
      <c r="BI168" s="218">
        <f>IF(N168="nulová",J168,0)</f>
        <v>0</v>
      </c>
      <c r="BJ168" s="19" t="s">
        <v>85</v>
      </c>
      <c r="BK168" s="218">
        <f>ROUND(I168*H168,2)</f>
        <v>0</v>
      </c>
      <c r="BL168" s="19" t="s">
        <v>146</v>
      </c>
      <c r="BM168" s="217" t="s">
        <v>259</v>
      </c>
    </row>
    <row r="169" s="13" customFormat="1">
      <c r="A169" s="13"/>
      <c r="B169" s="224"/>
      <c r="C169" s="225"/>
      <c r="D169" s="226" t="s">
        <v>150</v>
      </c>
      <c r="E169" s="227" t="s">
        <v>37</v>
      </c>
      <c r="F169" s="228" t="s">
        <v>248</v>
      </c>
      <c r="G169" s="225"/>
      <c r="H169" s="227" t="s">
        <v>37</v>
      </c>
      <c r="I169" s="229"/>
      <c r="J169" s="225"/>
      <c r="K169" s="225"/>
      <c r="L169" s="230"/>
      <c r="M169" s="231"/>
      <c r="N169" s="232"/>
      <c r="O169" s="232"/>
      <c r="P169" s="232"/>
      <c r="Q169" s="232"/>
      <c r="R169" s="232"/>
      <c r="S169" s="232"/>
      <c r="T169" s="233"/>
      <c r="U169" s="13"/>
      <c r="V169" s="13"/>
      <c r="W169" s="13"/>
      <c r="X169" s="13"/>
      <c r="Y169" s="13"/>
      <c r="Z169" s="13"/>
      <c r="AA169" s="13"/>
      <c r="AB169" s="13"/>
      <c r="AC169" s="13"/>
      <c r="AD169" s="13"/>
      <c r="AE169" s="13"/>
      <c r="AT169" s="234" t="s">
        <v>150</v>
      </c>
      <c r="AU169" s="234" t="s">
        <v>87</v>
      </c>
      <c r="AV169" s="13" t="s">
        <v>85</v>
      </c>
      <c r="AW169" s="13" t="s">
        <v>38</v>
      </c>
      <c r="AX169" s="13" t="s">
        <v>77</v>
      </c>
      <c r="AY169" s="234" t="s">
        <v>139</v>
      </c>
    </row>
    <row r="170" s="14" customFormat="1">
      <c r="A170" s="14"/>
      <c r="B170" s="235"/>
      <c r="C170" s="236"/>
      <c r="D170" s="226" t="s">
        <v>150</v>
      </c>
      <c r="E170" s="237" t="s">
        <v>37</v>
      </c>
      <c r="F170" s="238" t="s">
        <v>249</v>
      </c>
      <c r="G170" s="236"/>
      <c r="H170" s="239">
        <v>34</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150</v>
      </c>
      <c r="AU170" s="245" t="s">
        <v>87</v>
      </c>
      <c r="AV170" s="14" t="s">
        <v>87</v>
      </c>
      <c r="AW170" s="14" t="s">
        <v>38</v>
      </c>
      <c r="AX170" s="14" t="s">
        <v>85</v>
      </c>
      <c r="AY170" s="245" t="s">
        <v>139</v>
      </c>
    </row>
    <row r="171" s="2" customFormat="1" ht="16.5" customHeight="1">
      <c r="A171" s="40"/>
      <c r="B171" s="41"/>
      <c r="C171" s="206" t="s">
        <v>260</v>
      </c>
      <c r="D171" s="206" t="s">
        <v>141</v>
      </c>
      <c r="E171" s="207" t="s">
        <v>261</v>
      </c>
      <c r="F171" s="208" t="s">
        <v>262</v>
      </c>
      <c r="G171" s="209" t="s">
        <v>241</v>
      </c>
      <c r="H171" s="210">
        <v>1</v>
      </c>
      <c r="I171" s="211"/>
      <c r="J171" s="212">
        <f>ROUND(I171*H171,2)</f>
        <v>0</v>
      </c>
      <c r="K171" s="208" t="s">
        <v>145</v>
      </c>
      <c r="L171" s="46"/>
      <c r="M171" s="213" t="s">
        <v>37</v>
      </c>
      <c r="N171" s="214" t="s">
        <v>48</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146</v>
      </c>
      <c r="AT171" s="217" t="s">
        <v>141</v>
      </c>
      <c r="AU171" s="217" t="s">
        <v>87</v>
      </c>
      <c r="AY171" s="19" t="s">
        <v>139</v>
      </c>
      <c r="BE171" s="218">
        <f>IF(N171="základní",J171,0)</f>
        <v>0</v>
      </c>
      <c r="BF171" s="218">
        <f>IF(N171="snížená",J171,0)</f>
        <v>0</v>
      </c>
      <c r="BG171" s="218">
        <f>IF(N171="zákl. přenesená",J171,0)</f>
        <v>0</v>
      </c>
      <c r="BH171" s="218">
        <f>IF(N171="sníž. přenesená",J171,0)</f>
        <v>0</v>
      </c>
      <c r="BI171" s="218">
        <f>IF(N171="nulová",J171,0)</f>
        <v>0</v>
      </c>
      <c r="BJ171" s="19" t="s">
        <v>85</v>
      </c>
      <c r="BK171" s="218">
        <f>ROUND(I171*H171,2)</f>
        <v>0</v>
      </c>
      <c r="BL171" s="19" t="s">
        <v>146</v>
      </c>
      <c r="BM171" s="217" t="s">
        <v>263</v>
      </c>
    </row>
    <row r="172" s="2" customFormat="1">
      <c r="A172" s="40"/>
      <c r="B172" s="41"/>
      <c r="C172" s="42"/>
      <c r="D172" s="219" t="s">
        <v>148</v>
      </c>
      <c r="E172" s="42"/>
      <c r="F172" s="220" t="s">
        <v>264</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148</v>
      </c>
      <c r="AU172" s="19" t="s">
        <v>87</v>
      </c>
    </row>
    <row r="173" s="2" customFormat="1" ht="37.8" customHeight="1">
      <c r="A173" s="40"/>
      <c r="B173" s="41"/>
      <c r="C173" s="268" t="s">
        <v>265</v>
      </c>
      <c r="D173" s="268" t="s">
        <v>253</v>
      </c>
      <c r="E173" s="269" t="s">
        <v>266</v>
      </c>
      <c r="F173" s="270" t="s">
        <v>267</v>
      </c>
      <c r="G173" s="271" t="s">
        <v>241</v>
      </c>
      <c r="H173" s="272">
        <v>1</v>
      </c>
      <c r="I173" s="273"/>
      <c r="J173" s="274">
        <f>ROUND(I173*H173,2)</f>
        <v>0</v>
      </c>
      <c r="K173" s="270" t="s">
        <v>37</v>
      </c>
      <c r="L173" s="275"/>
      <c r="M173" s="276" t="s">
        <v>37</v>
      </c>
      <c r="N173" s="277" t="s">
        <v>48</v>
      </c>
      <c r="O173" s="86"/>
      <c r="P173" s="215">
        <f>O173*H173</f>
        <v>0</v>
      </c>
      <c r="Q173" s="215">
        <v>0.085999999999999993</v>
      </c>
      <c r="R173" s="215">
        <f>Q173*H173</f>
        <v>0.085999999999999993</v>
      </c>
      <c r="S173" s="215">
        <v>0</v>
      </c>
      <c r="T173" s="216">
        <f>S173*H173</f>
        <v>0</v>
      </c>
      <c r="U173" s="40"/>
      <c r="V173" s="40"/>
      <c r="W173" s="40"/>
      <c r="X173" s="40"/>
      <c r="Y173" s="40"/>
      <c r="Z173" s="40"/>
      <c r="AA173" s="40"/>
      <c r="AB173" s="40"/>
      <c r="AC173" s="40"/>
      <c r="AD173" s="40"/>
      <c r="AE173" s="40"/>
      <c r="AR173" s="217" t="s">
        <v>198</v>
      </c>
      <c r="AT173" s="217" t="s">
        <v>253</v>
      </c>
      <c r="AU173" s="217" t="s">
        <v>87</v>
      </c>
      <c r="AY173" s="19" t="s">
        <v>139</v>
      </c>
      <c r="BE173" s="218">
        <f>IF(N173="základní",J173,0)</f>
        <v>0</v>
      </c>
      <c r="BF173" s="218">
        <f>IF(N173="snížená",J173,0)</f>
        <v>0</v>
      </c>
      <c r="BG173" s="218">
        <f>IF(N173="zákl. přenesená",J173,0)</f>
        <v>0</v>
      </c>
      <c r="BH173" s="218">
        <f>IF(N173="sníž. přenesená",J173,0)</f>
        <v>0</v>
      </c>
      <c r="BI173" s="218">
        <f>IF(N173="nulová",J173,0)</f>
        <v>0</v>
      </c>
      <c r="BJ173" s="19" t="s">
        <v>85</v>
      </c>
      <c r="BK173" s="218">
        <f>ROUND(I173*H173,2)</f>
        <v>0</v>
      </c>
      <c r="BL173" s="19" t="s">
        <v>146</v>
      </c>
      <c r="BM173" s="217" t="s">
        <v>268</v>
      </c>
    </row>
    <row r="174" s="2" customFormat="1" ht="16.5" customHeight="1">
      <c r="A174" s="40"/>
      <c r="B174" s="41"/>
      <c r="C174" s="206" t="s">
        <v>269</v>
      </c>
      <c r="D174" s="206" t="s">
        <v>141</v>
      </c>
      <c r="E174" s="207" t="s">
        <v>270</v>
      </c>
      <c r="F174" s="208" t="s">
        <v>271</v>
      </c>
      <c r="G174" s="209" t="s">
        <v>182</v>
      </c>
      <c r="H174" s="210">
        <v>96.150000000000006</v>
      </c>
      <c r="I174" s="211"/>
      <c r="J174" s="212">
        <f>ROUND(I174*H174,2)</f>
        <v>0</v>
      </c>
      <c r="K174" s="208" t="s">
        <v>145</v>
      </c>
      <c r="L174" s="46"/>
      <c r="M174" s="213" t="s">
        <v>37</v>
      </c>
      <c r="N174" s="214" t="s">
        <v>48</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146</v>
      </c>
      <c r="AT174" s="217" t="s">
        <v>141</v>
      </c>
      <c r="AU174" s="217" t="s">
        <v>87</v>
      </c>
      <c r="AY174" s="19" t="s">
        <v>139</v>
      </c>
      <c r="BE174" s="218">
        <f>IF(N174="základní",J174,0)</f>
        <v>0</v>
      </c>
      <c r="BF174" s="218">
        <f>IF(N174="snížená",J174,0)</f>
        <v>0</v>
      </c>
      <c r="BG174" s="218">
        <f>IF(N174="zákl. přenesená",J174,0)</f>
        <v>0</v>
      </c>
      <c r="BH174" s="218">
        <f>IF(N174="sníž. přenesená",J174,0)</f>
        <v>0</v>
      </c>
      <c r="BI174" s="218">
        <f>IF(N174="nulová",J174,0)</f>
        <v>0</v>
      </c>
      <c r="BJ174" s="19" t="s">
        <v>85</v>
      </c>
      <c r="BK174" s="218">
        <f>ROUND(I174*H174,2)</f>
        <v>0</v>
      </c>
      <c r="BL174" s="19" t="s">
        <v>146</v>
      </c>
      <c r="BM174" s="217" t="s">
        <v>272</v>
      </c>
    </row>
    <row r="175" s="2" customFormat="1">
      <c r="A175" s="40"/>
      <c r="B175" s="41"/>
      <c r="C175" s="42"/>
      <c r="D175" s="219" t="s">
        <v>148</v>
      </c>
      <c r="E175" s="42"/>
      <c r="F175" s="220" t="s">
        <v>273</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148</v>
      </c>
      <c r="AU175" s="19" t="s">
        <v>87</v>
      </c>
    </row>
    <row r="176" s="13" customFormat="1">
      <c r="A176" s="13"/>
      <c r="B176" s="224"/>
      <c r="C176" s="225"/>
      <c r="D176" s="226" t="s">
        <v>150</v>
      </c>
      <c r="E176" s="227" t="s">
        <v>37</v>
      </c>
      <c r="F176" s="228" t="s">
        <v>274</v>
      </c>
      <c r="G176" s="225"/>
      <c r="H176" s="227" t="s">
        <v>37</v>
      </c>
      <c r="I176" s="229"/>
      <c r="J176" s="225"/>
      <c r="K176" s="225"/>
      <c r="L176" s="230"/>
      <c r="M176" s="231"/>
      <c r="N176" s="232"/>
      <c r="O176" s="232"/>
      <c r="P176" s="232"/>
      <c r="Q176" s="232"/>
      <c r="R176" s="232"/>
      <c r="S176" s="232"/>
      <c r="T176" s="233"/>
      <c r="U176" s="13"/>
      <c r="V176" s="13"/>
      <c r="W176" s="13"/>
      <c r="X176" s="13"/>
      <c r="Y176" s="13"/>
      <c r="Z176" s="13"/>
      <c r="AA176" s="13"/>
      <c r="AB176" s="13"/>
      <c r="AC176" s="13"/>
      <c r="AD176" s="13"/>
      <c r="AE176" s="13"/>
      <c r="AT176" s="234" t="s">
        <v>150</v>
      </c>
      <c r="AU176" s="234" t="s">
        <v>87</v>
      </c>
      <c r="AV176" s="13" t="s">
        <v>85</v>
      </c>
      <c r="AW176" s="13" t="s">
        <v>38</v>
      </c>
      <c r="AX176" s="13" t="s">
        <v>77</v>
      </c>
      <c r="AY176" s="234" t="s">
        <v>139</v>
      </c>
    </row>
    <row r="177" s="14" customFormat="1">
      <c r="A177" s="14"/>
      <c r="B177" s="235"/>
      <c r="C177" s="236"/>
      <c r="D177" s="226" t="s">
        <v>150</v>
      </c>
      <c r="E177" s="237" t="s">
        <v>37</v>
      </c>
      <c r="F177" s="238" t="s">
        <v>275</v>
      </c>
      <c r="G177" s="236"/>
      <c r="H177" s="239">
        <v>21.5</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150</v>
      </c>
      <c r="AU177" s="245" t="s">
        <v>87</v>
      </c>
      <c r="AV177" s="14" t="s">
        <v>87</v>
      </c>
      <c r="AW177" s="14" t="s">
        <v>38</v>
      </c>
      <c r="AX177" s="14" t="s">
        <v>77</v>
      </c>
      <c r="AY177" s="245" t="s">
        <v>139</v>
      </c>
    </row>
    <row r="178" s="13" customFormat="1">
      <c r="A178" s="13"/>
      <c r="B178" s="224"/>
      <c r="C178" s="225"/>
      <c r="D178" s="226" t="s">
        <v>150</v>
      </c>
      <c r="E178" s="227" t="s">
        <v>37</v>
      </c>
      <c r="F178" s="228" t="s">
        <v>276</v>
      </c>
      <c r="G178" s="225"/>
      <c r="H178" s="227" t="s">
        <v>37</v>
      </c>
      <c r="I178" s="229"/>
      <c r="J178" s="225"/>
      <c r="K178" s="225"/>
      <c r="L178" s="230"/>
      <c r="M178" s="231"/>
      <c r="N178" s="232"/>
      <c r="O178" s="232"/>
      <c r="P178" s="232"/>
      <c r="Q178" s="232"/>
      <c r="R178" s="232"/>
      <c r="S178" s="232"/>
      <c r="T178" s="233"/>
      <c r="U178" s="13"/>
      <c r="V178" s="13"/>
      <c r="W178" s="13"/>
      <c r="X178" s="13"/>
      <c r="Y178" s="13"/>
      <c r="Z178" s="13"/>
      <c r="AA178" s="13"/>
      <c r="AB178" s="13"/>
      <c r="AC178" s="13"/>
      <c r="AD178" s="13"/>
      <c r="AE178" s="13"/>
      <c r="AT178" s="234" t="s">
        <v>150</v>
      </c>
      <c r="AU178" s="234" t="s">
        <v>87</v>
      </c>
      <c r="AV178" s="13" t="s">
        <v>85</v>
      </c>
      <c r="AW178" s="13" t="s">
        <v>38</v>
      </c>
      <c r="AX178" s="13" t="s">
        <v>77</v>
      </c>
      <c r="AY178" s="234" t="s">
        <v>139</v>
      </c>
    </row>
    <row r="179" s="14" customFormat="1">
      <c r="A179" s="14"/>
      <c r="B179" s="235"/>
      <c r="C179" s="236"/>
      <c r="D179" s="226" t="s">
        <v>150</v>
      </c>
      <c r="E179" s="237" t="s">
        <v>37</v>
      </c>
      <c r="F179" s="238" t="s">
        <v>277</v>
      </c>
      <c r="G179" s="236"/>
      <c r="H179" s="239">
        <v>74.650000000000006</v>
      </c>
      <c r="I179" s="240"/>
      <c r="J179" s="236"/>
      <c r="K179" s="236"/>
      <c r="L179" s="241"/>
      <c r="M179" s="242"/>
      <c r="N179" s="243"/>
      <c r="O179" s="243"/>
      <c r="P179" s="243"/>
      <c r="Q179" s="243"/>
      <c r="R179" s="243"/>
      <c r="S179" s="243"/>
      <c r="T179" s="244"/>
      <c r="U179" s="14"/>
      <c r="V179" s="14"/>
      <c r="W179" s="14"/>
      <c r="X179" s="14"/>
      <c r="Y179" s="14"/>
      <c r="Z179" s="14"/>
      <c r="AA179" s="14"/>
      <c r="AB179" s="14"/>
      <c r="AC179" s="14"/>
      <c r="AD179" s="14"/>
      <c r="AE179" s="14"/>
      <c r="AT179" s="245" t="s">
        <v>150</v>
      </c>
      <c r="AU179" s="245" t="s">
        <v>87</v>
      </c>
      <c r="AV179" s="14" t="s">
        <v>87</v>
      </c>
      <c r="AW179" s="14" t="s">
        <v>38</v>
      </c>
      <c r="AX179" s="14" t="s">
        <v>77</v>
      </c>
      <c r="AY179" s="245" t="s">
        <v>139</v>
      </c>
    </row>
    <row r="180" s="16" customFormat="1">
      <c r="A180" s="16"/>
      <c r="B180" s="257"/>
      <c r="C180" s="258"/>
      <c r="D180" s="226" t="s">
        <v>150</v>
      </c>
      <c r="E180" s="259" t="s">
        <v>37</v>
      </c>
      <c r="F180" s="260" t="s">
        <v>178</v>
      </c>
      <c r="G180" s="258"/>
      <c r="H180" s="261">
        <v>96.150000000000006</v>
      </c>
      <c r="I180" s="262"/>
      <c r="J180" s="258"/>
      <c r="K180" s="258"/>
      <c r="L180" s="263"/>
      <c r="M180" s="264"/>
      <c r="N180" s="265"/>
      <c r="O180" s="265"/>
      <c r="P180" s="265"/>
      <c r="Q180" s="265"/>
      <c r="R180" s="265"/>
      <c r="S180" s="265"/>
      <c r="T180" s="266"/>
      <c r="U180" s="16"/>
      <c r="V180" s="16"/>
      <c r="W180" s="16"/>
      <c r="X180" s="16"/>
      <c r="Y180" s="16"/>
      <c r="Z180" s="16"/>
      <c r="AA180" s="16"/>
      <c r="AB180" s="16"/>
      <c r="AC180" s="16"/>
      <c r="AD180" s="16"/>
      <c r="AE180" s="16"/>
      <c r="AT180" s="267" t="s">
        <v>150</v>
      </c>
      <c r="AU180" s="267" t="s">
        <v>87</v>
      </c>
      <c r="AV180" s="16" t="s">
        <v>146</v>
      </c>
      <c r="AW180" s="16" t="s">
        <v>38</v>
      </c>
      <c r="AX180" s="16" t="s">
        <v>85</v>
      </c>
      <c r="AY180" s="267" t="s">
        <v>139</v>
      </c>
    </row>
    <row r="181" s="2" customFormat="1" ht="16.5" customHeight="1">
      <c r="A181" s="40"/>
      <c r="B181" s="41"/>
      <c r="C181" s="268" t="s">
        <v>278</v>
      </c>
      <c r="D181" s="268" t="s">
        <v>253</v>
      </c>
      <c r="E181" s="269" t="s">
        <v>279</v>
      </c>
      <c r="F181" s="270" t="s">
        <v>280</v>
      </c>
      <c r="G181" s="271" t="s">
        <v>182</v>
      </c>
      <c r="H181" s="272">
        <v>78.382999999999996</v>
      </c>
      <c r="I181" s="273"/>
      <c r="J181" s="274">
        <f>ROUND(I181*H181,2)</f>
        <v>0</v>
      </c>
      <c r="K181" s="270" t="s">
        <v>145</v>
      </c>
      <c r="L181" s="275"/>
      <c r="M181" s="276" t="s">
        <v>37</v>
      </c>
      <c r="N181" s="277" t="s">
        <v>48</v>
      </c>
      <c r="O181" s="86"/>
      <c r="P181" s="215">
        <f>O181*H181</f>
        <v>0</v>
      </c>
      <c r="Q181" s="215">
        <v>0.0016000000000000001</v>
      </c>
      <c r="R181" s="215">
        <f>Q181*H181</f>
        <v>0.12541279999999999</v>
      </c>
      <c r="S181" s="215">
        <v>0</v>
      </c>
      <c r="T181" s="216">
        <f>S181*H181</f>
        <v>0</v>
      </c>
      <c r="U181" s="40"/>
      <c r="V181" s="40"/>
      <c r="W181" s="40"/>
      <c r="X181" s="40"/>
      <c r="Y181" s="40"/>
      <c r="Z181" s="40"/>
      <c r="AA181" s="40"/>
      <c r="AB181" s="40"/>
      <c r="AC181" s="40"/>
      <c r="AD181" s="40"/>
      <c r="AE181" s="40"/>
      <c r="AR181" s="217" t="s">
        <v>198</v>
      </c>
      <c r="AT181" s="217" t="s">
        <v>253</v>
      </c>
      <c r="AU181" s="217" t="s">
        <v>87</v>
      </c>
      <c r="AY181" s="19" t="s">
        <v>139</v>
      </c>
      <c r="BE181" s="218">
        <f>IF(N181="základní",J181,0)</f>
        <v>0</v>
      </c>
      <c r="BF181" s="218">
        <f>IF(N181="snížená",J181,0)</f>
        <v>0</v>
      </c>
      <c r="BG181" s="218">
        <f>IF(N181="zákl. přenesená",J181,0)</f>
        <v>0</v>
      </c>
      <c r="BH181" s="218">
        <f>IF(N181="sníž. přenesená",J181,0)</f>
        <v>0</v>
      </c>
      <c r="BI181" s="218">
        <f>IF(N181="nulová",J181,0)</f>
        <v>0</v>
      </c>
      <c r="BJ181" s="19" t="s">
        <v>85</v>
      </c>
      <c r="BK181" s="218">
        <f>ROUND(I181*H181,2)</f>
        <v>0</v>
      </c>
      <c r="BL181" s="19" t="s">
        <v>146</v>
      </c>
      <c r="BM181" s="217" t="s">
        <v>281</v>
      </c>
    </row>
    <row r="182" s="13" customFormat="1">
      <c r="A182" s="13"/>
      <c r="B182" s="224"/>
      <c r="C182" s="225"/>
      <c r="D182" s="226" t="s">
        <v>150</v>
      </c>
      <c r="E182" s="227" t="s">
        <v>37</v>
      </c>
      <c r="F182" s="228" t="s">
        <v>276</v>
      </c>
      <c r="G182" s="225"/>
      <c r="H182" s="227" t="s">
        <v>37</v>
      </c>
      <c r="I182" s="229"/>
      <c r="J182" s="225"/>
      <c r="K182" s="225"/>
      <c r="L182" s="230"/>
      <c r="M182" s="231"/>
      <c r="N182" s="232"/>
      <c r="O182" s="232"/>
      <c r="P182" s="232"/>
      <c r="Q182" s="232"/>
      <c r="R182" s="232"/>
      <c r="S182" s="232"/>
      <c r="T182" s="233"/>
      <c r="U182" s="13"/>
      <c r="V182" s="13"/>
      <c r="W182" s="13"/>
      <c r="X182" s="13"/>
      <c r="Y182" s="13"/>
      <c r="Z182" s="13"/>
      <c r="AA182" s="13"/>
      <c r="AB182" s="13"/>
      <c r="AC182" s="13"/>
      <c r="AD182" s="13"/>
      <c r="AE182" s="13"/>
      <c r="AT182" s="234" t="s">
        <v>150</v>
      </c>
      <c r="AU182" s="234" t="s">
        <v>87</v>
      </c>
      <c r="AV182" s="13" t="s">
        <v>85</v>
      </c>
      <c r="AW182" s="13" t="s">
        <v>38</v>
      </c>
      <c r="AX182" s="13" t="s">
        <v>77</v>
      </c>
      <c r="AY182" s="234" t="s">
        <v>139</v>
      </c>
    </row>
    <row r="183" s="14" customFormat="1">
      <c r="A183" s="14"/>
      <c r="B183" s="235"/>
      <c r="C183" s="236"/>
      <c r="D183" s="226" t="s">
        <v>150</v>
      </c>
      <c r="E183" s="237" t="s">
        <v>37</v>
      </c>
      <c r="F183" s="238" t="s">
        <v>277</v>
      </c>
      <c r="G183" s="236"/>
      <c r="H183" s="239">
        <v>74.650000000000006</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150</v>
      </c>
      <c r="AU183" s="245" t="s">
        <v>87</v>
      </c>
      <c r="AV183" s="14" t="s">
        <v>87</v>
      </c>
      <c r="AW183" s="14" t="s">
        <v>38</v>
      </c>
      <c r="AX183" s="14" t="s">
        <v>85</v>
      </c>
      <c r="AY183" s="245" t="s">
        <v>139</v>
      </c>
    </row>
    <row r="184" s="14" customFormat="1">
      <c r="A184" s="14"/>
      <c r="B184" s="235"/>
      <c r="C184" s="236"/>
      <c r="D184" s="226" t="s">
        <v>150</v>
      </c>
      <c r="E184" s="236"/>
      <c r="F184" s="238" t="s">
        <v>282</v>
      </c>
      <c r="G184" s="236"/>
      <c r="H184" s="239">
        <v>78.382999999999996</v>
      </c>
      <c r="I184" s="240"/>
      <c r="J184" s="236"/>
      <c r="K184" s="236"/>
      <c r="L184" s="241"/>
      <c r="M184" s="242"/>
      <c r="N184" s="243"/>
      <c r="O184" s="243"/>
      <c r="P184" s="243"/>
      <c r="Q184" s="243"/>
      <c r="R184" s="243"/>
      <c r="S184" s="243"/>
      <c r="T184" s="244"/>
      <c r="U184" s="14"/>
      <c r="V184" s="14"/>
      <c r="W184" s="14"/>
      <c r="X184" s="14"/>
      <c r="Y184" s="14"/>
      <c r="Z184" s="14"/>
      <c r="AA184" s="14"/>
      <c r="AB184" s="14"/>
      <c r="AC184" s="14"/>
      <c r="AD184" s="14"/>
      <c r="AE184" s="14"/>
      <c r="AT184" s="245" t="s">
        <v>150</v>
      </c>
      <c r="AU184" s="245" t="s">
        <v>87</v>
      </c>
      <c r="AV184" s="14" t="s">
        <v>87</v>
      </c>
      <c r="AW184" s="14" t="s">
        <v>4</v>
      </c>
      <c r="AX184" s="14" t="s">
        <v>85</v>
      </c>
      <c r="AY184" s="245" t="s">
        <v>139</v>
      </c>
    </row>
    <row r="185" s="2" customFormat="1" ht="16.5" customHeight="1">
      <c r="A185" s="40"/>
      <c r="B185" s="41"/>
      <c r="C185" s="206" t="s">
        <v>283</v>
      </c>
      <c r="D185" s="206" t="s">
        <v>141</v>
      </c>
      <c r="E185" s="207" t="s">
        <v>284</v>
      </c>
      <c r="F185" s="208" t="s">
        <v>285</v>
      </c>
      <c r="G185" s="209" t="s">
        <v>182</v>
      </c>
      <c r="H185" s="210">
        <v>200.30000000000001</v>
      </c>
      <c r="I185" s="211"/>
      <c r="J185" s="212">
        <f>ROUND(I185*H185,2)</f>
        <v>0</v>
      </c>
      <c r="K185" s="208" t="s">
        <v>145</v>
      </c>
      <c r="L185" s="46"/>
      <c r="M185" s="213" t="s">
        <v>37</v>
      </c>
      <c r="N185" s="214" t="s">
        <v>48</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146</v>
      </c>
      <c r="AT185" s="217" t="s">
        <v>141</v>
      </c>
      <c r="AU185" s="217" t="s">
        <v>87</v>
      </c>
      <c r="AY185" s="19" t="s">
        <v>139</v>
      </c>
      <c r="BE185" s="218">
        <f>IF(N185="základní",J185,0)</f>
        <v>0</v>
      </c>
      <c r="BF185" s="218">
        <f>IF(N185="snížená",J185,0)</f>
        <v>0</v>
      </c>
      <c r="BG185" s="218">
        <f>IF(N185="zákl. přenesená",J185,0)</f>
        <v>0</v>
      </c>
      <c r="BH185" s="218">
        <f>IF(N185="sníž. přenesená",J185,0)</f>
        <v>0</v>
      </c>
      <c r="BI185" s="218">
        <f>IF(N185="nulová",J185,0)</f>
        <v>0</v>
      </c>
      <c r="BJ185" s="19" t="s">
        <v>85</v>
      </c>
      <c r="BK185" s="218">
        <f>ROUND(I185*H185,2)</f>
        <v>0</v>
      </c>
      <c r="BL185" s="19" t="s">
        <v>146</v>
      </c>
      <c r="BM185" s="217" t="s">
        <v>286</v>
      </c>
    </row>
    <row r="186" s="2" customFormat="1">
      <c r="A186" s="40"/>
      <c r="B186" s="41"/>
      <c r="C186" s="42"/>
      <c r="D186" s="219" t="s">
        <v>148</v>
      </c>
      <c r="E186" s="42"/>
      <c r="F186" s="220" t="s">
        <v>287</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148</v>
      </c>
      <c r="AU186" s="19" t="s">
        <v>87</v>
      </c>
    </row>
    <row r="187" s="13" customFormat="1">
      <c r="A187" s="13"/>
      <c r="B187" s="224"/>
      <c r="C187" s="225"/>
      <c r="D187" s="226" t="s">
        <v>150</v>
      </c>
      <c r="E187" s="227" t="s">
        <v>37</v>
      </c>
      <c r="F187" s="228" t="s">
        <v>274</v>
      </c>
      <c r="G187" s="225"/>
      <c r="H187" s="227" t="s">
        <v>37</v>
      </c>
      <c r="I187" s="229"/>
      <c r="J187" s="225"/>
      <c r="K187" s="225"/>
      <c r="L187" s="230"/>
      <c r="M187" s="231"/>
      <c r="N187" s="232"/>
      <c r="O187" s="232"/>
      <c r="P187" s="232"/>
      <c r="Q187" s="232"/>
      <c r="R187" s="232"/>
      <c r="S187" s="232"/>
      <c r="T187" s="233"/>
      <c r="U187" s="13"/>
      <c r="V187" s="13"/>
      <c r="W187" s="13"/>
      <c r="X187" s="13"/>
      <c r="Y187" s="13"/>
      <c r="Z187" s="13"/>
      <c r="AA187" s="13"/>
      <c r="AB187" s="13"/>
      <c r="AC187" s="13"/>
      <c r="AD187" s="13"/>
      <c r="AE187" s="13"/>
      <c r="AT187" s="234" t="s">
        <v>150</v>
      </c>
      <c r="AU187" s="234" t="s">
        <v>87</v>
      </c>
      <c r="AV187" s="13" t="s">
        <v>85</v>
      </c>
      <c r="AW187" s="13" t="s">
        <v>38</v>
      </c>
      <c r="AX187" s="13" t="s">
        <v>77</v>
      </c>
      <c r="AY187" s="234" t="s">
        <v>139</v>
      </c>
    </row>
    <row r="188" s="14" customFormat="1">
      <c r="A188" s="14"/>
      <c r="B188" s="235"/>
      <c r="C188" s="236"/>
      <c r="D188" s="226" t="s">
        <v>150</v>
      </c>
      <c r="E188" s="237" t="s">
        <v>37</v>
      </c>
      <c r="F188" s="238" t="s">
        <v>275</v>
      </c>
      <c r="G188" s="236"/>
      <c r="H188" s="239">
        <v>21.5</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150</v>
      </c>
      <c r="AU188" s="245" t="s">
        <v>87</v>
      </c>
      <c r="AV188" s="14" t="s">
        <v>87</v>
      </c>
      <c r="AW188" s="14" t="s">
        <v>38</v>
      </c>
      <c r="AX188" s="14" t="s">
        <v>77</v>
      </c>
      <c r="AY188" s="245" t="s">
        <v>139</v>
      </c>
    </row>
    <row r="189" s="13" customFormat="1">
      <c r="A189" s="13"/>
      <c r="B189" s="224"/>
      <c r="C189" s="225"/>
      <c r="D189" s="226" t="s">
        <v>150</v>
      </c>
      <c r="E189" s="227" t="s">
        <v>37</v>
      </c>
      <c r="F189" s="228" t="s">
        <v>276</v>
      </c>
      <c r="G189" s="225"/>
      <c r="H189" s="227" t="s">
        <v>37</v>
      </c>
      <c r="I189" s="229"/>
      <c r="J189" s="225"/>
      <c r="K189" s="225"/>
      <c r="L189" s="230"/>
      <c r="M189" s="231"/>
      <c r="N189" s="232"/>
      <c r="O189" s="232"/>
      <c r="P189" s="232"/>
      <c r="Q189" s="232"/>
      <c r="R189" s="232"/>
      <c r="S189" s="232"/>
      <c r="T189" s="233"/>
      <c r="U189" s="13"/>
      <c r="V189" s="13"/>
      <c r="W189" s="13"/>
      <c r="X189" s="13"/>
      <c r="Y189" s="13"/>
      <c r="Z189" s="13"/>
      <c r="AA189" s="13"/>
      <c r="AB189" s="13"/>
      <c r="AC189" s="13"/>
      <c r="AD189" s="13"/>
      <c r="AE189" s="13"/>
      <c r="AT189" s="234" t="s">
        <v>150</v>
      </c>
      <c r="AU189" s="234" t="s">
        <v>87</v>
      </c>
      <c r="AV189" s="13" t="s">
        <v>85</v>
      </c>
      <c r="AW189" s="13" t="s">
        <v>38</v>
      </c>
      <c r="AX189" s="13" t="s">
        <v>77</v>
      </c>
      <c r="AY189" s="234" t="s">
        <v>139</v>
      </c>
    </row>
    <row r="190" s="14" customFormat="1">
      <c r="A190" s="14"/>
      <c r="B190" s="235"/>
      <c r="C190" s="236"/>
      <c r="D190" s="226" t="s">
        <v>150</v>
      </c>
      <c r="E190" s="237" t="s">
        <v>37</v>
      </c>
      <c r="F190" s="238" t="s">
        <v>277</v>
      </c>
      <c r="G190" s="236"/>
      <c r="H190" s="239">
        <v>74.650000000000006</v>
      </c>
      <c r="I190" s="240"/>
      <c r="J190" s="236"/>
      <c r="K190" s="236"/>
      <c r="L190" s="241"/>
      <c r="M190" s="242"/>
      <c r="N190" s="243"/>
      <c r="O190" s="243"/>
      <c r="P190" s="243"/>
      <c r="Q190" s="243"/>
      <c r="R190" s="243"/>
      <c r="S190" s="243"/>
      <c r="T190" s="244"/>
      <c r="U190" s="14"/>
      <c r="V190" s="14"/>
      <c r="W190" s="14"/>
      <c r="X190" s="14"/>
      <c r="Y190" s="14"/>
      <c r="Z190" s="14"/>
      <c r="AA190" s="14"/>
      <c r="AB190" s="14"/>
      <c r="AC190" s="14"/>
      <c r="AD190" s="14"/>
      <c r="AE190" s="14"/>
      <c r="AT190" s="245" t="s">
        <v>150</v>
      </c>
      <c r="AU190" s="245" t="s">
        <v>87</v>
      </c>
      <c r="AV190" s="14" t="s">
        <v>87</v>
      </c>
      <c r="AW190" s="14" t="s">
        <v>38</v>
      </c>
      <c r="AX190" s="14" t="s">
        <v>77</v>
      </c>
      <c r="AY190" s="245" t="s">
        <v>139</v>
      </c>
    </row>
    <row r="191" s="15" customFormat="1">
      <c r="A191" s="15"/>
      <c r="B191" s="246"/>
      <c r="C191" s="247"/>
      <c r="D191" s="226" t="s">
        <v>150</v>
      </c>
      <c r="E191" s="248" t="s">
        <v>37</v>
      </c>
      <c r="F191" s="249" t="s">
        <v>175</v>
      </c>
      <c r="G191" s="247"/>
      <c r="H191" s="250">
        <v>96.150000000000006</v>
      </c>
      <c r="I191" s="251"/>
      <c r="J191" s="247"/>
      <c r="K191" s="247"/>
      <c r="L191" s="252"/>
      <c r="M191" s="253"/>
      <c r="N191" s="254"/>
      <c r="O191" s="254"/>
      <c r="P191" s="254"/>
      <c r="Q191" s="254"/>
      <c r="R191" s="254"/>
      <c r="S191" s="254"/>
      <c r="T191" s="255"/>
      <c r="U191" s="15"/>
      <c r="V191" s="15"/>
      <c r="W191" s="15"/>
      <c r="X191" s="15"/>
      <c r="Y191" s="15"/>
      <c r="Z191" s="15"/>
      <c r="AA191" s="15"/>
      <c r="AB191" s="15"/>
      <c r="AC191" s="15"/>
      <c r="AD191" s="15"/>
      <c r="AE191" s="15"/>
      <c r="AT191" s="256" t="s">
        <v>150</v>
      </c>
      <c r="AU191" s="256" t="s">
        <v>87</v>
      </c>
      <c r="AV191" s="15" t="s">
        <v>160</v>
      </c>
      <c r="AW191" s="15" t="s">
        <v>38</v>
      </c>
      <c r="AX191" s="15" t="s">
        <v>77</v>
      </c>
      <c r="AY191" s="256" t="s">
        <v>139</v>
      </c>
    </row>
    <row r="192" s="14" customFormat="1">
      <c r="A192" s="14"/>
      <c r="B192" s="235"/>
      <c r="C192" s="236"/>
      <c r="D192" s="226" t="s">
        <v>150</v>
      </c>
      <c r="E192" s="237" t="s">
        <v>37</v>
      </c>
      <c r="F192" s="238" t="s">
        <v>288</v>
      </c>
      <c r="G192" s="236"/>
      <c r="H192" s="239">
        <v>200.30000000000001</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150</v>
      </c>
      <c r="AU192" s="245" t="s">
        <v>87</v>
      </c>
      <c r="AV192" s="14" t="s">
        <v>87</v>
      </c>
      <c r="AW192" s="14" t="s">
        <v>38</v>
      </c>
      <c r="AX192" s="14" t="s">
        <v>85</v>
      </c>
      <c r="AY192" s="245" t="s">
        <v>139</v>
      </c>
    </row>
    <row r="193" s="2" customFormat="1" ht="16.5" customHeight="1">
      <c r="A193" s="40"/>
      <c r="B193" s="41"/>
      <c r="C193" s="268" t="s">
        <v>7</v>
      </c>
      <c r="D193" s="268" t="s">
        <v>253</v>
      </c>
      <c r="E193" s="269" t="s">
        <v>289</v>
      </c>
      <c r="F193" s="270" t="s">
        <v>290</v>
      </c>
      <c r="G193" s="271" t="s">
        <v>182</v>
      </c>
      <c r="H193" s="272">
        <v>165.16499999999999</v>
      </c>
      <c r="I193" s="273"/>
      <c r="J193" s="274">
        <f>ROUND(I193*H193,2)</f>
        <v>0</v>
      </c>
      <c r="K193" s="270" t="s">
        <v>37</v>
      </c>
      <c r="L193" s="275"/>
      <c r="M193" s="276" t="s">
        <v>37</v>
      </c>
      <c r="N193" s="277" t="s">
        <v>48</v>
      </c>
      <c r="O193" s="86"/>
      <c r="P193" s="215">
        <f>O193*H193</f>
        <v>0</v>
      </c>
      <c r="Q193" s="215">
        <v>6.9999999999999994E-05</v>
      </c>
      <c r="R193" s="215">
        <f>Q193*H193</f>
        <v>0.011561549999999999</v>
      </c>
      <c r="S193" s="215">
        <v>0</v>
      </c>
      <c r="T193" s="216">
        <f>S193*H193</f>
        <v>0</v>
      </c>
      <c r="U193" s="40"/>
      <c r="V193" s="40"/>
      <c r="W193" s="40"/>
      <c r="X193" s="40"/>
      <c r="Y193" s="40"/>
      <c r="Z193" s="40"/>
      <c r="AA193" s="40"/>
      <c r="AB193" s="40"/>
      <c r="AC193" s="40"/>
      <c r="AD193" s="40"/>
      <c r="AE193" s="40"/>
      <c r="AR193" s="217" t="s">
        <v>198</v>
      </c>
      <c r="AT193" s="217" t="s">
        <v>253</v>
      </c>
      <c r="AU193" s="217" t="s">
        <v>87</v>
      </c>
      <c r="AY193" s="19" t="s">
        <v>139</v>
      </c>
      <c r="BE193" s="218">
        <f>IF(N193="základní",J193,0)</f>
        <v>0</v>
      </c>
      <c r="BF193" s="218">
        <f>IF(N193="snížená",J193,0)</f>
        <v>0</v>
      </c>
      <c r="BG193" s="218">
        <f>IF(N193="zákl. přenesená",J193,0)</f>
        <v>0</v>
      </c>
      <c r="BH193" s="218">
        <f>IF(N193="sníž. přenesená",J193,0)</f>
        <v>0</v>
      </c>
      <c r="BI193" s="218">
        <f>IF(N193="nulová",J193,0)</f>
        <v>0</v>
      </c>
      <c r="BJ193" s="19" t="s">
        <v>85</v>
      </c>
      <c r="BK193" s="218">
        <f>ROUND(I193*H193,2)</f>
        <v>0</v>
      </c>
      <c r="BL193" s="19" t="s">
        <v>146</v>
      </c>
      <c r="BM193" s="217" t="s">
        <v>291</v>
      </c>
    </row>
    <row r="194" s="13" customFormat="1">
      <c r="A194" s="13"/>
      <c r="B194" s="224"/>
      <c r="C194" s="225"/>
      <c r="D194" s="226" t="s">
        <v>150</v>
      </c>
      <c r="E194" s="227" t="s">
        <v>37</v>
      </c>
      <c r="F194" s="228" t="s">
        <v>276</v>
      </c>
      <c r="G194" s="225"/>
      <c r="H194" s="227" t="s">
        <v>37</v>
      </c>
      <c r="I194" s="229"/>
      <c r="J194" s="225"/>
      <c r="K194" s="225"/>
      <c r="L194" s="230"/>
      <c r="M194" s="231"/>
      <c r="N194" s="232"/>
      <c r="O194" s="232"/>
      <c r="P194" s="232"/>
      <c r="Q194" s="232"/>
      <c r="R194" s="232"/>
      <c r="S194" s="232"/>
      <c r="T194" s="233"/>
      <c r="U194" s="13"/>
      <c r="V194" s="13"/>
      <c r="W194" s="13"/>
      <c r="X194" s="13"/>
      <c r="Y194" s="13"/>
      <c r="Z194" s="13"/>
      <c r="AA194" s="13"/>
      <c r="AB194" s="13"/>
      <c r="AC194" s="13"/>
      <c r="AD194" s="13"/>
      <c r="AE194" s="13"/>
      <c r="AT194" s="234" t="s">
        <v>150</v>
      </c>
      <c r="AU194" s="234" t="s">
        <v>87</v>
      </c>
      <c r="AV194" s="13" t="s">
        <v>85</v>
      </c>
      <c r="AW194" s="13" t="s">
        <v>38</v>
      </c>
      <c r="AX194" s="13" t="s">
        <v>77</v>
      </c>
      <c r="AY194" s="234" t="s">
        <v>139</v>
      </c>
    </row>
    <row r="195" s="14" customFormat="1">
      <c r="A195" s="14"/>
      <c r="B195" s="235"/>
      <c r="C195" s="236"/>
      <c r="D195" s="226" t="s">
        <v>150</v>
      </c>
      <c r="E195" s="237" t="s">
        <v>37</v>
      </c>
      <c r="F195" s="238" t="s">
        <v>277</v>
      </c>
      <c r="G195" s="236"/>
      <c r="H195" s="239">
        <v>74.650000000000006</v>
      </c>
      <c r="I195" s="240"/>
      <c r="J195" s="236"/>
      <c r="K195" s="236"/>
      <c r="L195" s="241"/>
      <c r="M195" s="242"/>
      <c r="N195" s="243"/>
      <c r="O195" s="243"/>
      <c r="P195" s="243"/>
      <c r="Q195" s="243"/>
      <c r="R195" s="243"/>
      <c r="S195" s="243"/>
      <c r="T195" s="244"/>
      <c r="U195" s="14"/>
      <c r="V195" s="14"/>
      <c r="W195" s="14"/>
      <c r="X195" s="14"/>
      <c r="Y195" s="14"/>
      <c r="Z195" s="14"/>
      <c r="AA195" s="14"/>
      <c r="AB195" s="14"/>
      <c r="AC195" s="14"/>
      <c r="AD195" s="14"/>
      <c r="AE195" s="14"/>
      <c r="AT195" s="245" t="s">
        <v>150</v>
      </c>
      <c r="AU195" s="245" t="s">
        <v>87</v>
      </c>
      <c r="AV195" s="14" t="s">
        <v>87</v>
      </c>
      <c r="AW195" s="14" t="s">
        <v>38</v>
      </c>
      <c r="AX195" s="14" t="s">
        <v>77</v>
      </c>
      <c r="AY195" s="245" t="s">
        <v>139</v>
      </c>
    </row>
    <row r="196" s="15" customFormat="1">
      <c r="A196" s="15"/>
      <c r="B196" s="246"/>
      <c r="C196" s="247"/>
      <c r="D196" s="226" t="s">
        <v>150</v>
      </c>
      <c r="E196" s="248" t="s">
        <v>37</v>
      </c>
      <c r="F196" s="249" t="s">
        <v>175</v>
      </c>
      <c r="G196" s="247"/>
      <c r="H196" s="250">
        <v>74.650000000000006</v>
      </c>
      <c r="I196" s="251"/>
      <c r="J196" s="247"/>
      <c r="K196" s="247"/>
      <c r="L196" s="252"/>
      <c r="M196" s="253"/>
      <c r="N196" s="254"/>
      <c r="O196" s="254"/>
      <c r="P196" s="254"/>
      <c r="Q196" s="254"/>
      <c r="R196" s="254"/>
      <c r="S196" s="254"/>
      <c r="T196" s="255"/>
      <c r="U196" s="15"/>
      <c r="V196" s="15"/>
      <c r="W196" s="15"/>
      <c r="X196" s="15"/>
      <c r="Y196" s="15"/>
      <c r="Z196" s="15"/>
      <c r="AA196" s="15"/>
      <c r="AB196" s="15"/>
      <c r="AC196" s="15"/>
      <c r="AD196" s="15"/>
      <c r="AE196" s="15"/>
      <c r="AT196" s="256" t="s">
        <v>150</v>
      </c>
      <c r="AU196" s="256" t="s">
        <v>87</v>
      </c>
      <c r="AV196" s="15" t="s">
        <v>160</v>
      </c>
      <c r="AW196" s="15" t="s">
        <v>38</v>
      </c>
      <c r="AX196" s="15" t="s">
        <v>77</v>
      </c>
      <c r="AY196" s="256" t="s">
        <v>139</v>
      </c>
    </row>
    <row r="197" s="14" customFormat="1">
      <c r="A197" s="14"/>
      <c r="B197" s="235"/>
      <c r="C197" s="236"/>
      <c r="D197" s="226" t="s">
        <v>150</v>
      </c>
      <c r="E197" s="237" t="s">
        <v>37</v>
      </c>
      <c r="F197" s="238" t="s">
        <v>292</v>
      </c>
      <c r="G197" s="236"/>
      <c r="H197" s="239">
        <v>157.30000000000001</v>
      </c>
      <c r="I197" s="240"/>
      <c r="J197" s="236"/>
      <c r="K197" s="236"/>
      <c r="L197" s="241"/>
      <c r="M197" s="242"/>
      <c r="N197" s="243"/>
      <c r="O197" s="243"/>
      <c r="P197" s="243"/>
      <c r="Q197" s="243"/>
      <c r="R197" s="243"/>
      <c r="S197" s="243"/>
      <c r="T197" s="244"/>
      <c r="U197" s="14"/>
      <c r="V197" s="14"/>
      <c r="W197" s="14"/>
      <c r="X197" s="14"/>
      <c r="Y197" s="14"/>
      <c r="Z197" s="14"/>
      <c r="AA197" s="14"/>
      <c r="AB197" s="14"/>
      <c r="AC197" s="14"/>
      <c r="AD197" s="14"/>
      <c r="AE197" s="14"/>
      <c r="AT197" s="245" t="s">
        <v>150</v>
      </c>
      <c r="AU197" s="245" t="s">
        <v>87</v>
      </c>
      <c r="AV197" s="14" t="s">
        <v>87</v>
      </c>
      <c r="AW197" s="14" t="s">
        <v>38</v>
      </c>
      <c r="AX197" s="14" t="s">
        <v>85</v>
      </c>
      <c r="AY197" s="245" t="s">
        <v>139</v>
      </c>
    </row>
    <row r="198" s="14" customFormat="1">
      <c r="A198" s="14"/>
      <c r="B198" s="235"/>
      <c r="C198" s="236"/>
      <c r="D198" s="226" t="s">
        <v>150</v>
      </c>
      <c r="E198" s="236"/>
      <c r="F198" s="238" t="s">
        <v>293</v>
      </c>
      <c r="G198" s="236"/>
      <c r="H198" s="239">
        <v>165.16499999999999</v>
      </c>
      <c r="I198" s="240"/>
      <c r="J198" s="236"/>
      <c r="K198" s="236"/>
      <c r="L198" s="241"/>
      <c r="M198" s="242"/>
      <c r="N198" s="243"/>
      <c r="O198" s="243"/>
      <c r="P198" s="243"/>
      <c r="Q198" s="243"/>
      <c r="R198" s="243"/>
      <c r="S198" s="243"/>
      <c r="T198" s="244"/>
      <c r="U198" s="14"/>
      <c r="V198" s="14"/>
      <c r="W198" s="14"/>
      <c r="X198" s="14"/>
      <c r="Y198" s="14"/>
      <c r="Z198" s="14"/>
      <c r="AA198" s="14"/>
      <c r="AB198" s="14"/>
      <c r="AC198" s="14"/>
      <c r="AD198" s="14"/>
      <c r="AE198" s="14"/>
      <c r="AT198" s="245" t="s">
        <v>150</v>
      </c>
      <c r="AU198" s="245" t="s">
        <v>87</v>
      </c>
      <c r="AV198" s="14" t="s">
        <v>87</v>
      </c>
      <c r="AW198" s="14" t="s">
        <v>4</v>
      </c>
      <c r="AX198" s="14" t="s">
        <v>85</v>
      </c>
      <c r="AY198" s="245" t="s">
        <v>139</v>
      </c>
    </row>
    <row r="199" s="12" customFormat="1" ht="22.8" customHeight="1">
      <c r="A199" s="12"/>
      <c r="B199" s="190"/>
      <c r="C199" s="191"/>
      <c r="D199" s="192" t="s">
        <v>76</v>
      </c>
      <c r="E199" s="204" t="s">
        <v>179</v>
      </c>
      <c r="F199" s="204" t="s">
        <v>294</v>
      </c>
      <c r="G199" s="191"/>
      <c r="H199" s="191"/>
      <c r="I199" s="194"/>
      <c r="J199" s="205">
        <f>BK199</f>
        <v>0</v>
      </c>
      <c r="K199" s="191"/>
      <c r="L199" s="196"/>
      <c r="M199" s="197"/>
      <c r="N199" s="198"/>
      <c r="O199" s="198"/>
      <c r="P199" s="199">
        <f>SUM(P200:P234)</f>
        <v>0</v>
      </c>
      <c r="Q199" s="198"/>
      <c r="R199" s="199">
        <f>SUM(R200:R234)</f>
        <v>91.553280000000001</v>
      </c>
      <c r="S199" s="198"/>
      <c r="T199" s="200">
        <f>SUM(T200:T234)</f>
        <v>0</v>
      </c>
      <c r="U199" s="12"/>
      <c r="V199" s="12"/>
      <c r="W199" s="12"/>
      <c r="X199" s="12"/>
      <c r="Y199" s="12"/>
      <c r="Z199" s="12"/>
      <c r="AA199" s="12"/>
      <c r="AB199" s="12"/>
      <c r="AC199" s="12"/>
      <c r="AD199" s="12"/>
      <c r="AE199" s="12"/>
      <c r="AR199" s="201" t="s">
        <v>85</v>
      </c>
      <c r="AT199" s="202" t="s">
        <v>76</v>
      </c>
      <c r="AU199" s="202" t="s">
        <v>85</v>
      </c>
      <c r="AY199" s="201" t="s">
        <v>139</v>
      </c>
      <c r="BK199" s="203">
        <f>SUM(BK200:BK234)</f>
        <v>0</v>
      </c>
    </row>
    <row r="200" s="2" customFormat="1" ht="21.75" customHeight="1">
      <c r="A200" s="40"/>
      <c r="B200" s="41"/>
      <c r="C200" s="206" t="s">
        <v>295</v>
      </c>
      <c r="D200" s="206" t="s">
        <v>141</v>
      </c>
      <c r="E200" s="207" t="s">
        <v>296</v>
      </c>
      <c r="F200" s="208" t="s">
        <v>297</v>
      </c>
      <c r="G200" s="209" t="s">
        <v>144</v>
      </c>
      <c r="H200" s="210">
        <v>1563.6230000000001</v>
      </c>
      <c r="I200" s="211"/>
      <c r="J200" s="212">
        <f>ROUND(I200*H200,2)</f>
        <v>0</v>
      </c>
      <c r="K200" s="208" t="s">
        <v>145</v>
      </c>
      <c r="L200" s="46"/>
      <c r="M200" s="213" t="s">
        <v>37</v>
      </c>
      <c r="N200" s="214" t="s">
        <v>48</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146</v>
      </c>
      <c r="AT200" s="217" t="s">
        <v>141</v>
      </c>
      <c r="AU200" s="217" t="s">
        <v>87</v>
      </c>
      <c r="AY200" s="19" t="s">
        <v>139</v>
      </c>
      <c r="BE200" s="218">
        <f>IF(N200="základní",J200,0)</f>
        <v>0</v>
      </c>
      <c r="BF200" s="218">
        <f>IF(N200="snížená",J200,0)</f>
        <v>0</v>
      </c>
      <c r="BG200" s="218">
        <f>IF(N200="zákl. přenesená",J200,0)</f>
        <v>0</v>
      </c>
      <c r="BH200" s="218">
        <f>IF(N200="sníž. přenesená",J200,0)</f>
        <v>0</v>
      </c>
      <c r="BI200" s="218">
        <f>IF(N200="nulová",J200,0)</f>
        <v>0</v>
      </c>
      <c r="BJ200" s="19" t="s">
        <v>85</v>
      </c>
      <c r="BK200" s="218">
        <f>ROUND(I200*H200,2)</f>
        <v>0</v>
      </c>
      <c r="BL200" s="19" t="s">
        <v>146</v>
      </c>
      <c r="BM200" s="217" t="s">
        <v>298</v>
      </c>
    </row>
    <row r="201" s="2" customFormat="1">
      <c r="A201" s="40"/>
      <c r="B201" s="41"/>
      <c r="C201" s="42"/>
      <c r="D201" s="219" t="s">
        <v>148</v>
      </c>
      <c r="E201" s="42"/>
      <c r="F201" s="220" t="s">
        <v>299</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148</v>
      </c>
      <c r="AU201" s="19" t="s">
        <v>87</v>
      </c>
    </row>
    <row r="202" s="13" customFormat="1">
      <c r="A202" s="13"/>
      <c r="B202" s="224"/>
      <c r="C202" s="225"/>
      <c r="D202" s="226" t="s">
        <v>150</v>
      </c>
      <c r="E202" s="227" t="s">
        <v>37</v>
      </c>
      <c r="F202" s="228" t="s">
        <v>300</v>
      </c>
      <c r="G202" s="225"/>
      <c r="H202" s="227" t="s">
        <v>37</v>
      </c>
      <c r="I202" s="229"/>
      <c r="J202" s="225"/>
      <c r="K202" s="225"/>
      <c r="L202" s="230"/>
      <c r="M202" s="231"/>
      <c r="N202" s="232"/>
      <c r="O202" s="232"/>
      <c r="P202" s="232"/>
      <c r="Q202" s="232"/>
      <c r="R202" s="232"/>
      <c r="S202" s="232"/>
      <c r="T202" s="233"/>
      <c r="U202" s="13"/>
      <c r="V202" s="13"/>
      <c r="W202" s="13"/>
      <c r="X202" s="13"/>
      <c r="Y202" s="13"/>
      <c r="Z202" s="13"/>
      <c r="AA202" s="13"/>
      <c r="AB202" s="13"/>
      <c r="AC202" s="13"/>
      <c r="AD202" s="13"/>
      <c r="AE202" s="13"/>
      <c r="AT202" s="234" t="s">
        <v>150</v>
      </c>
      <c r="AU202" s="234" t="s">
        <v>87</v>
      </c>
      <c r="AV202" s="13" t="s">
        <v>85</v>
      </c>
      <c r="AW202" s="13" t="s">
        <v>38</v>
      </c>
      <c r="AX202" s="13" t="s">
        <v>77</v>
      </c>
      <c r="AY202" s="234" t="s">
        <v>139</v>
      </c>
    </row>
    <row r="203" s="14" customFormat="1">
      <c r="A203" s="14"/>
      <c r="B203" s="235"/>
      <c r="C203" s="236"/>
      <c r="D203" s="226" t="s">
        <v>150</v>
      </c>
      <c r="E203" s="237" t="s">
        <v>37</v>
      </c>
      <c r="F203" s="238" t="s">
        <v>301</v>
      </c>
      <c r="G203" s="236"/>
      <c r="H203" s="239">
        <v>990</v>
      </c>
      <c r="I203" s="240"/>
      <c r="J203" s="236"/>
      <c r="K203" s="236"/>
      <c r="L203" s="241"/>
      <c r="M203" s="242"/>
      <c r="N203" s="243"/>
      <c r="O203" s="243"/>
      <c r="P203" s="243"/>
      <c r="Q203" s="243"/>
      <c r="R203" s="243"/>
      <c r="S203" s="243"/>
      <c r="T203" s="244"/>
      <c r="U203" s="14"/>
      <c r="V203" s="14"/>
      <c r="W203" s="14"/>
      <c r="X203" s="14"/>
      <c r="Y203" s="14"/>
      <c r="Z203" s="14"/>
      <c r="AA203" s="14"/>
      <c r="AB203" s="14"/>
      <c r="AC203" s="14"/>
      <c r="AD203" s="14"/>
      <c r="AE203" s="14"/>
      <c r="AT203" s="245" t="s">
        <v>150</v>
      </c>
      <c r="AU203" s="245" t="s">
        <v>87</v>
      </c>
      <c r="AV203" s="14" t="s">
        <v>87</v>
      </c>
      <c r="AW203" s="14" t="s">
        <v>38</v>
      </c>
      <c r="AX203" s="14" t="s">
        <v>77</v>
      </c>
      <c r="AY203" s="245" t="s">
        <v>139</v>
      </c>
    </row>
    <row r="204" s="13" customFormat="1">
      <c r="A204" s="13"/>
      <c r="B204" s="224"/>
      <c r="C204" s="225"/>
      <c r="D204" s="226" t="s">
        <v>150</v>
      </c>
      <c r="E204" s="227" t="s">
        <v>37</v>
      </c>
      <c r="F204" s="228" t="s">
        <v>302</v>
      </c>
      <c r="G204" s="225"/>
      <c r="H204" s="227" t="s">
        <v>37</v>
      </c>
      <c r="I204" s="229"/>
      <c r="J204" s="225"/>
      <c r="K204" s="225"/>
      <c r="L204" s="230"/>
      <c r="M204" s="231"/>
      <c r="N204" s="232"/>
      <c r="O204" s="232"/>
      <c r="P204" s="232"/>
      <c r="Q204" s="232"/>
      <c r="R204" s="232"/>
      <c r="S204" s="232"/>
      <c r="T204" s="233"/>
      <c r="U204" s="13"/>
      <c r="V204" s="13"/>
      <c r="W204" s="13"/>
      <c r="X204" s="13"/>
      <c r="Y204" s="13"/>
      <c r="Z204" s="13"/>
      <c r="AA204" s="13"/>
      <c r="AB204" s="13"/>
      <c r="AC204" s="13"/>
      <c r="AD204" s="13"/>
      <c r="AE204" s="13"/>
      <c r="AT204" s="234" t="s">
        <v>150</v>
      </c>
      <c r="AU204" s="234" t="s">
        <v>87</v>
      </c>
      <c r="AV204" s="13" t="s">
        <v>85</v>
      </c>
      <c r="AW204" s="13" t="s">
        <v>38</v>
      </c>
      <c r="AX204" s="13" t="s">
        <v>77</v>
      </c>
      <c r="AY204" s="234" t="s">
        <v>139</v>
      </c>
    </row>
    <row r="205" s="14" customFormat="1">
      <c r="A205" s="14"/>
      <c r="B205" s="235"/>
      <c r="C205" s="236"/>
      <c r="D205" s="226" t="s">
        <v>150</v>
      </c>
      <c r="E205" s="237" t="s">
        <v>37</v>
      </c>
      <c r="F205" s="238" t="s">
        <v>303</v>
      </c>
      <c r="G205" s="236"/>
      <c r="H205" s="239">
        <v>524</v>
      </c>
      <c r="I205" s="240"/>
      <c r="J205" s="236"/>
      <c r="K205" s="236"/>
      <c r="L205" s="241"/>
      <c r="M205" s="242"/>
      <c r="N205" s="243"/>
      <c r="O205" s="243"/>
      <c r="P205" s="243"/>
      <c r="Q205" s="243"/>
      <c r="R205" s="243"/>
      <c r="S205" s="243"/>
      <c r="T205" s="244"/>
      <c r="U205" s="14"/>
      <c r="V205" s="14"/>
      <c r="W205" s="14"/>
      <c r="X205" s="14"/>
      <c r="Y205" s="14"/>
      <c r="Z205" s="14"/>
      <c r="AA205" s="14"/>
      <c r="AB205" s="14"/>
      <c r="AC205" s="14"/>
      <c r="AD205" s="14"/>
      <c r="AE205" s="14"/>
      <c r="AT205" s="245" t="s">
        <v>150</v>
      </c>
      <c r="AU205" s="245" t="s">
        <v>87</v>
      </c>
      <c r="AV205" s="14" t="s">
        <v>87</v>
      </c>
      <c r="AW205" s="14" t="s">
        <v>38</v>
      </c>
      <c r="AX205" s="14" t="s">
        <v>77</v>
      </c>
      <c r="AY205" s="245" t="s">
        <v>139</v>
      </c>
    </row>
    <row r="206" s="13" customFormat="1">
      <c r="A206" s="13"/>
      <c r="B206" s="224"/>
      <c r="C206" s="225"/>
      <c r="D206" s="226" t="s">
        <v>150</v>
      </c>
      <c r="E206" s="227" t="s">
        <v>37</v>
      </c>
      <c r="F206" s="228" t="s">
        <v>213</v>
      </c>
      <c r="G206" s="225"/>
      <c r="H206" s="227" t="s">
        <v>37</v>
      </c>
      <c r="I206" s="229"/>
      <c r="J206" s="225"/>
      <c r="K206" s="225"/>
      <c r="L206" s="230"/>
      <c r="M206" s="231"/>
      <c r="N206" s="232"/>
      <c r="O206" s="232"/>
      <c r="P206" s="232"/>
      <c r="Q206" s="232"/>
      <c r="R206" s="232"/>
      <c r="S206" s="232"/>
      <c r="T206" s="233"/>
      <c r="U206" s="13"/>
      <c r="V206" s="13"/>
      <c r="W206" s="13"/>
      <c r="X206" s="13"/>
      <c r="Y206" s="13"/>
      <c r="Z206" s="13"/>
      <c r="AA206" s="13"/>
      <c r="AB206" s="13"/>
      <c r="AC206" s="13"/>
      <c r="AD206" s="13"/>
      <c r="AE206" s="13"/>
      <c r="AT206" s="234" t="s">
        <v>150</v>
      </c>
      <c r="AU206" s="234" t="s">
        <v>87</v>
      </c>
      <c r="AV206" s="13" t="s">
        <v>85</v>
      </c>
      <c r="AW206" s="13" t="s">
        <v>38</v>
      </c>
      <c r="AX206" s="13" t="s">
        <v>77</v>
      </c>
      <c r="AY206" s="234" t="s">
        <v>139</v>
      </c>
    </row>
    <row r="207" s="14" customFormat="1">
      <c r="A207" s="14"/>
      <c r="B207" s="235"/>
      <c r="C207" s="236"/>
      <c r="D207" s="226" t="s">
        <v>150</v>
      </c>
      <c r="E207" s="237" t="s">
        <v>37</v>
      </c>
      <c r="F207" s="238" t="s">
        <v>214</v>
      </c>
      <c r="G207" s="236"/>
      <c r="H207" s="239">
        <v>49.622999999999998</v>
      </c>
      <c r="I207" s="240"/>
      <c r="J207" s="236"/>
      <c r="K207" s="236"/>
      <c r="L207" s="241"/>
      <c r="M207" s="242"/>
      <c r="N207" s="243"/>
      <c r="O207" s="243"/>
      <c r="P207" s="243"/>
      <c r="Q207" s="243"/>
      <c r="R207" s="243"/>
      <c r="S207" s="243"/>
      <c r="T207" s="244"/>
      <c r="U207" s="14"/>
      <c r="V207" s="14"/>
      <c r="W207" s="14"/>
      <c r="X207" s="14"/>
      <c r="Y207" s="14"/>
      <c r="Z207" s="14"/>
      <c r="AA207" s="14"/>
      <c r="AB207" s="14"/>
      <c r="AC207" s="14"/>
      <c r="AD207" s="14"/>
      <c r="AE207" s="14"/>
      <c r="AT207" s="245" t="s">
        <v>150</v>
      </c>
      <c r="AU207" s="245" t="s">
        <v>87</v>
      </c>
      <c r="AV207" s="14" t="s">
        <v>87</v>
      </c>
      <c r="AW207" s="14" t="s">
        <v>38</v>
      </c>
      <c r="AX207" s="14" t="s">
        <v>77</v>
      </c>
      <c r="AY207" s="245" t="s">
        <v>139</v>
      </c>
    </row>
    <row r="208" s="16" customFormat="1">
      <c r="A208" s="16"/>
      <c r="B208" s="257"/>
      <c r="C208" s="258"/>
      <c r="D208" s="226" t="s">
        <v>150</v>
      </c>
      <c r="E208" s="259" t="s">
        <v>37</v>
      </c>
      <c r="F208" s="260" t="s">
        <v>178</v>
      </c>
      <c r="G208" s="258"/>
      <c r="H208" s="261">
        <v>1563.6230000000001</v>
      </c>
      <c r="I208" s="262"/>
      <c r="J208" s="258"/>
      <c r="K208" s="258"/>
      <c r="L208" s="263"/>
      <c r="M208" s="264"/>
      <c r="N208" s="265"/>
      <c r="O208" s="265"/>
      <c r="P208" s="265"/>
      <c r="Q208" s="265"/>
      <c r="R208" s="265"/>
      <c r="S208" s="265"/>
      <c r="T208" s="266"/>
      <c r="U208" s="16"/>
      <c r="V208" s="16"/>
      <c r="W208" s="16"/>
      <c r="X208" s="16"/>
      <c r="Y208" s="16"/>
      <c r="Z208" s="16"/>
      <c r="AA208" s="16"/>
      <c r="AB208" s="16"/>
      <c r="AC208" s="16"/>
      <c r="AD208" s="16"/>
      <c r="AE208" s="16"/>
      <c r="AT208" s="267" t="s">
        <v>150</v>
      </c>
      <c r="AU208" s="267" t="s">
        <v>87</v>
      </c>
      <c r="AV208" s="16" t="s">
        <v>146</v>
      </c>
      <c r="AW208" s="16" t="s">
        <v>38</v>
      </c>
      <c r="AX208" s="16" t="s">
        <v>85</v>
      </c>
      <c r="AY208" s="267" t="s">
        <v>139</v>
      </c>
    </row>
    <row r="209" s="2" customFormat="1" ht="16.5" customHeight="1">
      <c r="A209" s="40"/>
      <c r="B209" s="41"/>
      <c r="C209" s="206" t="s">
        <v>304</v>
      </c>
      <c r="D209" s="206" t="s">
        <v>141</v>
      </c>
      <c r="E209" s="207" t="s">
        <v>305</v>
      </c>
      <c r="F209" s="208" t="s">
        <v>306</v>
      </c>
      <c r="G209" s="209" t="s">
        <v>144</v>
      </c>
      <c r="H209" s="210">
        <v>495</v>
      </c>
      <c r="I209" s="211"/>
      <c r="J209" s="212">
        <f>ROUND(I209*H209,2)</f>
        <v>0</v>
      </c>
      <c r="K209" s="208" t="s">
        <v>145</v>
      </c>
      <c r="L209" s="46"/>
      <c r="M209" s="213" t="s">
        <v>37</v>
      </c>
      <c r="N209" s="214" t="s">
        <v>48</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146</v>
      </c>
      <c r="AT209" s="217" t="s">
        <v>141</v>
      </c>
      <c r="AU209" s="217" t="s">
        <v>87</v>
      </c>
      <c r="AY209" s="19" t="s">
        <v>139</v>
      </c>
      <c r="BE209" s="218">
        <f>IF(N209="základní",J209,0)</f>
        <v>0</v>
      </c>
      <c r="BF209" s="218">
        <f>IF(N209="snížená",J209,0)</f>
        <v>0</v>
      </c>
      <c r="BG209" s="218">
        <f>IF(N209="zákl. přenesená",J209,0)</f>
        <v>0</v>
      </c>
      <c r="BH209" s="218">
        <f>IF(N209="sníž. přenesená",J209,0)</f>
        <v>0</v>
      </c>
      <c r="BI209" s="218">
        <f>IF(N209="nulová",J209,0)</f>
        <v>0</v>
      </c>
      <c r="BJ209" s="19" t="s">
        <v>85</v>
      </c>
      <c r="BK209" s="218">
        <f>ROUND(I209*H209,2)</f>
        <v>0</v>
      </c>
      <c r="BL209" s="19" t="s">
        <v>146</v>
      </c>
      <c r="BM209" s="217" t="s">
        <v>307</v>
      </c>
    </row>
    <row r="210" s="2" customFormat="1">
      <c r="A210" s="40"/>
      <c r="B210" s="41"/>
      <c r="C210" s="42"/>
      <c r="D210" s="219" t="s">
        <v>148</v>
      </c>
      <c r="E210" s="42"/>
      <c r="F210" s="220" t="s">
        <v>308</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148</v>
      </c>
      <c r="AU210" s="19" t="s">
        <v>87</v>
      </c>
    </row>
    <row r="211" s="13" customFormat="1">
      <c r="A211" s="13"/>
      <c r="B211" s="224"/>
      <c r="C211" s="225"/>
      <c r="D211" s="226" t="s">
        <v>150</v>
      </c>
      <c r="E211" s="227" t="s">
        <v>37</v>
      </c>
      <c r="F211" s="228" t="s">
        <v>209</v>
      </c>
      <c r="G211" s="225"/>
      <c r="H211" s="227" t="s">
        <v>37</v>
      </c>
      <c r="I211" s="229"/>
      <c r="J211" s="225"/>
      <c r="K211" s="225"/>
      <c r="L211" s="230"/>
      <c r="M211" s="231"/>
      <c r="N211" s="232"/>
      <c r="O211" s="232"/>
      <c r="P211" s="232"/>
      <c r="Q211" s="232"/>
      <c r="R211" s="232"/>
      <c r="S211" s="232"/>
      <c r="T211" s="233"/>
      <c r="U211" s="13"/>
      <c r="V211" s="13"/>
      <c r="W211" s="13"/>
      <c r="X211" s="13"/>
      <c r="Y211" s="13"/>
      <c r="Z211" s="13"/>
      <c r="AA211" s="13"/>
      <c r="AB211" s="13"/>
      <c r="AC211" s="13"/>
      <c r="AD211" s="13"/>
      <c r="AE211" s="13"/>
      <c r="AT211" s="234" t="s">
        <v>150</v>
      </c>
      <c r="AU211" s="234" t="s">
        <v>87</v>
      </c>
      <c r="AV211" s="13" t="s">
        <v>85</v>
      </c>
      <c r="AW211" s="13" t="s">
        <v>38</v>
      </c>
      <c r="AX211" s="13" t="s">
        <v>77</v>
      </c>
      <c r="AY211" s="234" t="s">
        <v>139</v>
      </c>
    </row>
    <row r="212" s="14" customFormat="1">
      <c r="A212" s="14"/>
      <c r="B212" s="235"/>
      <c r="C212" s="236"/>
      <c r="D212" s="226" t="s">
        <v>150</v>
      </c>
      <c r="E212" s="237" t="s">
        <v>37</v>
      </c>
      <c r="F212" s="238" t="s">
        <v>210</v>
      </c>
      <c r="G212" s="236"/>
      <c r="H212" s="239">
        <v>495</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150</v>
      </c>
      <c r="AU212" s="245" t="s">
        <v>87</v>
      </c>
      <c r="AV212" s="14" t="s">
        <v>87</v>
      </c>
      <c r="AW212" s="14" t="s">
        <v>38</v>
      </c>
      <c r="AX212" s="14" t="s">
        <v>85</v>
      </c>
      <c r="AY212" s="245" t="s">
        <v>139</v>
      </c>
    </row>
    <row r="213" s="2" customFormat="1" ht="16.5" customHeight="1">
      <c r="A213" s="40"/>
      <c r="B213" s="41"/>
      <c r="C213" s="206" t="s">
        <v>309</v>
      </c>
      <c r="D213" s="206" t="s">
        <v>141</v>
      </c>
      <c r="E213" s="207" t="s">
        <v>310</v>
      </c>
      <c r="F213" s="208" t="s">
        <v>311</v>
      </c>
      <c r="G213" s="209" t="s">
        <v>144</v>
      </c>
      <c r="H213" s="210">
        <v>495</v>
      </c>
      <c r="I213" s="211"/>
      <c r="J213" s="212">
        <f>ROUND(I213*H213,2)</f>
        <v>0</v>
      </c>
      <c r="K213" s="208" t="s">
        <v>145</v>
      </c>
      <c r="L213" s="46"/>
      <c r="M213" s="213" t="s">
        <v>37</v>
      </c>
      <c r="N213" s="214" t="s">
        <v>48</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146</v>
      </c>
      <c r="AT213" s="217" t="s">
        <v>141</v>
      </c>
      <c r="AU213" s="217" t="s">
        <v>87</v>
      </c>
      <c r="AY213" s="19" t="s">
        <v>139</v>
      </c>
      <c r="BE213" s="218">
        <f>IF(N213="základní",J213,0)</f>
        <v>0</v>
      </c>
      <c r="BF213" s="218">
        <f>IF(N213="snížená",J213,0)</f>
        <v>0</v>
      </c>
      <c r="BG213" s="218">
        <f>IF(N213="zákl. přenesená",J213,0)</f>
        <v>0</v>
      </c>
      <c r="BH213" s="218">
        <f>IF(N213="sníž. přenesená",J213,0)</f>
        <v>0</v>
      </c>
      <c r="BI213" s="218">
        <f>IF(N213="nulová",J213,0)</f>
        <v>0</v>
      </c>
      <c r="BJ213" s="19" t="s">
        <v>85</v>
      </c>
      <c r="BK213" s="218">
        <f>ROUND(I213*H213,2)</f>
        <v>0</v>
      </c>
      <c r="BL213" s="19" t="s">
        <v>146</v>
      </c>
      <c r="BM213" s="217" t="s">
        <v>312</v>
      </c>
    </row>
    <row r="214" s="2" customFormat="1">
      <c r="A214" s="40"/>
      <c r="B214" s="41"/>
      <c r="C214" s="42"/>
      <c r="D214" s="219" t="s">
        <v>148</v>
      </c>
      <c r="E214" s="42"/>
      <c r="F214" s="220" t="s">
        <v>313</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148</v>
      </c>
      <c r="AU214" s="19" t="s">
        <v>87</v>
      </c>
    </row>
    <row r="215" s="13" customFormat="1">
      <c r="A215" s="13"/>
      <c r="B215" s="224"/>
      <c r="C215" s="225"/>
      <c r="D215" s="226" t="s">
        <v>150</v>
      </c>
      <c r="E215" s="227" t="s">
        <v>37</v>
      </c>
      <c r="F215" s="228" t="s">
        <v>209</v>
      </c>
      <c r="G215" s="225"/>
      <c r="H215" s="227" t="s">
        <v>37</v>
      </c>
      <c r="I215" s="229"/>
      <c r="J215" s="225"/>
      <c r="K215" s="225"/>
      <c r="L215" s="230"/>
      <c r="M215" s="231"/>
      <c r="N215" s="232"/>
      <c r="O215" s="232"/>
      <c r="P215" s="232"/>
      <c r="Q215" s="232"/>
      <c r="R215" s="232"/>
      <c r="S215" s="232"/>
      <c r="T215" s="233"/>
      <c r="U215" s="13"/>
      <c r="V215" s="13"/>
      <c r="W215" s="13"/>
      <c r="X215" s="13"/>
      <c r="Y215" s="13"/>
      <c r="Z215" s="13"/>
      <c r="AA215" s="13"/>
      <c r="AB215" s="13"/>
      <c r="AC215" s="13"/>
      <c r="AD215" s="13"/>
      <c r="AE215" s="13"/>
      <c r="AT215" s="234" t="s">
        <v>150</v>
      </c>
      <c r="AU215" s="234" t="s">
        <v>87</v>
      </c>
      <c r="AV215" s="13" t="s">
        <v>85</v>
      </c>
      <c r="AW215" s="13" t="s">
        <v>38</v>
      </c>
      <c r="AX215" s="13" t="s">
        <v>77</v>
      </c>
      <c r="AY215" s="234" t="s">
        <v>139</v>
      </c>
    </row>
    <row r="216" s="14" customFormat="1">
      <c r="A216" s="14"/>
      <c r="B216" s="235"/>
      <c r="C216" s="236"/>
      <c r="D216" s="226" t="s">
        <v>150</v>
      </c>
      <c r="E216" s="237" t="s">
        <v>37</v>
      </c>
      <c r="F216" s="238" t="s">
        <v>210</v>
      </c>
      <c r="G216" s="236"/>
      <c r="H216" s="239">
        <v>495</v>
      </c>
      <c r="I216" s="240"/>
      <c r="J216" s="236"/>
      <c r="K216" s="236"/>
      <c r="L216" s="241"/>
      <c r="M216" s="242"/>
      <c r="N216" s="243"/>
      <c r="O216" s="243"/>
      <c r="P216" s="243"/>
      <c r="Q216" s="243"/>
      <c r="R216" s="243"/>
      <c r="S216" s="243"/>
      <c r="T216" s="244"/>
      <c r="U216" s="14"/>
      <c r="V216" s="14"/>
      <c r="W216" s="14"/>
      <c r="X216" s="14"/>
      <c r="Y216" s="14"/>
      <c r="Z216" s="14"/>
      <c r="AA216" s="14"/>
      <c r="AB216" s="14"/>
      <c r="AC216" s="14"/>
      <c r="AD216" s="14"/>
      <c r="AE216" s="14"/>
      <c r="AT216" s="245" t="s">
        <v>150</v>
      </c>
      <c r="AU216" s="245" t="s">
        <v>87</v>
      </c>
      <c r="AV216" s="14" t="s">
        <v>87</v>
      </c>
      <c r="AW216" s="14" t="s">
        <v>38</v>
      </c>
      <c r="AX216" s="14" t="s">
        <v>85</v>
      </c>
      <c r="AY216" s="245" t="s">
        <v>139</v>
      </c>
    </row>
    <row r="217" s="2" customFormat="1" ht="24.15" customHeight="1">
      <c r="A217" s="40"/>
      <c r="B217" s="41"/>
      <c r="C217" s="206" t="s">
        <v>314</v>
      </c>
      <c r="D217" s="206" t="s">
        <v>141</v>
      </c>
      <c r="E217" s="207" t="s">
        <v>315</v>
      </c>
      <c r="F217" s="208" t="s">
        <v>316</v>
      </c>
      <c r="G217" s="209" t="s">
        <v>144</v>
      </c>
      <c r="H217" s="210">
        <v>495</v>
      </c>
      <c r="I217" s="211"/>
      <c r="J217" s="212">
        <f>ROUND(I217*H217,2)</f>
        <v>0</v>
      </c>
      <c r="K217" s="208" t="s">
        <v>145</v>
      </c>
      <c r="L217" s="46"/>
      <c r="M217" s="213" t="s">
        <v>37</v>
      </c>
      <c r="N217" s="214" t="s">
        <v>48</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146</v>
      </c>
      <c r="AT217" s="217" t="s">
        <v>141</v>
      </c>
      <c r="AU217" s="217" t="s">
        <v>87</v>
      </c>
      <c r="AY217" s="19" t="s">
        <v>139</v>
      </c>
      <c r="BE217" s="218">
        <f>IF(N217="základní",J217,0)</f>
        <v>0</v>
      </c>
      <c r="BF217" s="218">
        <f>IF(N217="snížená",J217,0)</f>
        <v>0</v>
      </c>
      <c r="BG217" s="218">
        <f>IF(N217="zákl. přenesená",J217,0)</f>
        <v>0</v>
      </c>
      <c r="BH217" s="218">
        <f>IF(N217="sníž. přenesená",J217,0)</f>
        <v>0</v>
      </c>
      <c r="BI217" s="218">
        <f>IF(N217="nulová",J217,0)</f>
        <v>0</v>
      </c>
      <c r="BJ217" s="19" t="s">
        <v>85</v>
      </c>
      <c r="BK217" s="218">
        <f>ROUND(I217*H217,2)</f>
        <v>0</v>
      </c>
      <c r="BL217" s="19" t="s">
        <v>146</v>
      </c>
      <c r="BM217" s="217" t="s">
        <v>317</v>
      </c>
    </row>
    <row r="218" s="2" customFormat="1">
      <c r="A218" s="40"/>
      <c r="B218" s="41"/>
      <c r="C218" s="42"/>
      <c r="D218" s="219" t="s">
        <v>148</v>
      </c>
      <c r="E218" s="42"/>
      <c r="F218" s="220" t="s">
        <v>318</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148</v>
      </c>
      <c r="AU218" s="19" t="s">
        <v>87</v>
      </c>
    </row>
    <row r="219" s="13" customFormat="1">
      <c r="A219" s="13"/>
      <c r="B219" s="224"/>
      <c r="C219" s="225"/>
      <c r="D219" s="226" t="s">
        <v>150</v>
      </c>
      <c r="E219" s="227" t="s">
        <v>37</v>
      </c>
      <c r="F219" s="228" t="s">
        <v>209</v>
      </c>
      <c r="G219" s="225"/>
      <c r="H219" s="227" t="s">
        <v>37</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150</v>
      </c>
      <c r="AU219" s="234" t="s">
        <v>87</v>
      </c>
      <c r="AV219" s="13" t="s">
        <v>85</v>
      </c>
      <c r="AW219" s="13" t="s">
        <v>38</v>
      </c>
      <c r="AX219" s="13" t="s">
        <v>77</v>
      </c>
      <c r="AY219" s="234" t="s">
        <v>139</v>
      </c>
    </row>
    <row r="220" s="14" customFormat="1">
      <c r="A220" s="14"/>
      <c r="B220" s="235"/>
      <c r="C220" s="236"/>
      <c r="D220" s="226" t="s">
        <v>150</v>
      </c>
      <c r="E220" s="237" t="s">
        <v>37</v>
      </c>
      <c r="F220" s="238" t="s">
        <v>210</v>
      </c>
      <c r="G220" s="236"/>
      <c r="H220" s="239">
        <v>495</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150</v>
      </c>
      <c r="AU220" s="245" t="s">
        <v>87</v>
      </c>
      <c r="AV220" s="14" t="s">
        <v>87</v>
      </c>
      <c r="AW220" s="14" t="s">
        <v>38</v>
      </c>
      <c r="AX220" s="14" t="s">
        <v>85</v>
      </c>
      <c r="AY220" s="245" t="s">
        <v>139</v>
      </c>
    </row>
    <row r="221" s="2" customFormat="1" ht="24.15" customHeight="1">
      <c r="A221" s="40"/>
      <c r="B221" s="41"/>
      <c r="C221" s="206" t="s">
        <v>319</v>
      </c>
      <c r="D221" s="206" t="s">
        <v>141</v>
      </c>
      <c r="E221" s="207" t="s">
        <v>320</v>
      </c>
      <c r="F221" s="208" t="s">
        <v>321</v>
      </c>
      <c r="G221" s="209" t="s">
        <v>144</v>
      </c>
      <c r="H221" s="210">
        <v>495</v>
      </c>
      <c r="I221" s="211"/>
      <c r="J221" s="212">
        <f>ROUND(I221*H221,2)</f>
        <v>0</v>
      </c>
      <c r="K221" s="208" t="s">
        <v>145</v>
      </c>
      <c r="L221" s="46"/>
      <c r="M221" s="213" t="s">
        <v>37</v>
      </c>
      <c r="N221" s="214" t="s">
        <v>48</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146</v>
      </c>
      <c r="AT221" s="217" t="s">
        <v>141</v>
      </c>
      <c r="AU221" s="217" t="s">
        <v>87</v>
      </c>
      <c r="AY221" s="19" t="s">
        <v>139</v>
      </c>
      <c r="BE221" s="218">
        <f>IF(N221="základní",J221,0)</f>
        <v>0</v>
      </c>
      <c r="BF221" s="218">
        <f>IF(N221="snížená",J221,0)</f>
        <v>0</v>
      </c>
      <c r="BG221" s="218">
        <f>IF(N221="zákl. přenesená",J221,0)</f>
        <v>0</v>
      </c>
      <c r="BH221" s="218">
        <f>IF(N221="sníž. přenesená",J221,0)</f>
        <v>0</v>
      </c>
      <c r="BI221" s="218">
        <f>IF(N221="nulová",J221,0)</f>
        <v>0</v>
      </c>
      <c r="BJ221" s="19" t="s">
        <v>85</v>
      </c>
      <c r="BK221" s="218">
        <f>ROUND(I221*H221,2)</f>
        <v>0</v>
      </c>
      <c r="BL221" s="19" t="s">
        <v>146</v>
      </c>
      <c r="BM221" s="217" t="s">
        <v>322</v>
      </c>
    </row>
    <row r="222" s="2" customFormat="1">
      <c r="A222" s="40"/>
      <c r="B222" s="41"/>
      <c r="C222" s="42"/>
      <c r="D222" s="219" t="s">
        <v>148</v>
      </c>
      <c r="E222" s="42"/>
      <c r="F222" s="220" t="s">
        <v>323</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148</v>
      </c>
      <c r="AU222" s="19" t="s">
        <v>87</v>
      </c>
    </row>
    <row r="223" s="13" customFormat="1">
      <c r="A223" s="13"/>
      <c r="B223" s="224"/>
      <c r="C223" s="225"/>
      <c r="D223" s="226" t="s">
        <v>150</v>
      </c>
      <c r="E223" s="227" t="s">
        <v>37</v>
      </c>
      <c r="F223" s="228" t="s">
        <v>209</v>
      </c>
      <c r="G223" s="225"/>
      <c r="H223" s="227" t="s">
        <v>37</v>
      </c>
      <c r="I223" s="229"/>
      <c r="J223" s="225"/>
      <c r="K223" s="225"/>
      <c r="L223" s="230"/>
      <c r="M223" s="231"/>
      <c r="N223" s="232"/>
      <c r="O223" s="232"/>
      <c r="P223" s="232"/>
      <c r="Q223" s="232"/>
      <c r="R223" s="232"/>
      <c r="S223" s="232"/>
      <c r="T223" s="233"/>
      <c r="U223" s="13"/>
      <c r="V223" s="13"/>
      <c r="W223" s="13"/>
      <c r="X223" s="13"/>
      <c r="Y223" s="13"/>
      <c r="Z223" s="13"/>
      <c r="AA223" s="13"/>
      <c r="AB223" s="13"/>
      <c r="AC223" s="13"/>
      <c r="AD223" s="13"/>
      <c r="AE223" s="13"/>
      <c r="AT223" s="234" t="s">
        <v>150</v>
      </c>
      <c r="AU223" s="234" t="s">
        <v>87</v>
      </c>
      <c r="AV223" s="13" t="s">
        <v>85</v>
      </c>
      <c r="AW223" s="13" t="s">
        <v>38</v>
      </c>
      <c r="AX223" s="13" t="s">
        <v>77</v>
      </c>
      <c r="AY223" s="234" t="s">
        <v>139</v>
      </c>
    </row>
    <row r="224" s="14" customFormat="1">
      <c r="A224" s="14"/>
      <c r="B224" s="235"/>
      <c r="C224" s="236"/>
      <c r="D224" s="226" t="s">
        <v>150</v>
      </c>
      <c r="E224" s="237" t="s">
        <v>37</v>
      </c>
      <c r="F224" s="238" t="s">
        <v>210</v>
      </c>
      <c r="G224" s="236"/>
      <c r="H224" s="239">
        <v>495</v>
      </c>
      <c r="I224" s="240"/>
      <c r="J224" s="236"/>
      <c r="K224" s="236"/>
      <c r="L224" s="241"/>
      <c r="M224" s="242"/>
      <c r="N224" s="243"/>
      <c r="O224" s="243"/>
      <c r="P224" s="243"/>
      <c r="Q224" s="243"/>
      <c r="R224" s="243"/>
      <c r="S224" s="243"/>
      <c r="T224" s="244"/>
      <c r="U224" s="14"/>
      <c r="V224" s="14"/>
      <c r="W224" s="14"/>
      <c r="X224" s="14"/>
      <c r="Y224" s="14"/>
      <c r="Z224" s="14"/>
      <c r="AA224" s="14"/>
      <c r="AB224" s="14"/>
      <c r="AC224" s="14"/>
      <c r="AD224" s="14"/>
      <c r="AE224" s="14"/>
      <c r="AT224" s="245" t="s">
        <v>150</v>
      </c>
      <c r="AU224" s="245" t="s">
        <v>87</v>
      </c>
      <c r="AV224" s="14" t="s">
        <v>87</v>
      </c>
      <c r="AW224" s="14" t="s">
        <v>38</v>
      </c>
      <c r="AX224" s="14" t="s">
        <v>85</v>
      </c>
      <c r="AY224" s="245" t="s">
        <v>139</v>
      </c>
    </row>
    <row r="225" s="2" customFormat="1" ht="37.8" customHeight="1">
      <c r="A225" s="40"/>
      <c r="B225" s="41"/>
      <c r="C225" s="206" t="s">
        <v>324</v>
      </c>
      <c r="D225" s="206" t="s">
        <v>141</v>
      </c>
      <c r="E225" s="207" t="s">
        <v>325</v>
      </c>
      <c r="F225" s="208" t="s">
        <v>326</v>
      </c>
      <c r="G225" s="209" t="s">
        <v>144</v>
      </c>
      <c r="H225" s="210">
        <v>262</v>
      </c>
      <c r="I225" s="211"/>
      <c r="J225" s="212">
        <f>ROUND(I225*H225,2)</f>
        <v>0</v>
      </c>
      <c r="K225" s="208" t="s">
        <v>145</v>
      </c>
      <c r="L225" s="46"/>
      <c r="M225" s="213" t="s">
        <v>37</v>
      </c>
      <c r="N225" s="214" t="s">
        <v>48</v>
      </c>
      <c r="O225" s="86"/>
      <c r="P225" s="215">
        <f>O225*H225</f>
        <v>0</v>
      </c>
      <c r="Q225" s="215">
        <v>0.098000000000000004</v>
      </c>
      <c r="R225" s="215">
        <f>Q225*H225</f>
        <v>25.676000000000002</v>
      </c>
      <c r="S225" s="215">
        <v>0</v>
      </c>
      <c r="T225" s="216">
        <f>S225*H225</f>
        <v>0</v>
      </c>
      <c r="U225" s="40"/>
      <c r="V225" s="40"/>
      <c r="W225" s="40"/>
      <c r="X225" s="40"/>
      <c r="Y225" s="40"/>
      <c r="Z225" s="40"/>
      <c r="AA225" s="40"/>
      <c r="AB225" s="40"/>
      <c r="AC225" s="40"/>
      <c r="AD225" s="40"/>
      <c r="AE225" s="40"/>
      <c r="AR225" s="217" t="s">
        <v>146</v>
      </c>
      <c r="AT225" s="217" t="s">
        <v>141</v>
      </c>
      <c r="AU225" s="217" t="s">
        <v>87</v>
      </c>
      <c r="AY225" s="19" t="s">
        <v>139</v>
      </c>
      <c r="BE225" s="218">
        <f>IF(N225="základní",J225,0)</f>
        <v>0</v>
      </c>
      <c r="BF225" s="218">
        <f>IF(N225="snížená",J225,0)</f>
        <v>0</v>
      </c>
      <c r="BG225" s="218">
        <f>IF(N225="zákl. přenesená",J225,0)</f>
        <v>0</v>
      </c>
      <c r="BH225" s="218">
        <f>IF(N225="sníž. přenesená",J225,0)</f>
        <v>0</v>
      </c>
      <c r="BI225" s="218">
        <f>IF(N225="nulová",J225,0)</f>
        <v>0</v>
      </c>
      <c r="BJ225" s="19" t="s">
        <v>85</v>
      </c>
      <c r="BK225" s="218">
        <f>ROUND(I225*H225,2)</f>
        <v>0</v>
      </c>
      <c r="BL225" s="19" t="s">
        <v>146</v>
      </c>
      <c r="BM225" s="217" t="s">
        <v>327</v>
      </c>
    </row>
    <row r="226" s="2" customFormat="1">
      <c r="A226" s="40"/>
      <c r="B226" s="41"/>
      <c r="C226" s="42"/>
      <c r="D226" s="219" t="s">
        <v>148</v>
      </c>
      <c r="E226" s="42"/>
      <c r="F226" s="220" t="s">
        <v>328</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148</v>
      </c>
      <c r="AU226" s="19" t="s">
        <v>87</v>
      </c>
    </row>
    <row r="227" s="13" customFormat="1">
      <c r="A227" s="13"/>
      <c r="B227" s="224"/>
      <c r="C227" s="225"/>
      <c r="D227" s="226" t="s">
        <v>150</v>
      </c>
      <c r="E227" s="227" t="s">
        <v>37</v>
      </c>
      <c r="F227" s="228" t="s">
        <v>211</v>
      </c>
      <c r="G227" s="225"/>
      <c r="H227" s="227" t="s">
        <v>37</v>
      </c>
      <c r="I227" s="229"/>
      <c r="J227" s="225"/>
      <c r="K227" s="225"/>
      <c r="L227" s="230"/>
      <c r="M227" s="231"/>
      <c r="N227" s="232"/>
      <c r="O227" s="232"/>
      <c r="P227" s="232"/>
      <c r="Q227" s="232"/>
      <c r="R227" s="232"/>
      <c r="S227" s="232"/>
      <c r="T227" s="233"/>
      <c r="U227" s="13"/>
      <c r="V227" s="13"/>
      <c r="W227" s="13"/>
      <c r="X227" s="13"/>
      <c r="Y227" s="13"/>
      <c r="Z227" s="13"/>
      <c r="AA227" s="13"/>
      <c r="AB227" s="13"/>
      <c r="AC227" s="13"/>
      <c r="AD227" s="13"/>
      <c r="AE227" s="13"/>
      <c r="AT227" s="234" t="s">
        <v>150</v>
      </c>
      <c r="AU227" s="234" t="s">
        <v>87</v>
      </c>
      <c r="AV227" s="13" t="s">
        <v>85</v>
      </c>
      <c r="AW227" s="13" t="s">
        <v>38</v>
      </c>
      <c r="AX227" s="13" t="s">
        <v>77</v>
      </c>
      <c r="AY227" s="234" t="s">
        <v>139</v>
      </c>
    </row>
    <row r="228" s="14" customFormat="1">
      <c r="A228" s="14"/>
      <c r="B228" s="235"/>
      <c r="C228" s="236"/>
      <c r="D228" s="226" t="s">
        <v>150</v>
      </c>
      <c r="E228" s="237" t="s">
        <v>37</v>
      </c>
      <c r="F228" s="238" t="s">
        <v>212</v>
      </c>
      <c r="G228" s="236"/>
      <c r="H228" s="239">
        <v>262</v>
      </c>
      <c r="I228" s="240"/>
      <c r="J228" s="236"/>
      <c r="K228" s="236"/>
      <c r="L228" s="241"/>
      <c r="M228" s="242"/>
      <c r="N228" s="243"/>
      <c r="O228" s="243"/>
      <c r="P228" s="243"/>
      <c r="Q228" s="243"/>
      <c r="R228" s="243"/>
      <c r="S228" s="243"/>
      <c r="T228" s="244"/>
      <c r="U228" s="14"/>
      <c r="V228" s="14"/>
      <c r="W228" s="14"/>
      <c r="X228" s="14"/>
      <c r="Y228" s="14"/>
      <c r="Z228" s="14"/>
      <c r="AA228" s="14"/>
      <c r="AB228" s="14"/>
      <c r="AC228" s="14"/>
      <c r="AD228" s="14"/>
      <c r="AE228" s="14"/>
      <c r="AT228" s="245" t="s">
        <v>150</v>
      </c>
      <c r="AU228" s="245" t="s">
        <v>87</v>
      </c>
      <c r="AV228" s="14" t="s">
        <v>87</v>
      </c>
      <c r="AW228" s="14" t="s">
        <v>38</v>
      </c>
      <c r="AX228" s="14" t="s">
        <v>85</v>
      </c>
      <c r="AY228" s="245" t="s">
        <v>139</v>
      </c>
    </row>
    <row r="229" s="2" customFormat="1" ht="16.5" customHeight="1">
      <c r="A229" s="40"/>
      <c r="B229" s="41"/>
      <c r="C229" s="268" t="s">
        <v>329</v>
      </c>
      <c r="D229" s="268" t="s">
        <v>253</v>
      </c>
      <c r="E229" s="269" t="s">
        <v>330</v>
      </c>
      <c r="F229" s="270" t="s">
        <v>331</v>
      </c>
      <c r="G229" s="271" t="s">
        <v>144</v>
      </c>
      <c r="H229" s="272">
        <v>267.24000000000001</v>
      </c>
      <c r="I229" s="273"/>
      <c r="J229" s="274">
        <f>ROUND(I229*H229,2)</f>
        <v>0</v>
      </c>
      <c r="K229" s="270" t="s">
        <v>37</v>
      </c>
      <c r="L229" s="275"/>
      <c r="M229" s="276" t="s">
        <v>37</v>
      </c>
      <c r="N229" s="277" t="s">
        <v>48</v>
      </c>
      <c r="O229" s="86"/>
      <c r="P229" s="215">
        <f>O229*H229</f>
        <v>0</v>
      </c>
      <c r="Q229" s="215">
        <v>0.14499999999999999</v>
      </c>
      <c r="R229" s="215">
        <f>Q229*H229</f>
        <v>38.7498</v>
      </c>
      <c r="S229" s="215">
        <v>0</v>
      </c>
      <c r="T229" s="216">
        <f>S229*H229</f>
        <v>0</v>
      </c>
      <c r="U229" s="40"/>
      <c r="V229" s="40"/>
      <c r="W229" s="40"/>
      <c r="X229" s="40"/>
      <c r="Y229" s="40"/>
      <c r="Z229" s="40"/>
      <c r="AA229" s="40"/>
      <c r="AB229" s="40"/>
      <c r="AC229" s="40"/>
      <c r="AD229" s="40"/>
      <c r="AE229" s="40"/>
      <c r="AR229" s="217" t="s">
        <v>198</v>
      </c>
      <c r="AT229" s="217" t="s">
        <v>253</v>
      </c>
      <c r="AU229" s="217" t="s">
        <v>87</v>
      </c>
      <c r="AY229" s="19" t="s">
        <v>139</v>
      </c>
      <c r="BE229" s="218">
        <f>IF(N229="základní",J229,0)</f>
        <v>0</v>
      </c>
      <c r="BF229" s="218">
        <f>IF(N229="snížená",J229,0)</f>
        <v>0</v>
      </c>
      <c r="BG229" s="218">
        <f>IF(N229="zákl. přenesená",J229,0)</f>
        <v>0</v>
      </c>
      <c r="BH229" s="218">
        <f>IF(N229="sníž. přenesená",J229,0)</f>
        <v>0</v>
      </c>
      <c r="BI229" s="218">
        <f>IF(N229="nulová",J229,0)</f>
        <v>0</v>
      </c>
      <c r="BJ229" s="19" t="s">
        <v>85</v>
      </c>
      <c r="BK229" s="218">
        <f>ROUND(I229*H229,2)</f>
        <v>0</v>
      </c>
      <c r="BL229" s="19" t="s">
        <v>146</v>
      </c>
      <c r="BM229" s="217" t="s">
        <v>332</v>
      </c>
    </row>
    <row r="230" s="14" customFormat="1">
      <c r="A230" s="14"/>
      <c r="B230" s="235"/>
      <c r="C230" s="236"/>
      <c r="D230" s="226" t="s">
        <v>150</v>
      </c>
      <c r="E230" s="236"/>
      <c r="F230" s="238" t="s">
        <v>333</v>
      </c>
      <c r="G230" s="236"/>
      <c r="H230" s="239">
        <v>267.24000000000001</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150</v>
      </c>
      <c r="AU230" s="245" t="s">
        <v>87</v>
      </c>
      <c r="AV230" s="14" t="s">
        <v>87</v>
      </c>
      <c r="AW230" s="14" t="s">
        <v>4</v>
      </c>
      <c r="AX230" s="14" t="s">
        <v>85</v>
      </c>
      <c r="AY230" s="245" t="s">
        <v>139</v>
      </c>
    </row>
    <row r="231" s="2" customFormat="1" ht="24.15" customHeight="1">
      <c r="A231" s="40"/>
      <c r="B231" s="41"/>
      <c r="C231" s="206" t="s">
        <v>334</v>
      </c>
      <c r="D231" s="206" t="s">
        <v>141</v>
      </c>
      <c r="E231" s="207" t="s">
        <v>335</v>
      </c>
      <c r="F231" s="208" t="s">
        <v>336</v>
      </c>
      <c r="G231" s="209" t="s">
        <v>144</v>
      </c>
      <c r="H231" s="210">
        <v>262</v>
      </c>
      <c r="I231" s="211"/>
      <c r="J231" s="212">
        <f>ROUND(I231*H231,2)</f>
        <v>0</v>
      </c>
      <c r="K231" s="208" t="s">
        <v>145</v>
      </c>
      <c r="L231" s="46"/>
      <c r="M231" s="213" t="s">
        <v>37</v>
      </c>
      <c r="N231" s="214" t="s">
        <v>48</v>
      </c>
      <c r="O231" s="86"/>
      <c r="P231" s="215">
        <f>O231*H231</f>
        <v>0</v>
      </c>
      <c r="Q231" s="215">
        <v>0.10353999999999999</v>
      </c>
      <c r="R231" s="215">
        <f>Q231*H231</f>
        <v>27.127479999999998</v>
      </c>
      <c r="S231" s="215">
        <v>0</v>
      </c>
      <c r="T231" s="216">
        <f>S231*H231</f>
        <v>0</v>
      </c>
      <c r="U231" s="40"/>
      <c r="V231" s="40"/>
      <c r="W231" s="40"/>
      <c r="X231" s="40"/>
      <c r="Y231" s="40"/>
      <c r="Z231" s="40"/>
      <c r="AA231" s="40"/>
      <c r="AB231" s="40"/>
      <c r="AC231" s="40"/>
      <c r="AD231" s="40"/>
      <c r="AE231" s="40"/>
      <c r="AR231" s="217" t="s">
        <v>146</v>
      </c>
      <c r="AT231" s="217" t="s">
        <v>141</v>
      </c>
      <c r="AU231" s="217" t="s">
        <v>87</v>
      </c>
      <c r="AY231" s="19" t="s">
        <v>139</v>
      </c>
      <c r="BE231" s="218">
        <f>IF(N231="základní",J231,0)</f>
        <v>0</v>
      </c>
      <c r="BF231" s="218">
        <f>IF(N231="snížená",J231,0)</f>
        <v>0</v>
      </c>
      <c r="BG231" s="218">
        <f>IF(N231="zákl. přenesená",J231,0)</f>
        <v>0</v>
      </c>
      <c r="BH231" s="218">
        <f>IF(N231="sníž. přenesená",J231,0)</f>
        <v>0</v>
      </c>
      <c r="BI231" s="218">
        <f>IF(N231="nulová",J231,0)</f>
        <v>0</v>
      </c>
      <c r="BJ231" s="19" t="s">
        <v>85</v>
      </c>
      <c r="BK231" s="218">
        <f>ROUND(I231*H231,2)</f>
        <v>0</v>
      </c>
      <c r="BL231" s="19" t="s">
        <v>146</v>
      </c>
      <c r="BM231" s="217" t="s">
        <v>337</v>
      </c>
    </row>
    <row r="232" s="2" customFormat="1">
      <c r="A232" s="40"/>
      <c r="B232" s="41"/>
      <c r="C232" s="42"/>
      <c r="D232" s="219" t="s">
        <v>148</v>
      </c>
      <c r="E232" s="42"/>
      <c r="F232" s="220" t="s">
        <v>338</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148</v>
      </c>
      <c r="AU232" s="19" t="s">
        <v>87</v>
      </c>
    </row>
    <row r="233" s="13" customFormat="1">
      <c r="A233" s="13"/>
      <c r="B233" s="224"/>
      <c r="C233" s="225"/>
      <c r="D233" s="226" t="s">
        <v>150</v>
      </c>
      <c r="E233" s="227" t="s">
        <v>37</v>
      </c>
      <c r="F233" s="228" t="s">
        <v>339</v>
      </c>
      <c r="G233" s="225"/>
      <c r="H233" s="227" t="s">
        <v>37</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150</v>
      </c>
      <c r="AU233" s="234" t="s">
        <v>87</v>
      </c>
      <c r="AV233" s="13" t="s">
        <v>85</v>
      </c>
      <c r="AW233" s="13" t="s">
        <v>38</v>
      </c>
      <c r="AX233" s="13" t="s">
        <v>77</v>
      </c>
      <c r="AY233" s="234" t="s">
        <v>139</v>
      </c>
    </row>
    <row r="234" s="14" customFormat="1">
      <c r="A234" s="14"/>
      <c r="B234" s="235"/>
      <c r="C234" s="236"/>
      <c r="D234" s="226" t="s">
        <v>150</v>
      </c>
      <c r="E234" s="237" t="s">
        <v>37</v>
      </c>
      <c r="F234" s="238" t="s">
        <v>212</v>
      </c>
      <c r="G234" s="236"/>
      <c r="H234" s="239">
        <v>262</v>
      </c>
      <c r="I234" s="240"/>
      <c r="J234" s="236"/>
      <c r="K234" s="236"/>
      <c r="L234" s="241"/>
      <c r="M234" s="242"/>
      <c r="N234" s="243"/>
      <c r="O234" s="243"/>
      <c r="P234" s="243"/>
      <c r="Q234" s="243"/>
      <c r="R234" s="243"/>
      <c r="S234" s="243"/>
      <c r="T234" s="244"/>
      <c r="U234" s="14"/>
      <c r="V234" s="14"/>
      <c r="W234" s="14"/>
      <c r="X234" s="14"/>
      <c r="Y234" s="14"/>
      <c r="Z234" s="14"/>
      <c r="AA234" s="14"/>
      <c r="AB234" s="14"/>
      <c r="AC234" s="14"/>
      <c r="AD234" s="14"/>
      <c r="AE234" s="14"/>
      <c r="AT234" s="245" t="s">
        <v>150</v>
      </c>
      <c r="AU234" s="245" t="s">
        <v>87</v>
      </c>
      <c r="AV234" s="14" t="s">
        <v>87</v>
      </c>
      <c r="AW234" s="14" t="s">
        <v>38</v>
      </c>
      <c r="AX234" s="14" t="s">
        <v>85</v>
      </c>
      <c r="AY234" s="245" t="s">
        <v>139</v>
      </c>
    </row>
    <row r="235" s="12" customFormat="1" ht="22.8" customHeight="1">
      <c r="A235" s="12"/>
      <c r="B235" s="190"/>
      <c r="C235" s="191"/>
      <c r="D235" s="192" t="s">
        <v>76</v>
      </c>
      <c r="E235" s="204" t="s">
        <v>204</v>
      </c>
      <c r="F235" s="204" t="s">
        <v>340</v>
      </c>
      <c r="G235" s="191"/>
      <c r="H235" s="191"/>
      <c r="I235" s="194"/>
      <c r="J235" s="205">
        <f>BK235</f>
        <v>0</v>
      </c>
      <c r="K235" s="191"/>
      <c r="L235" s="196"/>
      <c r="M235" s="197"/>
      <c r="N235" s="198"/>
      <c r="O235" s="198"/>
      <c r="P235" s="199">
        <f>SUM(P236:P295)</f>
        <v>0</v>
      </c>
      <c r="Q235" s="198"/>
      <c r="R235" s="199">
        <f>SUM(R236:R295)</f>
        <v>45.267937499999995</v>
      </c>
      <c r="S235" s="198"/>
      <c r="T235" s="200">
        <f>SUM(T236:T295)</f>
        <v>28.27582</v>
      </c>
      <c r="U235" s="12"/>
      <c r="V235" s="12"/>
      <c r="W235" s="12"/>
      <c r="X235" s="12"/>
      <c r="Y235" s="12"/>
      <c r="Z235" s="12"/>
      <c r="AA235" s="12"/>
      <c r="AB235" s="12"/>
      <c r="AC235" s="12"/>
      <c r="AD235" s="12"/>
      <c r="AE235" s="12"/>
      <c r="AR235" s="201" t="s">
        <v>85</v>
      </c>
      <c r="AT235" s="202" t="s">
        <v>76</v>
      </c>
      <c r="AU235" s="202" t="s">
        <v>85</v>
      </c>
      <c r="AY235" s="201" t="s">
        <v>139</v>
      </c>
      <c r="BK235" s="203">
        <f>SUM(BK236:BK295)</f>
        <v>0</v>
      </c>
    </row>
    <row r="236" s="2" customFormat="1" ht="16.5" customHeight="1">
      <c r="A236" s="40"/>
      <c r="B236" s="41"/>
      <c r="C236" s="206" t="s">
        <v>341</v>
      </c>
      <c r="D236" s="206" t="s">
        <v>141</v>
      </c>
      <c r="E236" s="207" t="s">
        <v>342</v>
      </c>
      <c r="F236" s="208" t="s">
        <v>343</v>
      </c>
      <c r="G236" s="209" t="s">
        <v>241</v>
      </c>
      <c r="H236" s="210">
        <v>10</v>
      </c>
      <c r="I236" s="211"/>
      <c r="J236" s="212">
        <f>ROUND(I236*H236,2)</f>
        <v>0</v>
      </c>
      <c r="K236" s="208" t="s">
        <v>145</v>
      </c>
      <c r="L236" s="46"/>
      <c r="M236" s="213" t="s">
        <v>37</v>
      </c>
      <c r="N236" s="214" t="s">
        <v>48</v>
      </c>
      <c r="O236" s="86"/>
      <c r="P236" s="215">
        <f>O236*H236</f>
        <v>0</v>
      </c>
      <c r="Q236" s="215">
        <v>0.00069999999999999999</v>
      </c>
      <c r="R236" s="215">
        <f>Q236*H236</f>
        <v>0.0070000000000000001</v>
      </c>
      <c r="S236" s="215">
        <v>0</v>
      </c>
      <c r="T236" s="216">
        <f>S236*H236</f>
        <v>0</v>
      </c>
      <c r="U236" s="40"/>
      <c r="V236" s="40"/>
      <c r="W236" s="40"/>
      <c r="X236" s="40"/>
      <c r="Y236" s="40"/>
      <c r="Z236" s="40"/>
      <c r="AA236" s="40"/>
      <c r="AB236" s="40"/>
      <c r="AC236" s="40"/>
      <c r="AD236" s="40"/>
      <c r="AE236" s="40"/>
      <c r="AR236" s="217" t="s">
        <v>146</v>
      </c>
      <c r="AT236" s="217" t="s">
        <v>141</v>
      </c>
      <c r="AU236" s="217" t="s">
        <v>87</v>
      </c>
      <c r="AY236" s="19" t="s">
        <v>139</v>
      </c>
      <c r="BE236" s="218">
        <f>IF(N236="základní",J236,0)</f>
        <v>0</v>
      </c>
      <c r="BF236" s="218">
        <f>IF(N236="snížená",J236,0)</f>
        <v>0</v>
      </c>
      <c r="BG236" s="218">
        <f>IF(N236="zákl. přenesená",J236,0)</f>
        <v>0</v>
      </c>
      <c r="BH236" s="218">
        <f>IF(N236="sníž. přenesená",J236,0)</f>
        <v>0</v>
      </c>
      <c r="BI236" s="218">
        <f>IF(N236="nulová",J236,0)</f>
        <v>0</v>
      </c>
      <c r="BJ236" s="19" t="s">
        <v>85</v>
      </c>
      <c r="BK236" s="218">
        <f>ROUND(I236*H236,2)</f>
        <v>0</v>
      </c>
      <c r="BL236" s="19" t="s">
        <v>146</v>
      </c>
      <c r="BM236" s="217" t="s">
        <v>344</v>
      </c>
    </row>
    <row r="237" s="2" customFormat="1">
      <c r="A237" s="40"/>
      <c r="B237" s="41"/>
      <c r="C237" s="42"/>
      <c r="D237" s="219" t="s">
        <v>148</v>
      </c>
      <c r="E237" s="42"/>
      <c r="F237" s="220" t="s">
        <v>345</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148</v>
      </c>
      <c r="AU237" s="19" t="s">
        <v>87</v>
      </c>
    </row>
    <row r="238" s="2" customFormat="1" ht="16.5" customHeight="1">
      <c r="A238" s="40"/>
      <c r="B238" s="41"/>
      <c r="C238" s="268" t="s">
        <v>346</v>
      </c>
      <c r="D238" s="268" t="s">
        <v>253</v>
      </c>
      <c r="E238" s="269" t="s">
        <v>347</v>
      </c>
      <c r="F238" s="270" t="s">
        <v>348</v>
      </c>
      <c r="G238" s="271" t="s">
        <v>241</v>
      </c>
      <c r="H238" s="272">
        <v>5</v>
      </c>
      <c r="I238" s="273"/>
      <c r="J238" s="274">
        <f>ROUND(I238*H238,2)</f>
        <v>0</v>
      </c>
      <c r="K238" s="270" t="s">
        <v>145</v>
      </c>
      <c r="L238" s="275"/>
      <c r="M238" s="276" t="s">
        <v>37</v>
      </c>
      <c r="N238" s="277" t="s">
        <v>48</v>
      </c>
      <c r="O238" s="86"/>
      <c r="P238" s="215">
        <f>O238*H238</f>
        <v>0</v>
      </c>
      <c r="Q238" s="215">
        <v>0.0035000000000000001</v>
      </c>
      <c r="R238" s="215">
        <f>Q238*H238</f>
        <v>0.017500000000000002</v>
      </c>
      <c r="S238" s="215">
        <v>0</v>
      </c>
      <c r="T238" s="216">
        <f>S238*H238</f>
        <v>0</v>
      </c>
      <c r="U238" s="40"/>
      <c r="V238" s="40"/>
      <c r="W238" s="40"/>
      <c r="X238" s="40"/>
      <c r="Y238" s="40"/>
      <c r="Z238" s="40"/>
      <c r="AA238" s="40"/>
      <c r="AB238" s="40"/>
      <c r="AC238" s="40"/>
      <c r="AD238" s="40"/>
      <c r="AE238" s="40"/>
      <c r="AR238" s="217" t="s">
        <v>198</v>
      </c>
      <c r="AT238" s="217" t="s">
        <v>253</v>
      </c>
      <c r="AU238" s="217" t="s">
        <v>87</v>
      </c>
      <c r="AY238" s="19" t="s">
        <v>139</v>
      </c>
      <c r="BE238" s="218">
        <f>IF(N238="základní",J238,0)</f>
        <v>0</v>
      </c>
      <c r="BF238" s="218">
        <f>IF(N238="snížená",J238,0)</f>
        <v>0</v>
      </c>
      <c r="BG238" s="218">
        <f>IF(N238="zákl. přenesená",J238,0)</f>
        <v>0</v>
      </c>
      <c r="BH238" s="218">
        <f>IF(N238="sníž. přenesená",J238,0)</f>
        <v>0</v>
      </c>
      <c r="BI238" s="218">
        <f>IF(N238="nulová",J238,0)</f>
        <v>0</v>
      </c>
      <c r="BJ238" s="19" t="s">
        <v>85</v>
      </c>
      <c r="BK238" s="218">
        <f>ROUND(I238*H238,2)</f>
        <v>0</v>
      </c>
      <c r="BL238" s="19" t="s">
        <v>146</v>
      </c>
      <c r="BM238" s="217" t="s">
        <v>349</v>
      </c>
    </row>
    <row r="239" s="2" customFormat="1" ht="16.5" customHeight="1">
      <c r="A239" s="40"/>
      <c r="B239" s="41"/>
      <c r="C239" s="268" t="s">
        <v>350</v>
      </c>
      <c r="D239" s="268" t="s">
        <v>253</v>
      </c>
      <c r="E239" s="269" t="s">
        <v>351</v>
      </c>
      <c r="F239" s="270" t="s">
        <v>352</v>
      </c>
      <c r="G239" s="271" t="s">
        <v>241</v>
      </c>
      <c r="H239" s="272">
        <v>5</v>
      </c>
      <c r="I239" s="273"/>
      <c r="J239" s="274">
        <f>ROUND(I239*H239,2)</f>
        <v>0</v>
      </c>
      <c r="K239" s="270" t="s">
        <v>145</v>
      </c>
      <c r="L239" s="275"/>
      <c r="M239" s="276" t="s">
        <v>37</v>
      </c>
      <c r="N239" s="277" t="s">
        <v>48</v>
      </c>
      <c r="O239" s="86"/>
      <c r="P239" s="215">
        <f>O239*H239</f>
        <v>0</v>
      </c>
      <c r="Q239" s="215">
        <v>0.00089999999999999998</v>
      </c>
      <c r="R239" s="215">
        <f>Q239*H239</f>
        <v>0.0044999999999999997</v>
      </c>
      <c r="S239" s="215">
        <v>0</v>
      </c>
      <c r="T239" s="216">
        <f>S239*H239</f>
        <v>0</v>
      </c>
      <c r="U239" s="40"/>
      <c r="V239" s="40"/>
      <c r="W239" s="40"/>
      <c r="X239" s="40"/>
      <c r="Y239" s="40"/>
      <c r="Z239" s="40"/>
      <c r="AA239" s="40"/>
      <c r="AB239" s="40"/>
      <c r="AC239" s="40"/>
      <c r="AD239" s="40"/>
      <c r="AE239" s="40"/>
      <c r="AR239" s="217" t="s">
        <v>198</v>
      </c>
      <c r="AT239" s="217" t="s">
        <v>253</v>
      </c>
      <c r="AU239" s="217" t="s">
        <v>87</v>
      </c>
      <c r="AY239" s="19" t="s">
        <v>139</v>
      </c>
      <c r="BE239" s="218">
        <f>IF(N239="základní",J239,0)</f>
        <v>0</v>
      </c>
      <c r="BF239" s="218">
        <f>IF(N239="snížená",J239,0)</f>
        <v>0</v>
      </c>
      <c r="BG239" s="218">
        <f>IF(N239="zákl. přenesená",J239,0)</f>
        <v>0</v>
      </c>
      <c r="BH239" s="218">
        <f>IF(N239="sníž. přenesená",J239,0)</f>
        <v>0</v>
      </c>
      <c r="BI239" s="218">
        <f>IF(N239="nulová",J239,0)</f>
        <v>0</v>
      </c>
      <c r="BJ239" s="19" t="s">
        <v>85</v>
      </c>
      <c r="BK239" s="218">
        <f>ROUND(I239*H239,2)</f>
        <v>0</v>
      </c>
      <c r="BL239" s="19" t="s">
        <v>146</v>
      </c>
      <c r="BM239" s="217" t="s">
        <v>353</v>
      </c>
    </row>
    <row r="240" s="2" customFormat="1" ht="16.5" customHeight="1">
      <c r="A240" s="40"/>
      <c r="B240" s="41"/>
      <c r="C240" s="206" t="s">
        <v>354</v>
      </c>
      <c r="D240" s="206" t="s">
        <v>141</v>
      </c>
      <c r="E240" s="207" t="s">
        <v>355</v>
      </c>
      <c r="F240" s="208" t="s">
        <v>356</v>
      </c>
      <c r="G240" s="209" t="s">
        <v>241</v>
      </c>
      <c r="H240" s="210">
        <v>5</v>
      </c>
      <c r="I240" s="211"/>
      <c r="J240" s="212">
        <f>ROUND(I240*H240,2)</f>
        <v>0</v>
      </c>
      <c r="K240" s="208" t="s">
        <v>145</v>
      </c>
      <c r="L240" s="46"/>
      <c r="M240" s="213" t="s">
        <v>37</v>
      </c>
      <c r="N240" s="214" t="s">
        <v>48</v>
      </c>
      <c r="O240" s="86"/>
      <c r="P240" s="215">
        <f>O240*H240</f>
        <v>0</v>
      </c>
      <c r="Q240" s="215">
        <v>0.10940999999999999</v>
      </c>
      <c r="R240" s="215">
        <f>Q240*H240</f>
        <v>0.54704999999999993</v>
      </c>
      <c r="S240" s="215">
        <v>0</v>
      </c>
      <c r="T240" s="216">
        <f>S240*H240</f>
        <v>0</v>
      </c>
      <c r="U240" s="40"/>
      <c r="V240" s="40"/>
      <c r="W240" s="40"/>
      <c r="X240" s="40"/>
      <c r="Y240" s="40"/>
      <c r="Z240" s="40"/>
      <c r="AA240" s="40"/>
      <c r="AB240" s="40"/>
      <c r="AC240" s="40"/>
      <c r="AD240" s="40"/>
      <c r="AE240" s="40"/>
      <c r="AR240" s="217" t="s">
        <v>146</v>
      </c>
      <c r="AT240" s="217" t="s">
        <v>141</v>
      </c>
      <c r="AU240" s="217" t="s">
        <v>87</v>
      </c>
      <c r="AY240" s="19" t="s">
        <v>139</v>
      </c>
      <c r="BE240" s="218">
        <f>IF(N240="základní",J240,0)</f>
        <v>0</v>
      </c>
      <c r="BF240" s="218">
        <f>IF(N240="snížená",J240,0)</f>
        <v>0</v>
      </c>
      <c r="BG240" s="218">
        <f>IF(N240="zákl. přenesená",J240,0)</f>
        <v>0</v>
      </c>
      <c r="BH240" s="218">
        <f>IF(N240="sníž. přenesená",J240,0)</f>
        <v>0</v>
      </c>
      <c r="BI240" s="218">
        <f>IF(N240="nulová",J240,0)</f>
        <v>0</v>
      </c>
      <c r="BJ240" s="19" t="s">
        <v>85</v>
      </c>
      <c r="BK240" s="218">
        <f>ROUND(I240*H240,2)</f>
        <v>0</v>
      </c>
      <c r="BL240" s="19" t="s">
        <v>146</v>
      </c>
      <c r="BM240" s="217" t="s">
        <v>357</v>
      </c>
    </row>
    <row r="241" s="2" customFormat="1">
      <c r="A241" s="40"/>
      <c r="B241" s="41"/>
      <c r="C241" s="42"/>
      <c r="D241" s="219" t="s">
        <v>148</v>
      </c>
      <c r="E241" s="42"/>
      <c r="F241" s="220" t="s">
        <v>358</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148</v>
      </c>
      <c r="AU241" s="19" t="s">
        <v>87</v>
      </c>
    </row>
    <row r="242" s="2" customFormat="1" ht="16.5" customHeight="1">
      <c r="A242" s="40"/>
      <c r="B242" s="41"/>
      <c r="C242" s="268" t="s">
        <v>359</v>
      </c>
      <c r="D242" s="268" t="s">
        <v>253</v>
      </c>
      <c r="E242" s="269" t="s">
        <v>360</v>
      </c>
      <c r="F242" s="270" t="s">
        <v>361</v>
      </c>
      <c r="G242" s="271" t="s">
        <v>241</v>
      </c>
      <c r="H242" s="272">
        <v>5</v>
      </c>
      <c r="I242" s="273"/>
      <c r="J242" s="274">
        <f>ROUND(I242*H242,2)</f>
        <v>0</v>
      </c>
      <c r="K242" s="270" t="s">
        <v>145</v>
      </c>
      <c r="L242" s="275"/>
      <c r="M242" s="276" t="s">
        <v>37</v>
      </c>
      <c r="N242" s="277" t="s">
        <v>48</v>
      </c>
      <c r="O242" s="86"/>
      <c r="P242" s="215">
        <f>O242*H242</f>
        <v>0</v>
      </c>
      <c r="Q242" s="215">
        <v>0.0061000000000000004</v>
      </c>
      <c r="R242" s="215">
        <f>Q242*H242</f>
        <v>0.030500000000000003</v>
      </c>
      <c r="S242" s="215">
        <v>0</v>
      </c>
      <c r="T242" s="216">
        <f>S242*H242</f>
        <v>0</v>
      </c>
      <c r="U242" s="40"/>
      <c r="V242" s="40"/>
      <c r="W242" s="40"/>
      <c r="X242" s="40"/>
      <c r="Y242" s="40"/>
      <c r="Z242" s="40"/>
      <c r="AA242" s="40"/>
      <c r="AB242" s="40"/>
      <c r="AC242" s="40"/>
      <c r="AD242" s="40"/>
      <c r="AE242" s="40"/>
      <c r="AR242" s="217" t="s">
        <v>198</v>
      </c>
      <c r="AT242" s="217" t="s">
        <v>253</v>
      </c>
      <c r="AU242" s="217" t="s">
        <v>87</v>
      </c>
      <c r="AY242" s="19" t="s">
        <v>139</v>
      </c>
      <c r="BE242" s="218">
        <f>IF(N242="základní",J242,0)</f>
        <v>0</v>
      </c>
      <c r="BF242" s="218">
        <f>IF(N242="snížená",J242,0)</f>
        <v>0</v>
      </c>
      <c r="BG242" s="218">
        <f>IF(N242="zákl. přenesená",J242,0)</f>
        <v>0</v>
      </c>
      <c r="BH242" s="218">
        <f>IF(N242="sníž. přenesená",J242,0)</f>
        <v>0</v>
      </c>
      <c r="BI242" s="218">
        <f>IF(N242="nulová",J242,0)</f>
        <v>0</v>
      </c>
      <c r="BJ242" s="19" t="s">
        <v>85</v>
      </c>
      <c r="BK242" s="218">
        <f>ROUND(I242*H242,2)</f>
        <v>0</v>
      </c>
      <c r="BL242" s="19" t="s">
        <v>146</v>
      </c>
      <c r="BM242" s="217" t="s">
        <v>362</v>
      </c>
    </row>
    <row r="243" s="2" customFormat="1" ht="16.5" customHeight="1">
      <c r="A243" s="40"/>
      <c r="B243" s="41"/>
      <c r="C243" s="206" t="s">
        <v>363</v>
      </c>
      <c r="D243" s="206" t="s">
        <v>141</v>
      </c>
      <c r="E243" s="207" t="s">
        <v>364</v>
      </c>
      <c r="F243" s="208" t="s">
        <v>365</v>
      </c>
      <c r="G243" s="209" t="s">
        <v>182</v>
      </c>
      <c r="H243" s="210">
        <v>87.5</v>
      </c>
      <c r="I243" s="211"/>
      <c r="J243" s="212">
        <f>ROUND(I243*H243,2)</f>
        <v>0</v>
      </c>
      <c r="K243" s="208" t="s">
        <v>145</v>
      </c>
      <c r="L243" s="46"/>
      <c r="M243" s="213" t="s">
        <v>37</v>
      </c>
      <c r="N243" s="214" t="s">
        <v>48</v>
      </c>
      <c r="O243" s="86"/>
      <c r="P243" s="215">
        <f>O243*H243</f>
        <v>0</v>
      </c>
      <c r="Q243" s="215">
        <v>8.0000000000000007E-05</v>
      </c>
      <c r="R243" s="215">
        <f>Q243*H243</f>
        <v>0.0070000000000000001</v>
      </c>
      <c r="S243" s="215">
        <v>0</v>
      </c>
      <c r="T243" s="216">
        <f>S243*H243</f>
        <v>0</v>
      </c>
      <c r="U243" s="40"/>
      <c r="V243" s="40"/>
      <c r="W243" s="40"/>
      <c r="X243" s="40"/>
      <c r="Y243" s="40"/>
      <c r="Z243" s="40"/>
      <c r="AA243" s="40"/>
      <c r="AB243" s="40"/>
      <c r="AC243" s="40"/>
      <c r="AD243" s="40"/>
      <c r="AE243" s="40"/>
      <c r="AR243" s="217" t="s">
        <v>146</v>
      </c>
      <c r="AT243" s="217" t="s">
        <v>141</v>
      </c>
      <c r="AU243" s="217" t="s">
        <v>87</v>
      </c>
      <c r="AY243" s="19" t="s">
        <v>139</v>
      </c>
      <c r="BE243" s="218">
        <f>IF(N243="základní",J243,0)</f>
        <v>0</v>
      </c>
      <c r="BF243" s="218">
        <f>IF(N243="snížená",J243,0)</f>
        <v>0</v>
      </c>
      <c r="BG243" s="218">
        <f>IF(N243="zákl. přenesená",J243,0)</f>
        <v>0</v>
      </c>
      <c r="BH243" s="218">
        <f>IF(N243="sníž. přenesená",J243,0)</f>
        <v>0</v>
      </c>
      <c r="BI243" s="218">
        <f>IF(N243="nulová",J243,0)</f>
        <v>0</v>
      </c>
      <c r="BJ243" s="19" t="s">
        <v>85</v>
      </c>
      <c r="BK243" s="218">
        <f>ROUND(I243*H243,2)</f>
        <v>0</v>
      </c>
      <c r="BL243" s="19" t="s">
        <v>146</v>
      </c>
      <c r="BM243" s="217" t="s">
        <v>366</v>
      </c>
    </row>
    <row r="244" s="2" customFormat="1">
      <c r="A244" s="40"/>
      <c r="B244" s="41"/>
      <c r="C244" s="42"/>
      <c r="D244" s="219" t="s">
        <v>148</v>
      </c>
      <c r="E244" s="42"/>
      <c r="F244" s="220" t="s">
        <v>367</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148</v>
      </c>
      <c r="AU244" s="19" t="s">
        <v>87</v>
      </c>
    </row>
    <row r="245" s="13" customFormat="1">
      <c r="A245" s="13"/>
      <c r="B245" s="224"/>
      <c r="C245" s="225"/>
      <c r="D245" s="226" t="s">
        <v>150</v>
      </c>
      <c r="E245" s="227" t="s">
        <v>37</v>
      </c>
      <c r="F245" s="228" t="s">
        <v>368</v>
      </c>
      <c r="G245" s="225"/>
      <c r="H245" s="227" t="s">
        <v>37</v>
      </c>
      <c r="I245" s="229"/>
      <c r="J245" s="225"/>
      <c r="K245" s="225"/>
      <c r="L245" s="230"/>
      <c r="M245" s="231"/>
      <c r="N245" s="232"/>
      <c r="O245" s="232"/>
      <c r="P245" s="232"/>
      <c r="Q245" s="232"/>
      <c r="R245" s="232"/>
      <c r="S245" s="232"/>
      <c r="T245" s="233"/>
      <c r="U245" s="13"/>
      <c r="V245" s="13"/>
      <c r="W245" s="13"/>
      <c r="X245" s="13"/>
      <c r="Y245" s="13"/>
      <c r="Z245" s="13"/>
      <c r="AA245" s="13"/>
      <c r="AB245" s="13"/>
      <c r="AC245" s="13"/>
      <c r="AD245" s="13"/>
      <c r="AE245" s="13"/>
      <c r="AT245" s="234" t="s">
        <v>150</v>
      </c>
      <c r="AU245" s="234" t="s">
        <v>87</v>
      </c>
      <c r="AV245" s="13" t="s">
        <v>85</v>
      </c>
      <c r="AW245" s="13" t="s">
        <v>38</v>
      </c>
      <c r="AX245" s="13" t="s">
        <v>77</v>
      </c>
      <c r="AY245" s="234" t="s">
        <v>139</v>
      </c>
    </row>
    <row r="246" s="14" customFormat="1">
      <c r="A246" s="14"/>
      <c r="B246" s="235"/>
      <c r="C246" s="236"/>
      <c r="D246" s="226" t="s">
        <v>150</v>
      </c>
      <c r="E246" s="237" t="s">
        <v>37</v>
      </c>
      <c r="F246" s="238" t="s">
        <v>369</v>
      </c>
      <c r="G246" s="236"/>
      <c r="H246" s="239">
        <v>87.5</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150</v>
      </c>
      <c r="AU246" s="245" t="s">
        <v>87</v>
      </c>
      <c r="AV246" s="14" t="s">
        <v>87</v>
      </c>
      <c r="AW246" s="14" t="s">
        <v>38</v>
      </c>
      <c r="AX246" s="14" t="s">
        <v>85</v>
      </c>
      <c r="AY246" s="245" t="s">
        <v>139</v>
      </c>
    </row>
    <row r="247" s="2" customFormat="1" ht="16.5" customHeight="1">
      <c r="A247" s="40"/>
      <c r="B247" s="41"/>
      <c r="C247" s="206" t="s">
        <v>370</v>
      </c>
      <c r="D247" s="206" t="s">
        <v>141</v>
      </c>
      <c r="E247" s="207" t="s">
        <v>371</v>
      </c>
      <c r="F247" s="208" t="s">
        <v>372</v>
      </c>
      <c r="G247" s="209" t="s">
        <v>144</v>
      </c>
      <c r="H247" s="210">
        <v>1</v>
      </c>
      <c r="I247" s="211"/>
      <c r="J247" s="212">
        <f>ROUND(I247*H247,2)</f>
        <v>0</v>
      </c>
      <c r="K247" s="208" t="s">
        <v>145</v>
      </c>
      <c r="L247" s="46"/>
      <c r="M247" s="213" t="s">
        <v>37</v>
      </c>
      <c r="N247" s="214" t="s">
        <v>48</v>
      </c>
      <c r="O247" s="86"/>
      <c r="P247" s="215">
        <f>O247*H247</f>
        <v>0</v>
      </c>
      <c r="Q247" s="215">
        <v>0.00059999999999999995</v>
      </c>
      <c r="R247" s="215">
        <f>Q247*H247</f>
        <v>0.00059999999999999995</v>
      </c>
      <c r="S247" s="215">
        <v>0</v>
      </c>
      <c r="T247" s="216">
        <f>S247*H247</f>
        <v>0</v>
      </c>
      <c r="U247" s="40"/>
      <c r="V247" s="40"/>
      <c r="W247" s="40"/>
      <c r="X247" s="40"/>
      <c r="Y247" s="40"/>
      <c r="Z247" s="40"/>
      <c r="AA247" s="40"/>
      <c r="AB247" s="40"/>
      <c r="AC247" s="40"/>
      <c r="AD247" s="40"/>
      <c r="AE247" s="40"/>
      <c r="AR247" s="217" t="s">
        <v>146</v>
      </c>
      <c r="AT247" s="217" t="s">
        <v>141</v>
      </c>
      <c r="AU247" s="217" t="s">
        <v>87</v>
      </c>
      <c r="AY247" s="19" t="s">
        <v>139</v>
      </c>
      <c r="BE247" s="218">
        <f>IF(N247="základní",J247,0)</f>
        <v>0</v>
      </c>
      <c r="BF247" s="218">
        <f>IF(N247="snížená",J247,0)</f>
        <v>0</v>
      </c>
      <c r="BG247" s="218">
        <f>IF(N247="zákl. přenesená",J247,0)</f>
        <v>0</v>
      </c>
      <c r="BH247" s="218">
        <f>IF(N247="sníž. přenesená",J247,0)</f>
        <v>0</v>
      </c>
      <c r="BI247" s="218">
        <f>IF(N247="nulová",J247,0)</f>
        <v>0</v>
      </c>
      <c r="BJ247" s="19" t="s">
        <v>85</v>
      </c>
      <c r="BK247" s="218">
        <f>ROUND(I247*H247,2)</f>
        <v>0</v>
      </c>
      <c r="BL247" s="19" t="s">
        <v>146</v>
      </c>
      <c r="BM247" s="217" t="s">
        <v>373</v>
      </c>
    </row>
    <row r="248" s="2" customFormat="1">
      <c r="A248" s="40"/>
      <c r="B248" s="41"/>
      <c r="C248" s="42"/>
      <c r="D248" s="219" t="s">
        <v>148</v>
      </c>
      <c r="E248" s="42"/>
      <c r="F248" s="220" t="s">
        <v>374</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148</v>
      </c>
      <c r="AU248" s="19" t="s">
        <v>87</v>
      </c>
    </row>
    <row r="249" s="14" customFormat="1">
      <c r="A249" s="14"/>
      <c r="B249" s="235"/>
      <c r="C249" s="236"/>
      <c r="D249" s="226" t="s">
        <v>150</v>
      </c>
      <c r="E249" s="237" t="s">
        <v>37</v>
      </c>
      <c r="F249" s="238" t="s">
        <v>375</v>
      </c>
      <c r="G249" s="236"/>
      <c r="H249" s="239">
        <v>1</v>
      </c>
      <c r="I249" s="240"/>
      <c r="J249" s="236"/>
      <c r="K249" s="236"/>
      <c r="L249" s="241"/>
      <c r="M249" s="242"/>
      <c r="N249" s="243"/>
      <c r="O249" s="243"/>
      <c r="P249" s="243"/>
      <c r="Q249" s="243"/>
      <c r="R249" s="243"/>
      <c r="S249" s="243"/>
      <c r="T249" s="244"/>
      <c r="U249" s="14"/>
      <c r="V249" s="14"/>
      <c r="W249" s="14"/>
      <c r="X249" s="14"/>
      <c r="Y249" s="14"/>
      <c r="Z249" s="14"/>
      <c r="AA249" s="14"/>
      <c r="AB249" s="14"/>
      <c r="AC249" s="14"/>
      <c r="AD249" s="14"/>
      <c r="AE249" s="14"/>
      <c r="AT249" s="245" t="s">
        <v>150</v>
      </c>
      <c r="AU249" s="245" t="s">
        <v>87</v>
      </c>
      <c r="AV249" s="14" t="s">
        <v>87</v>
      </c>
      <c r="AW249" s="14" t="s">
        <v>38</v>
      </c>
      <c r="AX249" s="14" t="s">
        <v>85</v>
      </c>
      <c r="AY249" s="245" t="s">
        <v>139</v>
      </c>
    </row>
    <row r="250" s="2" customFormat="1" ht="24.15" customHeight="1">
      <c r="A250" s="40"/>
      <c r="B250" s="41"/>
      <c r="C250" s="206" t="s">
        <v>376</v>
      </c>
      <c r="D250" s="206" t="s">
        <v>141</v>
      </c>
      <c r="E250" s="207" t="s">
        <v>377</v>
      </c>
      <c r="F250" s="208" t="s">
        <v>378</v>
      </c>
      <c r="G250" s="209" t="s">
        <v>182</v>
      </c>
      <c r="H250" s="210">
        <v>87.5</v>
      </c>
      <c r="I250" s="211"/>
      <c r="J250" s="212">
        <f>ROUND(I250*H250,2)</f>
        <v>0</v>
      </c>
      <c r="K250" s="208" t="s">
        <v>145</v>
      </c>
      <c r="L250" s="46"/>
      <c r="M250" s="213" t="s">
        <v>37</v>
      </c>
      <c r="N250" s="214" t="s">
        <v>48</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146</v>
      </c>
      <c r="AT250" s="217" t="s">
        <v>141</v>
      </c>
      <c r="AU250" s="217" t="s">
        <v>87</v>
      </c>
      <c r="AY250" s="19" t="s">
        <v>139</v>
      </c>
      <c r="BE250" s="218">
        <f>IF(N250="základní",J250,0)</f>
        <v>0</v>
      </c>
      <c r="BF250" s="218">
        <f>IF(N250="snížená",J250,0)</f>
        <v>0</v>
      </c>
      <c r="BG250" s="218">
        <f>IF(N250="zákl. přenesená",J250,0)</f>
        <v>0</v>
      </c>
      <c r="BH250" s="218">
        <f>IF(N250="sníž. přenesená",J250,0)</f>
        <v>0</v>
      </c>
      <c r="BI250" s="218">
        <f>IF(N250="nulová",J250,0)</f>
        <v>0</v>
      </c>
      <c r="BJ250" s="19" t="s">
        <v>85</v>
      </c>
      <c r="BK250" s="218">
        <f>ROUND(I250*H250,2)</f>
        <v>0</v>
      </c>
      <c r="BL250" s="19" t="s">
        <v>146</v>
      </c>
      <c r="BM250" s="217" t="s">
        <v>379</v>
      </c>
    </row>
    <row r="251" s="2" customFormat="1">
      <c r="A251" s="40"/>
      <c r="B251" s="41"/>
      <c r="C251" s="42"/>
      <c r="D251" s="219" t="s">
        <v>148</v>
      </c>
      <c r="E251" s="42"/>
      <c r="F251" s="220" t="s">
        <v>380</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148</v>
      </c>
      <c r="AU251" s="19" t="s">
        <v>87</v>
      </c>
    </row>
    <row r="252" s="13" customFormat="1">
      <c r="A252" s="13"/>
      <c r="B252" s="224"/>
      <c r="C252" s="225"/>
      <c r="D252" s="226" t="s">
        <v>150</v>
      </c>
      <c r="E252" s="227" t="s">
        <v>37</v>
      </c>
      <c r="F252" s="228" t="s">
        <v>368</v>
      </c>
      <c r="G252" s="225"/>
      <c r="H252" s="227" t="s">
        <v>37</v>
      </c>
      <c r="I252" s="229"/>
      <c r="J252" s="225"/>
      <c r="K252" s="225"/>
      <c r="L252" s="230"/>
      <c r="M252" s="231"/>
      <c r="N252" s="232"/>
      <c r="O252" s="232"/>
      <c r="P252" s="232"/>
      <c r="Q252" s="232"/>
      <c r="R252" s="232"/>
      <c r="S252" s="232"/>
      <c r="T252" s="233"/>
      <c r="U252" s="13"/>
      <c r="V252" s="13"/>
      <c r="W252" s="13"/>
      <c r="X252" s="13"/>
      <c r="Y252" s="13"/>
      <c r="Z252" s="13"/>
      <c r="AA252" s="13"/>
      <c r="AB252" s="13"/>
      <c r="AC252" s="13"/>
      <c r="AD252" s="13"/>
      <c r="AE252" s="13"/>
      <c r="AT252" s="234" t="s">
        <v>150</v>
      </c>
      <c r="AU252" s="234" t="s">
        <v>87</v>
      </c>
      <c r="AV252" s="13" t="s">
        <v>85</v>
      </c>
      <c r="AW252" s="13" t="s">
        <v>38</v>
      </c>
      <c r="AX252" s="13" t="s">
        <v>77</v>
      </c>
      <c r="AY252" s="234" t="s">
        <v>139</v>
      </c>
    </row>
    <row r="253" s="14" customFormat="1">
      <c r="A253" s="14"/>
      <c r="B253" s="235"/>
      <c r="C253" s="236"/>
      <c r="D253" s="226" t="s">
        <v>150</v>
      </c>
      <c r="E253" s="237" t="s">
        <v>37</v>
      </c>
      <c r="F253" s="238" t="s">
        <v>369</v>
      </c>
      <c r="G253" s="236"/>
      <c r="H253" s="239">
        <v>87.5</v>
      </c>
      <c r="I253" s="240"/>
      <c r="J253" s="236"/>
      <c r="K253" s="236"/>
      <c r="L253" s="241"/>
      <c r="M253" s="242"/>
      <c r="N253" s="243"/>
      <c r="O253" s="243"/>
      <c r="P253" s="243"/>
      <c r="Q253" s="243"/>
      <c r="R253" s="243"/>
      <c r="S253" s="243"/>
      <c r="T253" s="244"/>
      <c r="U253" s="14"/>
      <c r="V253" s="14"/>
      <c r="W253" s="14"/>
      <c r="X253" s="14"/>
      <c r="Y253" s="14"/>
      <c r="Z253" s="14"/>
      <c r="AA253" s="14"/>
      <c r="AB253" s="14"/>
      <c r="AC253" s="14"/>
      <c r="AD253" s="14"/>
      <c r="AE253" s="14"/>
      <c r="AT253" s="245" t="s">
        <v>150</v>
      </c>
      <c r="AU253" s="245" t="s">
        <v>87</v>
      </c>
      <c r="AV253" s="14" t="s">
        <v>87</v>
      </c>
      <c r="AW253" s="14" t="s">
        <v>38</v>
      </c>
      <c r="AX253" s="14" t="s">
        <v>85</v>
      </c>
      <c r="AY253" s="245" t="s">
        <v>139</v>
      </c>
    </row>
    <row r="254" s="2" customFormat="1" ht="24.15" customHeight="1">
      <c r="A254" s="40"/>
      <c r="B254" s="41"/>
      <c r="C254" s="206" t="s">
        <v>381</v>
      </c>
      <c r="D254" s="206" t="s">
        <v>141</v>
      </c>
      <c r="E254" s="207" t="s">
        <v>382</v>
      </c>
      <c r="F254" s="208" t="s">
        <v>383</v>
      </c>
      <c r="G254" s="209" t="s">
        <v>144</v>
      </c>
      <c r="H254" s="210">
        <v>1</v>
      </c>
      <c r="I254" s="211"/>
      <c r="J254" s="212">
        <f>ROUND(I254*H254,2)</f>
        <v>0</v>
      </c>
      <c r="K254" s="208" t="s">
        <v>145</v>
      </c>
      <c r="L254" s="46"/>
      <c r="M254" s="213" t="s">
        <v>37</v>
      </c>
      <c r="N254" s="214" t="s">
        <v>48</v>
      </c>
      <c r="O254" s="86"/>
      <c r="P254" s="215">
        <f>O254*H254</f>
        <v>0</v>
      </c>
      <c r="Q254" s="215">
        <v>1.0000000000000001E-05</v>
      </c>
      <c r="R254" s="215">
        <f>Q254*H254</f>
        <v>1.0000000000000001E-05</v>
      </c>
      <c r="S254" s="215">
        <v>0</v>
      </c>
      <c r="T254" s="216">
        <f>S254*H254</f>
        <v>0</v>
      </c>
      <c r="U254" s="40"/>
      <c r="V254" s="40"/>
      <c r="W254" s="40"/>
      <c r="X254" s="40"/>
      <c r="Y254" s="40"/>
      <c r="Z254" s="40"/>
      <c r="AA254" s="40"/>
      <c r="AB254" s="40"/>
      <c r="AC254" s="40"/>
      <c r="AD254" s="40"/>
      <c r="AE254" s="40"/>
      <c r="AR254" s="217" t="s">
        <v>146</v>
      </c>
      <c r="AT254" s="217" t="s">
        <v>141</v>
      </c>
      <c r="AU254" s="217" t="s">
        <v>87</v>
      </c>
      <c r="AY254" s="19" t="s">
        <v>139</v>
      </c>
      <c r="BE254" s="218">
        <f>IF(N254="základní",J254,0)</f>
        <v>0</v>
      </c>
      <c r="BF254" s="218">
        <f>IF(N254="snížená",J254,0)</f>
        <v>0</v>
      </c>
      <c r="BG254" s="218">
        <f>IF(N254="zákl. přenesená",J254,0)</f>
        <v>0</v>
      </c>
      <c r="BH254" s="218">
        <f>IF(N254="sníž. přenesená",J254,0)</f>
        <v>0</v>
      </c>
      <c r="BI254" s="218">
        <f>IF(N254="nulová",J254,0)</f>
        <v>0</v>
      </c>
      <c r="BJ254" s="19" t="s">
        <v>85</v>
      </c>
      <c r="BK254" s="218">
        <f>ROUND(I254*H254,2)</f>
        <v>0</v>
      </c>
      <c r="BL254" s="19" t="s">
        <v>146</v>
      </c>
      <c r="BM254" s="217" t="s">
        <v>384</v>
      </c>
    </row>
    <row r="255" s="2" customFormat="1">
      <c r="A255" s="40"/>
      <c r="B255" s="41"/>
      <c r="C255" s="42"/>
      <c r="D255" s="219" t="s">
        <v>148</v>
      </c>
      <c r="E255" s="42"/>
      <c r="F255" s="220" t="s">
        <v>385</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148</v>
      </c>
      <c r="AU255" s="19" t="s">
        <v>87</v>
      </c>
    </row>
    <row r="256" s="14" customFormat="1">
      <c r="A256" s="14"/>
      <c r="B256" s="235"/>
      <c r="C256" s="236"/>
      <c r="D256" s="226" t="s">
        <v>150</v>
      </c>
      <c r="E256" s="237" t="s">
        <v>37</v>
      </c>
      <c r="F256" s="238" t="s">
        <v>375</v>
      </c>
      <c r="G256" s="236"/>
      <c r="H256" s="239">
        <v>1</v>
      </c>
      <c r="I256" s="240"/>
      <c r="J256" s="236"/>
      <c r="K256" s="236"/>
      <c r="L256" s="241"/>
      <c r="M256" s="242"/>
      <c r="N256" s="243"/>
      <c r="O256" s="243"/>
      <c r="P256" s="243"/>
      <c r="Q256" s="243"/>
      <c r="R256" s="243"/>
      <c r="S256" s="243"/>
      <c r="T256" s="244"/>
      <c r="U256" s="14"/>
      <c r="V256" s="14"/>
      <c r="W256" s="14"/>
      <c r="X256" s="14"/>
      <c r="Y256" s="14"/>
      <c r="Z256" s="14"/>
      <c r="AA256" s="14"/>
      <c r="AB256" s="14"/>
      <c r="AC256" s="14"/>
      <c r="AD256" s="14"/>
      <c r="AE256" s="14"/>
      <c r="AT256" s="245" t="s">
        <v>150</v>
      </c>
      <c r="AU256" s="245" t="s">
        <v>87</v>
      </c>
      <c r="AV256" s="14" t="s">
        <v>87</v>
      </c>
      <c r="AW256" s="14" t="s">
        <v>38</v>
      </c>
      <c r="AX256" s="14" t="s">
        <v>85</v>
      </c>
      <c r="AY256" s="245" t="s">
        <v>139</v>
      </c>
    </row>
    <row r="257" s="2" customFormat="1" ht="24.15" customHeight="1">
      <c r="A257" s="40"/>
      <c r="B257" s="41"/>
      <c r="C257" s="206" t="s">
        <v>386</v>
      </c>
      <c r="D257" s="206" t="s">
        <v>141</v>
      </c>
      <c r="E257" s="207" t="s">
        <v>387</v>
      </c>
      <c r="F257" s="208" t="s">
        <v>388</v>
      </c>
      <c r="G257" s="209" t="s">
        <v>182</v>
      </c>
      <c r="H257" s="210">
        <v>215.75</v>
      </c>
      <c r="I257" s="211"/>
      <c r="J257" s="212">
        <f>ROUND(I257*H257,2)</f>
        <v>0</v>
      </c>
      <c r="K257" s="208" t="s">
        <v>145</v>
      </c>
      <c r="L257" s="46"/>
      <c r="M257" s="213" t="s">
        <v>37</v>
      </c>
      <c r="N257" s="214" t="s">
        <v>48</v>
      </c>
      <c r="O257" s="86"/>
      <c r="P257" s="215">
        <f>O257*H257</f>
        <v>0</v>
      </c>
      <c r="Q257" s="215">
        <v>0.14066999999999999</v>
      </c>
      <c r="R257" s="215">
        <f>Q257*H257</f>
        <v>30.349552499999998</v>
      </c>
      <c r="S257" s="215">
        <v>0</v>
      </c>
      <c r="T257" s="216">
        <f>S257*H257</f>
        <v>0</v>
      </c>
      <c r="U257" s="40"/>
      <c r="V257" s="40"/>
      <c r="W257" s="40"/>
      <c r="X257" s="40"/>
      <c r="Y257" s="40"/>
      <c r="Z257" s="40"/>
      <c r="AA257" s="40"/>
      <c r="AB257" s="40"/>
      <c r="AC257" s="40"/>
      <c r="AD257" s="40"/>
      <c r="AE257" s="40"/>
      <c r="AR257" s="217" t="s">
        <v>146</v>
      </c>
      <c r="AT257" s="217" t="s">
        <v>141</v>
      </c>
      <c r="AU257" s="217" t="s">
        <v>87</v>
      </c>
      <c r="AY257" s="19" t="s">
        <v>139</v>
      </c>
      <c r="BE257" s="218">
        <f>IF(N257="základní",J257,0)</f>
        <v>0</v>
      </c>
      <c r="BF257" s="218">
        <f>IF(N257="snížená",J257,0)</f>
        <v>0</v>
      </c>
      <c r="BG257" s="218">
        <f>IF(N257="zákl. přenesená",J257,0)</f>
        <v>0</v>
      </c>
      <c r="BH257" s="218">
        <f>IF(N257="sníž. přenesená",J257,0)</f>
        <v>0</v>
      </c>
      <c r="BI257" s="218">
        <f>IF(N257="nulová",J257,0)</f>
        <v>0</v>
      </c>
      <c r="BJ257" s="19" t="s">
        <v>85</v>
      </c>
      <c r="BK257" s="218">
        <f>ROUND(I257*H257,2)</f>
        <v>0</v>
      </c>
      <c r="BL257" s="19" t="s">
        <v>146</v>
      </c>
      <c r="BM257" s="217" t="s">
        <v>389</v>
      </c>
    </row>
    <row r="258" s="2" customFormat="1">
      <c r="A258" s="40"/>
      <c r="B258" s="41"/>
      <c r="C258" s="42"/>
      <c r="D258" s="219" t="s">
        <v>148</v>
      </c>
      <c r="E258" s="42"/>
      <c r="F258" s="220" t="s">
        <v>390</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148</v>
      </c>
      <c r="AU258" s="19" t="s">
        <v>87</v>
      </c>
    </row>
    <row r="259" s="14" customFormat="1">
      <c r="A259" s="14"/>
      <c r="B259" s="235"/>
      <c r="C259" s="236"/>
      <c r="D259" s="226" t="s">
        <v>150</v>
      </c>
      <c r="E259" s="237" t="s">
        <v>37</v>
      </c>
      <c r="F259" s="238" t="s">
        <v>391</v>
      </c>
      <c r="G259" s="236"/>
      <c r="H259" s="239">
        <v>215.75</v>
      </c>
      <c r="I259" s="240"/>
      <c r="J259" s="236"/>
      <c r="K259" s="236"/>
      <c r="L259" s="241"/>
      <c r="M259" s="242"/>
      <c r="N259" s="243"/>
      <c r="O259" s="243"/>
      <c r="P259" s="243"/>
      <c r="Q259" s="243"/>
      <c r="R259" s="243"/>
      <c r="S259" s="243"/>
      <c r="T259" s="244"/>
      <c r="U259" s="14"/>
      <c r="V259" s="14"/>
      <c r="W259" s="14"/>
      <c r="X259" s="14"/>
      <c r="Y259" s="14"/>
      <c r="Z259" s="14"/>
      <c r="AA259" s="14"/>
      <c r="AB259" s="14"/>
      <c r="AC259" s="14"/>
      <c r="AD259" s="14"/>
      <c r="AE259" s="14"/>
      <c r="AT259" s="245" t="s">
        <v>150</v>
      </c>
      <c r="AU259" s="245" t="s">
        <v>87</v>
      </c>
      <c r="AV259" s="14" t="s">
        <v>87</v>
      </c>
      <c r="AW259" s="14" t="s">
        <v>38</v>
      </c>
      <c r="AX259" s="14" t="s">
        <v>85</v>
      </c>
      <c r="AY259" s="245" t="s">
        <v>139</v>
      </c>
    </row>
    <row r="260" s="2" customFormat="1" ht="16.5" customHeight="1">
      <c r="A260" s="40"/>
      <c r="B260" s="41"/>
      <c r="C260" s="268" t="s">
        <v>392</v>
      </c>
      <c r="D260" s="268" t="s">
        <v>253</v>
      </c>
      <c r="E260" s="269" t="s">
        <v>393</v>
      </c>
      <c r="F260" s="270" t="s">
        <v>394</v>
      </c>
      <c r="G260" s="271" t="s">
        <v>182</v>
      </c>
      <c r="H260" s="272">
        <v>220.065</v>
      </c>
      <c r="I260" s="273"/>
      <c r="J260" s="274">
        <f>ROUND(I260*H260,2)</f>
        <v>0</v>
      </c>
      <c r="K260" s="270" t="s">
        <v>37</v>
      </c>
      <c r="L260" s="275"/>
      <c r="M260" s="276" t="s">
        <v>37</v>
      </c>
      <c r="N260" s="277" t="s">
        <v>48</v>
      </c>
      <c r="O260" s="86"/>
      <c r="P260" s="215">
        <f>O260*H260</f>
        <v>0</v>
      </c>
      <c r="Q260" s="215">
        <v>0.065000000000000002</v>
      </c>
      <c r="R260" s="215">
        <f>Q260*H260</f>
        <v>14.304225000000001</v>
      </c>
      <c r="S260" s="215">
        <v>0</v>
      </c>
      <c r="T260" s="216">
        <f>S260*H260</f>
        <v>0</v>
      </c>
      <c r="U260" s="40"/>
      <c r="V260" s="40"/>
      <c r="W260" s="40"/>
      <c r="X260" s="40"/>
      <c r="Y260" s="40"/>
      <c r="Z260" s="40"/>
      <c r="AA260" s="40"/>
      <c r="AB260" s="40"/>
      <c r="AC260" s="40"/>
      <c r="AD260" s="40"/>
      <c r="AE260" s="40"/>
      <c r="AR260" s="217" t="s">
        <v>198</v>
      </c>
      <c r="AT260" s="217" t="s">
        <v>253</v>
      </c>
      <c r="AU260" s="217" t="s">
        <v>87</v>
      </c>
      <c r="AY260" s="19" t="s">
        <v>139</v>
      </c>
      <c r="BE260" s="218">
        <f>IF(N260="základní",J260,0)</f>
        <v>0</v>
      </c>
      <c r="BF260" s="218">
        <f>IF(N260="snížená",J260,0)</f>
        <v>0</v>
      </c>
      <c r="BG260" s="218">
        <f>IF(N260="zákl. přenesená",J260,0)</f>
        <v>0</v>
      </c>
      <c r="BH260" s="218">
        <f>IF(N260="sníž. přenesená",J260,0)</f>
        <v>0</v>
      </c>
      <c r="BI260" s="218">
        <f>IF(N260="nulová",J260,0)</f>
        <v>0</v>
      </c>
      <c r="BJ260" s="19" t="s">
        <v>85</v>
      </c>
      <c r="BK260" s="218">
        <f>ROUND(I260*H260,2)</f>
        <v>0</v>
      </c>
      <c r="BL260" s="19" t="s">
        <v>146</v>
      </c>
      <c r="BM260" s="217" t="s">
        <v>395</v>
      </c>
    </row>
    <row r="261" s="14" customFormat="1">
      <c r="A261" s="14"/>
      <c r="B261" s="235"/>
      <c r="C261" s="236"/>
      <c r="D261" s="226" t="s">
        <v>150</v>
      </c>
      <c r="E261" s="236"/>
      <c r="F261" s="238" t="s">
        <v>396</v>
      </c>
      <c r="G261" s="236"/>
      <c r="H261" s="239">
        <v>220.065</v>
      </c>
      <c r="I261" s="240"/>
      <c r="J261" s="236"/>
      <c r="K261" s="236"/>
      <c r="L261" s="241"/>
      <c r="M261" s="242"/>
      <c r="N261" s="243"/>
      <c r="O261" s="243"/>
      <c r="P261" s="243"/>
      <c r="Q261" s="243"/>
      <c r="R261" s="243"/>
      <c r="S261" s="243"/>
      <c r="T261" s="244"/>
      <c r="U261" s="14"/>
      <c r="V261" s="14"/>
      <c r="W261" s="14"/>
      <c r="X261" s="14"/>
      <c r="Y261" s="14"/>
      <c r="Z261" s="14"/>
      <c r="AA261" s="14"/>
      <c r="AB261" s="14"/>
      <c r="AC261" s="14"/>
      <c r="AD261" s="14"/>
      <c r="AE261" s="14"/>
      <c r="AT261" s="245" t="s">
        <v>150</v>
      </c>
      <c r="AU261" s="245" t="s">
        <v>87</v>
      </c>
      <c r="AV261" s="14" t="s">
        <v>87</v>
      </c>
      <c r="AW261" s="14" t="s">
        <v>4</v>
      </c>
      <c r="AX261" s="14" t="s">
        <v>85</v>
      </c>
      <c r="AY261" s="245" t="s">
        <v>139</v>
      </c>
    </row>
    <row r="262" s="2" customFormat="1" ht="16.5" customHeight="1">
      <c r="A262" s="40"/>
      <c r="B262" s="41"/>
      <c r="C262" s="206" t="s">
        <v>397</v>
      </c>
      <c r="D262" s="206" t="s">
        <v>141</v>
      </c>
      <c r="E262" s="207" t="s">
        <v>398</v>
      </c>
      <c r="F262" s="208" t="s">
        <v>399</v>
      </c>
      <c r="G262" s="209" t="s">
        <v>155</v>
      </c>
      <c r="H262" s="210">
        <v>2.1600000000000001</v>
      </c>
      <c r="I262" s="211"/>
      <c r="J262" s="212">
        <f>ROUND(I262*H262,2)</f>
        <v>0</v>
      </c>
      <c r="K262" s="208" t="s">
        <v>145</v>
      </c>
      <c r="L262" s="46"/>
      <c r="M262" s="213" t="s">
        <v>37</v>
      </c>
      <c r="N262" s="214" t="s">
        <v>48</v>
      </c>
      <c r="O262" s="86"/>
      <c r="P262" s="215">
        <f>O262*H262</f>
        <v>0</v>
      </c>
      <c r="Q262" s="215">
        <v>0</v>
      </c>
      <c r="R262" s="215">
        <f>Q262*H262</f>
        <v>0</v>
      </c>
      <c r="S262" s="215">
        <v>2</v>
      </c>
      <c r="T262" s="216">
        <f>S262*H262</f>
        <v>4.3200000000000003</v>
      </c>
      <c r="U262" s="40"/>
      <c r="V262" s="40"/>
      <c r="W262" s="40"/>
      <c r="X262" s="40"/>
      <c r="Y262" s="40"/>
      <c r="Z262" s="40"/>
      <c r="AA262" s="40"/>
      <c r="AB262" s="40"/>
      <c r="AC262" s="40"/>
      <c r="AD262" s="40"/>
      <c r="AE262" s="40"/>
      <c r="AR262" s="217" t="s">
        <v>146</v>
      </c>
      <c r="AT262" s="217" t="s">
        <v>141</v>
      </c>
      <c r="AU262" s="217" t="s">
        <v>87</v>
      </c>
      <c r="AY262" s="19" t="s">
        <v>139</v>
      </c>
      <c r="BE262" s="218">
        <f>IF(N262="základní",J262,0)</f>
        <v>0</v>
      </c>
      <c r="BF262" s="218">
        <f>IF(N262="snížená",J262,0)</f>
        <v>0</v>
      </c>
      <c r="BG262" s="218">
        <f>IF(N262="zákl. přenesená",J262,0)</f>
        <v>0</v>
      </c>
      <c r="BH262" s="218">
        <f>IF(N262="sníž. přenesená",J262,0)</f>
        <v>0</v>
      </c>
      <c r="BI262" s="218">
        <f>IF(N262="nulová",J262,0)</f>
        <v>0</v>
      </c>
      <c r="BJ262" s="19" t="s">
        <v>85</v>
      </c>
      <c r="BK262" s="218">
        <f>ROUND(I262*H262,2)</f>
        <v>0</v>
      </c>
      <c r="BL262" s="19" t="s">
        <v>146</v>
      </c>
      <c r="BM262" s="217" t="s">
        <v>400</v>
      </c>
    </row>
    <row r="263" s="2" customFormat="1">
      <c r="A263" s="40"/>
      <c r="B263" s="41"/>
      <c r="C263" s="42"/>
      <c r="D263" s="219" t="s">
        <v>148</v>
      </c>
      <c r="E263" s="42"/>
      <c r="F263" s="220" t="s">
        <v>401</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148</v>
      </c>
      <c r="AU263" s="19" t="s">
        <v>87</v>
      </c>
    </row>
    <row r="264" s="13" customFormat="1">
      <c r="A264" s="13"/>
      <c r="B264" s="224"/>
      <c r="C264" s="225"/>
      <c r="D264" s="226" t="s">
        <v>150</v>
      </c>
      <c r="E264" s="227" t="s">
        <v>37</v>
      </c>
      <c r="F264" s="228" t="s">
        <v>402</v>
      </c>
      <c r="G264" s="225"/>
      <c r="H264" s="227" t="s">
        <v>37</v>
      </c>
      <c r="I264" s="229"/>
      <c r="J264" s="225"/>
      <c r="K264" s="225"/>
      <c r="L264" s="230"/>
      <c r="M264" s="231"/>
      <c r="N264" s="232"/>
      <c r="O264" s="232"/>
      <c r="P264" s="232"/>
      <c r="Q264" s="232"/>
      <c r="R264" s="232"/>
      <c r="S264" s="232"/>
      <c r="T264" s="233"/>
      <c r="U264" s="13"/>
      <c r="V264" s="13"/>
      <c r="W264" s="13"/>
      <c r="X264" s="13"/>
      <c r="Y264" s="13"/>
      <c r="Z264" s="13"/>
      <c r="AA264" s="13"/>
      <c r="AB264" s="13"/>
      <c r="AC264" s="13"/>
      <c r="AD264" s="13"/>
      <c r="AE264" s="13"/>
      <c r="AT264" s="234" t="s">
        <v>150</v>
      </c>
      <c r="AU264" s="234" t="s">
        <v>87</v>
      </c>
      <c r="AV264" s="13" t="s">
        <v>85</v>
      </c>
      <c r="AW264" s="13" t="s">
        <v>38</v>
      </c>
      <c r="AX264" s="13" t="s">
        <v>77</v>
      </c>
      <c r="AY264" s="234" t="s">
        <v>139</v>
      </c>
    </row>
    <row r="265" s="14" customFormat="1">
      <c r="A265" s="14"/>
      <c r="B265" s="235"/>
      <c r="C265" s="236"/>
      <c r="D265" s="226" t="s">
        <v>150</v>
      </c>
      <c r="E265" s="237" t="s">
        <v>37</v>
      </c>
      <c r="F265" s="238" t="s">
        <v>403</v>
      </c>
      <c r="G265" s="236"/>
      <c r="H265" s="239">
        <v>2.1600000000000001</v>
      </c>
      <c r="I265" s="240"/>
      <c r="J265" s="236"/>
      <c r="K265" s="236"/>
      <c r="L265" s="241"/>
      <c r="M265" s="242"/>
      <c r="N265" s="243"/>
      <c r="O265" s="243"/>
      <c r="P265" s="243"/>
      <c r="Q265" s="243"/>
      <c r="R265" s="243"/>
      <c r="S265" s="243"/>
      <c r="T265" s="244"/>
      <c r="U265" s="14"/>
      <c r="V265" s="14"/>
      <c r="W265" s="14"/>
      <c r="X265" s="14"/>
      <c r="Y265" s="14"/>
      <c r="Z265" s="14"/>
      <c r="AA265" s="14"/>
      <c r="AB265" s="14"/>
      <c r="AC265" s="14"/>
      <c r="AD265" s="14"/>
      <c r="AE265" s="14"/>
      <c r="AT265" s="245" t="s">
        <v>150</v>
      </c>
      <c r="AU265" s="245" t="s">
        <v>87</v>
      </c>
      <c r="AV265" s="14" t="s">
        <v>87</v>
      </c>
      <c r="AW265" s="14" t="s">
        <v>38</v>
      </c>
      <c r="AX265" s="14" t="s">
        <v>85</v>
      </c>
      <c r="AY265" s="245" t="s">
        <v>139</v>
      </c>
    </row>
    <row r="266" s="2" customFormat="1" ht="16.5" customHeight="1">
      <c r="A266" s="40"/>
      <c r="B266" s="41"/>
      <c r="C266" s="206" t="s">
        <v>404</v>
      </c>
      <c r="D266" s="206" t="s">
        <v>141</v>
      </c>
      <c r="E266" s="207" t="s">
        <v>405</v>
      </c>
      <c r="F266" s="208" t="s">
        <v>406</v>
      </c>
      <c r="G266" s="209" t="s">
        <v>155</v>
      </c>
      <c r="H266" s="210">
        <v>7.2000000000000002</v>
      </c>
      <c r="I266" s="211"/>
      <c r="J266" s="212">
        <f>ROUND(I266*H266,2)</f>
        <v>0</v>
      </c>
      <c r="K266" s="208" t="s">
        <v>145</v>
      </c>
      <c r="L266" s="46"/>
      <c r="M266" s="213" t="s">
        <v>37</v>
      </c>
      <c r="N266" s="214" t="s">
        <v>48</v>
      </c>
      <c r="O266" s="86"/>
      <c r="P266" s="215">
        <f>O266*H266</f>
        <v>0</v>
      </c>
      <c r="Q266" s="215">
        <v>0</v>
      </c>
      <c r="R266" s="215">
        <f>Q266*H266</f>
        <v>0</v>
      </c>
      <c r="S266" s="215">
        <v>2.27</v>
      </c>
      <c r="T266" s="216">
        <f>S266*H266</f>
        <v>16.344000000000001</v>
      </c>
      <c r="U266" s="40"/>
      <c r="V266" s="40"/>
      <c r="W266" s="40"/>
      <c r="X266" s="40"/>
      <c r="Y266" s="40"/>
      <c r="Z266" s="40"/>
      <c r="AA266" s="40"/>
      <c r="AB266" s="40"/>
      <c r="AC266" s="40"/>
      <c r="AD266" s="40"/>
      <c r="AE266" s="40"/>
      <c r="AR266" s="217" t="s">
        <v>146</v>
      </c>
      <c r="AT266" s="217" t="s">
        <v>141</v>
      </c>
      <c r="AU266" s="217" t="s">
        <v>87</v>
      </c>
      <c r="AY266" s="19" t="s">
        <v>139</v>
      </c>
      <c r="BE266" s="218">
        <f>IF(N266="základní",J266,0)</f>
        <v>0</v>
      </c>
      <c r="BF266" s="218">
        <f>IF(N266="snížená",J266,0)</f>
        <v>0</v>
      </c>
      <c r="BG266" s="218">
        <f>IF(N266="zákl. přenesená",J266,0)</f>
        <v>0</v>
      </c>
      <c r="BH266" s="218">
        <f>IF(N266="sníž. přenesená",J266,0)</f>
        <v>0</v>
      </c>
      <c r="BI266" s="218">
        <f>IF(N266="nulová",J266,0)</f>
        <v>0</v>
      </c>
      <c r="BJ266" s="19" t="s">
        <v>85</v>
      </c>
      <c r="BK266" s="218">
        <f>ROUND(I266*H266,2)</f>
        <v>0</v>
      </c>
      <c r="BL266" s="19" t="s">
        <v>146</v>
      </c>
      <c r="BM266" s="217" t="s">
        <v>407</v>
      </c>
    </row>
    <row r="267" s="2" customFormat="1">
      <c r="A267" s="40"/>
      <c r="B267" s="41"/>
      <c r="C267" s="42"/>
      <c r="D267" s="219" t="s">
        <v>148</v>
      </c>
      <c r="E267" s="42"/>
      <c r="F267" s="220" t="s">
        <v>408</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148</v>
      </c>
      <c r="AU267" s="19" t="s">
        <v>87</v>
      </c>
    </row>
    <row r="268" s="13" customFormat="1">
      <c r="A268" s="13"/>
      <c r="B268" s="224"/>
      <c r="C268" s="225"/>
      <c r="D268" s="226" t="s">
        <v>150</v>
      </c>
      <c r="E268" s="227" t="s">
        <v>37</v>
      </c>
      <c r="F268" s="228" t="s">
        <v>409</v>
      </c>
      <c r="G268" s="225"/>
      <c r="H268" s="227" t="s">
        <v>37</v>
      </c>
      <c r="I268" s="229"/>
      <c r="J268" s="225"/>
      <c r="K268" s="225"/>
      <c r="L268" s="230"/>
      <c r="M268" s="231"/>
      <c r="N268" s="232"/>
      <c r="O268" s="232"/>
      <c r="P268" s="232"/>
      <c r="Q268" s="232"/>
      <c r="R268" s="232"/>
      <c r="S268" s="232"/>
      <c r="T268" s="233"/>
      <c r="U268" s="13"/>
      <c r="V268" s="13"/>
      <c r="W268" s="13"/>
      <c r="X268" s="13"/>
      <c r="Y268" s="13"/>
      <c r="Z268" s="13"/>
      <c r="AA268" s="13"/>
      <c r="AB268" s="13"/>
      <c r="AC268" s="13"/>
      <c r="AD268" s="13"/>
      <c r="AE268" s="13"/>
      <c r="AT268" s="234" t="s">
        <v>150</v>
      </c>
      <c r="AU268" s="234" t="s">
        <v>87</v>
      </c>
      <c r="AV268" s="13" t="s">
        <v>85</v>
      </c>
      <c r="AW268" s="13" t="s">
        <v>38</v>
      </c>
      <c r="AX268" s="13" t="s">
        <v>77</v>
      </c>
      <c r="AY268" s="234" t="s">
        <v>139</v>
      </c>
    </row>
    <row r="269" s="14" customFormat="1">
      <c r="A269" s="14"/>
      <c r="B269" s="235"/>
      <c r="C269" s="236"/>
      <c r="D269" s="226" t="s">
        <v>150</v>
      </c>
      <c r="E269" s="237" t="s">
        <v>37</v>
      </c>
      <c r="F269" s="238" t="s">
        <v>410</v>
      </c>
      <c r="G269" s="236"/>
      <c r="H269" s="239">
        <v>7.2000000000000002</v>
      </c>
      <c r="I269" s="240"/>
      <c r="J269" s="236"/>
      <c r="K269" s="236"/>
      <c r="L269" s="241"/>
      <c r="M269" s="242"/>
      <c r="N269" s="243"/>
      <c r="O269" s="243"/>
      <c r="P269" s="243"/>
      <c r="Q269" s="243"/>
      <c r="R269" s="243"/>
      <c r="S269" s="243"/>
      <c r="T269" s="244"/>
      <c r="U269" s="14"/>
      <c r="V269" s="14"/>
      <c r="W269" s="14"/>
      <c r="X269" s="14"/>
      <c r="Y269" s="14"/>
      <c r="Z269" s="14"/>
      <c r="AA269" s="14"/>
      <c r="AB269" s="14"/>
      <c r="AC269" s="14"/>
      <c r="AD269" s="14"/>
      <c r="AE269" s="14"/>
      <c r="AT269" s="245" t="s">
        <v>150</v>
      </c>
      <c r="AU269" s="245" t="s">
        <v>87</v>
      </c>
      <c r="AV269" s="14" t="s">
        <v>87</v>
      </c>
      <c r="AW269" s="14" t="s">
        <v>38</v>
      </c>
      <c r="AX269" s="14" t="s">
        <v>85</v>
      </c>
      <c r="AY269" s="245" t="s">
        <v>139</v>
      </c>
    </row>
    <row r="270" s="2" customFormat="1" ht="21.75" customHeight="1">
      <c r="A270" s="40"/>
      <c r="B270" s="41"/>
      <c r="C270" s="206" t="s">
        <v>411</v>
      </c>
      <c r="D270" s="206" t="s">
        <v>141</v>
      </c>
      <c r="E270" s="207" t="s">
        <v>412</v>
      </c>
      <c r="F270" s="208" t="s">
        <v>413</v>
      </c>
      <c r="G270" s="209" t="s">
        <v>241</v>
      </c>
      <c r="H270" s="210">
        <v>43</v>
      </c>
      <c r="I270" s="211"/>
      <c r="J270" s="212">
        <f>ROUND(I270*H270,2)</f>
        <v>0</v>
      </c>
      <c r="K270" s="208" t="s">
        <v>145</v>
      </c>
      <c r="L270" s="46"/>
      <c r="M270" s="213" t="s">
        <v>37</v>
      </c>
      <c r="N270" s="214" t="s">
        <v>48</v>
      </c>
      <c r="O270" s="86"/>
      <c r="P270" s="215">
        <f>O270*H270</f>
        <v>0</v>
      </c>
      <c r="Q270" s="215">
        <v>0</v>
      </c>
      <c r="R270" s="215">
        <f>Q270*H270</f>
        <v>0</v>
      </c>
      <c r="S270" s="215">
        <v>0.16500000000000001</v>
      </c>
      <c r="T270" s="216">
        <f>S270*H270</f>
        <v>7.0950000000000006</v>
      </c>
      <c r="U270" s="40"/>
      <c r="V270" s="40"/>
      <c r="W270" s="40"/>
      <c r="X270" s="40"/>
      <c r="Y270" s="40"/>
      <c r="Z270" s="40"/>
      <c r="AA270" s="40"/>
      <c r="AB270" s="40"/>
      <c r="AC270" s="40"/>
      <c r="AD270" s="40"/>
      <c r="AE270" s="40"/>
      <c r="AR270" s="217" t="s">
        <v>146</v>
      </c>
      <c r="AT270" s="217" t="s">
        <v>141</v>
      </c>
      <c r="AU270" s="217" t="s">
        <v>87</v>
      </c>
      <c r="AY270" s="19" t="s">
        <v>139</v>
      </c>
      <c r="BE270" s="218">
        <f>IF(N270="základní",J270,0)</f>
        <v>0</v>
      </c>
      <c r="BF270" s="218">
        <f>IF(N270="snížená",J270,0)</f>
        <v>0</v>
      </c>
      <c r="BG270" s="218">
        <f>IF(N270="zákl. přenesená",J270,0)</f>
        <v>0</v>
      </c>
      <c r="BH270" s="218">
        <f>IF(N270="sníž. přenesená",J270,0)</f>
        <v>0</v>
      </c>
      <c r="BI270" s="218">
        <f>IF(N270="nulová",J270,0)</f>
        <v>0</v>
      </c>
      <c r="BJ270" s="19" t="s">
        <v>85</v>
      </c>
      <c r="BK270" s="218">
        <f>ROUND(I270*H270,2)</f>
        <v>0</v>
      </c>
      <c r="BL270" s="19" t="s">
        <v>146</v>
      </c>
      <c r="BM270" s="217" t="s">
        <v>414</v>
      </c>
    </row>
    <row r="271" s="2" customFormat="1">
      <c r="A271" s="40"/>
      <c r="B271" s="41"/>
      <c r="C271" s="42"/>
      <c r="D271" s="219" t="s">
        <v>148</v>
      </c>
      <c r="E271" s="42"/>
      <c r="F271" s="220" t="s">
        <v>415</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148</v>
      </c>
      <c r="AU271" s="19" t="s">
        <v>87</v>
      </c>
    </row>
    <row r="272" s="13" customFormat="1">
      <c r="A272" s="13"/>
      <c r="B272" s="224"/>
      <c r="C272" s="225"/>
      <c r="D272" s="226" t="s">
        <v>150</v>
      </c>
      <c r="E272" s="227" t="s">
        <v>37</v>
      </c>
      <c r="F272" s="228" t="s">
        <v>416</v>
      </c>
      <c r="G272" s="225"/>
      <c r="H272" s="227" t="s">
        <v>37</v>
      </c>
      <c r="I272" s="229"/>
      <c r="J272" s="225"/>
      <c r="K272" s="225"/>
      <c r="L272" s="230"/>
      <c r="M272" s="231"/>
      <c r="N272" s="232"/>
      <c r="O272" s="232"/>
      <c r="P272" s="232"/>
      <c r="Q272" s="232"/>
      <c r="R272" s="232"/>
      <c r="S272" s="232"/>
      <c r="T272" s="233"/>
      <c r="U272" s="13"/>
      <c r="V272" s="13"/>
      <c r="W272" s="13"/>
      <c r="X272" s="13"/>
      <c r="Y272" s="13"/>
      <c r="Z272" s="13"/>
      <c r="AA272" s="13"/>
      <c r="AB272" s="13"/>
      <c r="AC272" s="13"/>
      <c r="AD272" s="13"/>
      <c r="AE272" s="13"/>
      <c r="AT272" s="234" t="s">
        <v>150</v>
      </c>
      <c r="AU272" s="234" t="s">
        <v>87</v>
      </c>
      <c r="AV272" s="13" t="s">
        <v>85</v>
      </c>
      <c r="AW272" s="13" t="s">
        <v>38</v>
      </c>
      <c r="AX272" s="13" t="s">
        <v>77</v>
      </c>
      <c r="AY272" s="234" t="s">
        <v>139</v>
      </c>
    </row>
    <row r="273" s="14" customFormat="1">
      <c r="A273" s="14"/>
      <c r="B273" s="235"/>
      <c r="C273" s="236"/>
      <c r="D273" s="226" t="s">
        <v>150</v>
      </c>
      <c r="E273" s="237" t="s">
        <v>37</v>
      </c>
      <c r="F273" s="238" t="s">
        <v>417</v>
      </c>
      <c r="G273" s="236"/>
      <c r="H273" s="239">
        <v>31</v>
      </c>
      <c r="I273" s="240"/>
      <c r="J273" s="236"/>
      <c r="K273" s="236"/>
      <c r="L273" s="241"/>
      <c r="M273" s="242"/>
      <c r="N273" s="243"/>
      <c r="O273" s="243"/>
      <c r="P273" s="243"/>
      <c r="Q273" s="243"/>
      <c r="R273" s="243"/>
      <c r="S273" s="243"/>
      <c r="T273" s="244"/>
      <c r="U273" s="14"/>
      <c r="V273" s="14"/>
      <c r="W273" s="14"/>
      <c r="X273" s="14"/>
      <c r="Y273" s="14"/>
      <c r="Z273" s="14"/>
      <c r="AA273" s="14"/>
      <c r="AB273" s="14"/>
      <c r="AC273" s="14"/>
      <c r="AD273" s="14"/>
      <c r="AE273" s="14"/>
      <c r="AT273" s="245" t="s">
        <v>150</v>
      </c>
      <c r="AU273" s="245" t="s">
        <v>87</v>
      </c>
      <c r="AV273" s="14" t="s">
        <v>87</v>
      </c>
      <c r="AW273" s="14" t="s">
        <v>38</v>
      </c>
      <c r="AX273" s="14" t="s">
        <v>77</v>
      </c>
      <c r="AY273" s="245" t="s">
        <v>139</v>
      </c>
    </row>
    <row r="274" s="14" customFormat="1">
      <c r="A274" s="14"/>
      <c r="B274" s="235"/>
      <c r="C274" s="236"/>
      <c r="D274" s="226" t="s">
        <v>150</v>
      </c>
      <c r="E274" s="237" t="s">
        <v>37</v>
      </c>
      <c r="F274" s="238" t="s">
        <v>418</v>
      </c>
      <c r="G274" s="236"/>
      <c r="H274" s="239">
        <v>12</v>
      </c>
      <c r="I274" s="240"/>
      <c r="J274" s="236"/>
      <c r="K274" s="236"/>
      <c r="L274" s="241"/>
      <c r="M274" s="242"/>
      <c r="N274" s="243"/>
      <c r="O274" s="243"/>
      <c r="P274" s="243"/>
      <c r="Q274" s="243"/>
      <c r="R274" s="243"/>
      <c r="S274" s="243"/>
      <c r="T274" s="244"/>
      <c r="U274" s="14"/>
      <c r="V274" s="14"/>
      <c r="W274" s="14"/>
      <c r="X274" s="14"/>
      <c r="Y274" s="14"/>
      <c r="Z274" s="14"/>
      <c r="AA274" s="14"/>
      <c r="AB274" s="14"/>
      <c r="AC274" s="14"/>
      <c r="AD274" s="14"/>
      <c r="AE274" s="14"/>
      <c r="AT274" s="245" t="s">
        <v>150</v>
      </c>
      <c r="AU274" s="245" t="s">
        <v>87</v>
      </c>
      <c r="AV274" s="14" t="s">
        <v>87</v>
      </c>
      <c r="AW274" s="14" t="s">
        <v>38</v>
      </c>
      <c r="AX274" s="14" t="s">
        <v>77</v>
      </c>
      <c r="AY274" s="245" t="s">
        <v>139</v>
      </c>
    </row>
    <row r="275" s="16" customFormat="1">
      <c r="A275" s="16"/>
      <c r="B275" s="257"/>
      <c r="C275" s="258"/>
      <c r="D275" s="226" t="s">
        <v>150</v>
      </c>
      <c r="E275" s="259" t="s">
        <v>37</v>
      </c>
      <c r="F275" s="260" t="s">
        <v>178</v>
      </c>
      <c r="G275" s="258"/>
      <c r="H275" s="261">
        <v>43</v>
      </c>
      <c r="I275" s="262"/>
      <c r="J275" s="258"/>
      <c r="K275" s="258"/>
      <c r="L275" s="263"/>
      <c r="M275" s="264"/>
      <c r="N275" s="265"/>
      <c r="O275" s="265"/>
      <c r="P275" s="265"/>
      <c r="Q275" s="265"/>
      <c r="R275" s="265"/>
      <c r="S275" s="265"/>
      <c r="T275" s="266"/>
      <c r="U275" s="16"/>
      <c r="V275" s="16"/>
      <c r="W275" s="16"/>
      <c r="X275" s="16"/>
      <c r="Y275" s="16"/>
      <c r="Z275" s="16"/>
      <c r="AA275" s="16"/>
      <c r="AB275" s="16"/>
      <c r="AC275" s="16"/>
      <c r="AD275" s="16"/>
      <c r="AE275" s="16"/>
      <c r="AT275" s="267" t="s">
        <v>150</v>
      </c>
      <c r="AU275" s="267" t="s">
        <v>87</v>
      </c>
      <c r="AV275" s="16" t="s">
        <v>146</v>
      </c>
      <c r="AW275" s="16" t="s">
        <v>38</v>
      </c>
      <c r="AX275" s="16" t="s">
        <v>85</v>
      </c>
      <c r="AY275" s="267" t="s">
        <v>139</v>
      </c>
    </row>
    <row r="276" s="2" customFormat="1" ht="16.5" customHeight="1">
      <c r="A276" s="40"/>
      <c r="B276" s="41"/>
      <c r="C276" s="206" t="s">
        <v>419</v>
      </c>
      <c r="D276" s="206" t="s">
        <v>141</v>
      </c>
      <c r="E276" s="207" t="s">
        <v>420</v>
      </c>
      <c r="F276" s="208" t="s">
        <v>421</v>
      </c>
      <c r="G276" s="209" t="s">
        <v>182</v>
      </c>
      <c r="H276" s="210">
        <v>86.5</v>
      </c>
      <c r="I276" s="211"/>
      <c r="J276" s="212">
        <f>ROUND(I276*H276,2)</f>
        <v>0</v>
      </c>
      <c r="K276" s="208" t="s">
        <v>145</v>
      </c>
      <c r="L276" s="46"/>
      <c r="M276" s="213" t="s">
        <v>37</v>
      </c>
      <c r="N276" s="214" t="s">
        <v>48</v>
      </c>
      <c r="O276" s="86"/>
      <c r="P276" s="215">
        <f>O276*H276</f>
        <v>0</v>
      </c>
      <c r="Q276" s="215">
        <v>0</v>
      </c>
      <c r="R276" s="215">
        <f>Q276*H276</f>
        <v>0</v>
      </c>
      <c r="S276" s="215">
        <v>0.00248</v>
      </c>
      <c r="T276" s="216">
        <f>S276*H276</f>
        <v>0.21451999999999999</v>
      </c>
      <c r="U276" s="40"/>
      <c r="V276" s="40"/>
      <c r="W276" s="40"/>
      <c r="X276" s="40"/>
      <c r="Y276" s="40"/>
      <c r="Z276" s="40"/>
      <c r="AA276" s="40"/>
      <c r="AB276" s="40"/>
      <c r="AC276" s="40"/>
      <c r="AD276" s="40"/>
      <c r="AE276" s="40"/>
      <c r="AR276" s="217" t="s">
        <v>146</v>
      </c>
      <c r="AT276" s="217" t="s">
        <v>141</v>
      </c>
      <c r="AU276" s="217" t="s">
        <v>87</v>
      </c>
      <c r="AY276" s="19" t="s">
        <v>139</v>
      </c>
      <c r="BE276" s="218">
        <f>IF(N276="základní",J276,0)</f>
        <v>0</v>
      </c>
      <c r="BF276" s="218">
        <f>IF(N276="snížená",J276,0)</f>
        <v>0</v>
      </c>
      <c r="BG276" s="218">
        <f>IF(N276="zákl. přenesená",J276,0)</f>
        <v>0</v>
      </c>
      <c r="BH276" s="218">
        <f>IF(N276="sníž. přenesená",J276,0)</f>
        <v>0</v>
      </c>
      <c r="BI276" s="218">
        <f>IF(N276="nulová",J276,0)</f>
        <v>0</v>
      </c>
      <c r="BJ276" s="19" t="s">
        <v>85</v>
      </c>
      <c r="BK276" s="218">
        <f>ROUND(I276*H276,2)</f>
        <v>0</v>
      </c>
      <c r="BL276" s="19" t="s">
        <v>146</v>
      </c>
      <c r="BM276" s="217" t="s">
        <v>422</v>
      </c>
    </row>
    <row r="277" s="2" customFormat="1">
      <c r="A277" s="40"/>
      <c r="B277" s="41"/>
      <c r="C277" s="42"/>
      <c r="D277" s="219" t="s">
        <v>148</v>
      </c>
      <c r="E277" s="42"/>
      <c r="F277" s="220" t="s">
        <v>423</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9" t="s">
        <v>148</v>
      </c>
      <c r="AU277" s="19" t="s">
        <v>87</v>
      </c>
    </row>
    <row r="278" s="13" customFormat="1">
      <c r="A278" s="13"/>
      <c r="B278" s="224"/>
      <c r="C278" s="225"/>
      <c r="D278" s="226" t="s">
        <v>150</v>
      </c>
      <c r="E278" s="227" t="s">
        <v>37</v>
      </c>
      <c r="F278" s="228" t="s">
        <v>424</v>
      </c>
      <c r="G278" s="225"/>
      <c r="H278" s="227" t="s">
        <v>37</v>
      </c>
      <c r="I278" s="229"/>
      <c r="J278" s="225"/>
      <c r="K278" s="225"/>
      <c r="L278" s="230"/>
      <c r="M278" s="231"/>
      <c r="N278" s="232"/>
      <c r="O278" s="232"/>
      <c r="P278" s="232"/>
      <c r="Q278" s="232"/>
      <c r="R278" s="232"/>
      <c r="S278" s="232"/>
      <c r="T278" s="233"/>
      <c r="U278" s="13"/>
      <c r="V278" s="13"/>
      <c r="W278" s="13"/>
      <c r="X278" s="13"/>
      <c r="Y278" s="13"/>
      <c r="Z278" s="13"/>
      <c r="AA278" s="13"/>
      <c r="AB278" s="13"/>
      <c r="AC278" s="13"/>
      <c r="AD278" s="13"/>
      <c r="AE278" s="13"/>
      <c r="AT278" s="234" t="s">
        <v>150</v>
      </c>
      <c r="AU278" s="234" t="s">
        <v>87</v>
      </c>
      <c r="AV278" s="13" t="s">
        <v>85</v>
      </c>
      <c r="AW278" s="13" t="s">
        <v>38</v>
      </c>
      <c r="AX278" s="13" t="s">
        <v>77</v>
      </c>
      <c r="AY278" s="234" t="s">
        <v>139</v>
      </c>
    </row>
    <row r="279" s="14" customFormat="1">
      <c r="A279" s="14"/>
      <c r="B279" s="235"/>
      <c r="C279" s="236"/>
      <c r="D279" s="226" t="s">
        <v>150</v>
      </c>
      <c r="E279" s="237" t="s">
        <v>37</v>
      </c>
      <c r="F279" s="238" t="s">
        <v>425</v>
      </c>
      <c r="G279" s="236"/>
      <c r="H279" s="239">
        <v>26</v>
      </c>
      <c r="I279" s="240"/>
      <c r="J279" s="236"/>
      <c r="K279" s="236"/>
      <c r="L279" s="241"/>
      <c r="M279" s="242"/>
      <c r="N279" s="243"/>
      <c r="O279" s="243"/>
      <c r="P279" s="243"/>
      <c r="Q279" s="243"/>
      <c r="R279" s="243"/>
      <c r="S279" s="243"/>
      <c r="T279" s="244"/>
      <c r="U279" s="14"/>
      <c r="V279" s="14"/>
      <c r="W279" s="14"/>
      <c r="X279" s="14"/>
      <c r="Y279" s="14"/>
      <c r="Z279" s="14"/>
      <c r="AA279" s="14"/>
      <c r="AB279" s="14"/>
      <c r="AC279" s="14"/>
      <c r="AD279" s="14"/>
      <c r="AE279" s="14"/>
      <c r="AT279" s="245" t="s">
        <v>150</v>
      </c>
      <c r="AU279" s="245" t="s">
        <v>87</v>
      </c>
      <c r="AV279" s="14" t="s">
        <v>87</v>
      </c>
      <c r="AW279" s="14" t="s">
        <v>38</v>
      </c>
      <c r="AX279" s="14" t="s">
        <v>77</v>
      </c>
      <c r="AY279" s="245" t="s">
        <v>139</v>
      </c>
    </row>
    <row r="280" s="14" customFormat="1">
      <c r="A280" s="14"/>
      <c r="B280" s="235"/>
      <c r="C280" s="236"/>
      <c r="D280" s="226" t="s">
        <v>150</v>
      </c>
      <c r="E280" s="237" t="s">
        <v>37</v>
      </c>
      <c r="F280" s="238" t="s">
        <v>426</v>
      </c>
      <c r="G280" s="236"/>
      <c r="H280" s="239">
        <v>37</v>
      </c>
      <c r="I280" s="240"/>
      <c r="J280" s="236"/>
      <c r="K280" s="236"/>
      <c r="L280" s="241"/>
      <c r="M280" s="242"/>
      <c r="N280" s="243"/>
      <c r="O280" s="243"/>
      <c r="P280" s="243"/>
      <c r="Q280" s="243"/>
      <c r="R280" s="243"/>
      <c r="S280" s="243"/>
      <c r="T280" s="244"/>
      <c r="U280" s="14"/>
      <c r="V280" s="14"/>
      <c r="W280" s="14"/>
      <c r="X280" s="14"/>
      <c r="Y280" s="14"/>
      <c r="Z280" s="14"/>
      <c r="AA280" s="14"/>
      <c r="AB280" s="14"/>
      <c r="AC280" s="14"/>
      <c r="AD280" s="14"/>
      <c r="AE280" s="14"/>
      <c r="AT280" s="245" t="s">
        <v>150</v>
      </c>
      <c r="AU280" s="245" t="s">
        <v>87</v>
      </c>
      <c r="AV280" s="14" t="s">
        <v>87</v>
      </c>
      <c r="AW280" s="14" t="s">
        <v>38</v>
      </c>
      <c r="AX280" s="14" t="s">
        <v>77</v>
      </c>
      <c r="AY280" s="245" t="s">
        <v>139</v>
      </c>
    </row>
    <row r="281" s="13" customFormat="1">
      <c r="A281" s="13"/>
      <c r="B281" s="224"/>
      <c r="C281" s="225"/>
      <c r="D281" s="226" t="s">
        <v>150</v>
      </c>
      <c r="E281" s="227" t="s">
        <v>37</v>
      </c>
      <c r="F281" s="228" t="s">
        <v>427</v>
      </c>
      <c r="G281" s="225"/>
      <c r="H281" s="227" t="s">
        <v>37</v>
      </c>
      <c r="I281" s="229"/>
      <c r="J281" s="225"/>
      <c r="K281" s="225"/>
      <c r="L281" s="230"/>
      <c r="M281" s="231"/>
      <c r="N281" s="232"/>
      <c r="O281" s="232"/>
      <c r="P281" s="232"/>
      <c r="Q281" s="232"/>
      <c r="R281" s="232"/>
      <c r="S281" s="232"/>
      <c r="T281" s="233"/>
      <c r="U281" s="13"/>
      <c r="V281" s="13"/>
      <c r="W281" s="13"/>
      <c r="X281" s="13"/>
      <c r="Y281" s="13"/>
      <c r="Z281" s="13"/>
      <c r="AA281" s="13"/>
      <c r="AB281" s="13"/>
      <c r="AC281" s="13"/>
      <c r="AD281" s="13"/>
      <c r="AE281" s="13"/>
      <c r="AT281" s="234" t="s">
        <v>150</v>
      </c>
      <c r="AU281" s="234" t="s">
        <v>87</v>
      </c>
      <c r="AV281" s="13" t="s">
        <v>85</v>
      </c>
      <c r="AW281" s="13" t="s">
        <v>38</v>
      </c>
      <c r="AX281" s="13" t="s">
        <v>77</v>
      </c>
      <c r="AY281" s="234" t="s">
        <v>139</v>
      </c>
    </row>
    <row r="282" s="14" customFormat="1">
      <c r="A282" s="14"/>
      <c r="B282" s="235"/>
      <c r="C282" s="236"/>
      <c r="D282" s="226" t="s">
        <v>150</v>
      </c>
      <c r="E282" s="237" t="s">
        <v>37</v>
      </c>
      <c r="F282" s="238" t="s">
        <v>428</v>
      </c>
      <c r="G282" s="236"/>
      <c r="H282" s="239">
        <v>23.5</v>
      </c>
      <c r="I282" s="240"/>
      <c r="J282" s="236"/>
      <c r="K282" s="236"/>
      <c r="L282" s="241"/>
      <c r="M282" s="242"/>
      <c r="N282" s="243"/>
      <c r="O282" s="243"/>
      <c r="P282" s="243"/>
      <c r="Q282" s="243"/>
      <c r="R282" s="243"/>
      <c r="S282" s="243"/>
      <c r="T282" s="244"/>
      <c r="U282" s="14"/>
      <c r="V282" s="14"/>
      <c r="W282" s="14"/>
      <c r="X282" s="14"/>
      <c r="Y282" s="14"/>
      <c r="Z282" s="14"/>
      <c r="AA282" s="14"/>
      <c r="AB282" s="14"/>
      <c r="AC282" s="14"/>
      <c r="AD282" s="14"/>
      <c r="AE282" s="14"/>
      <c r="AT282" s="245" t="s">
        <v>150</v>
      </c>
      <c r="AU282" s="245" t="s">
        <v>87</v>
      </c>
      <c r="AV282" s="14" t="s">
        <v>87</v>
      </c>
      <c r="AW282" s="14" t="s">
        <v>38</v>
      </c>
      <c r="AX282" s="14" t="s">
        <v>77</v>
      </c>
      <c r="AY282" s="245" t="s">
        <v>139</v>
      </c>
    </row>
    <row r="283" s="16" customFormat="1">
      <c r="A283" s="16"/>
      <c r="B283" s="257"/>
      <c r="C283" s="258"/>
      <c r="D283" s="226" t="s">
        <v>150</v>
      </c>
      <c r="E283" s="259" t="s">
        <v>37</v>
      </c>
      <c r="F283" s="260" t="s">
        <v>178</v>
      </c>
      <c r="G283" s="258"/>
      <c r="H283" s="261">
        <v>86.5</v>
      </c>
      <c r="I283" s="262"/>
      <c r="J283" s="258"/>
      <c r="K283" s="258"/>
      <c r="L283" s="263"/>
      <c r="M283" s="264"/>
      <c r="N283" s="265"/>
      <c r="O283" s="265"/>
      <c r="P283" s="265"/>
      <c r="Q283" s="265"/>
      <c r="R283" s="265"/>
      <c r="S283" s="265"/>
      <c r="T283" s="266"/>
      <c r="U283" s="16"/>
      <c r="V283" s="16"/>
      <c r="W283" s="16"/>
      <c r="X283" s="16"/>
      <c r="Y283" s="16"/>
      <c r="Z283" s="16"/>
      <c r="AA283" s="16"/>
      <c r="AB283" s="16"/>
      <c r="AC283" s="16"/>
      <c r="AD283" s="16"/>
      <c r="AE283" s="16"/>
      <c r="AT283" s="267" t="s">
        <v>150</v>
      </c>
      <c r="AU283" s="267" t="s">
        <v>87</v>
      </c>
      <c r="AV283" s="16" t="s">
        <v>146</v>
      </c>
      <c r="AW283" s="16" t="s">
        <v>38</v>
      </c>
      <c r="AX283" s="16" t="s">
        <v>85</v>
      </c>
      <c r="AY283" s="267" t="s">
        <v>139</v>
      </c>
    </row>
    <row r="284" s="2" customFormat="1" ht="16.5" customHeight="1">
      <c r="A284" s="40"/>
      <c r="B284" s="41"/>
      <c r="C284" s="206" t="s">
        <v>429</v>
      </c>
      <c r="D284" s="206" t="s">
        <v>141</v>
      </c>
      <c r="E284" s="207" t="s">
        <v>430</v>
      </c>
      <c r="F284" s="208" t="s">
        <v>431</v>
      </c>
      <c r="G284" s="209" t="s">
        <v>182</v>
      </c>
      <c r="H284" s="210">
        <v>173</v>
      </c>
      <c r="I284" s="211"/>
      <c r="J284" s="212">
        <f>ROUND(I284*H284,2)</f>
        <v>0</v>
      </c>
      <c r="K284" s="208" t="s">
        <v>145</v>
      </c>
      <c r="L284" s="46"/>
      <c r="M284" s="213" t="s">
        <v>37</v>
      </c>
      <c r="N284" s="214" t="s">
        <v>48</v>
      </c>
      <c r="O284" s="86"/>
      <c r="P284" s="215">
        <f>O284*H284</f>
        <v>0</v>
      </c>
      <c r="Q284" s="215">
        <v>0</v>
      </c>
      <c r="R284" s="215">
        <f>Q284*H284</f>
        <v>0</v>
      </c>
      <c r="S284" s="215">
        <v>0.00010000000000000001</v>
      </c>
      <c r="T284" s="216">
        <f>S284*H284</f>
        <v>0.017299999999999999</v>
      </c>
      <c r="U284" s="40"/>
      <c r="V284" s="40"/>
      <c r="W284" s="40"/>
      <c r="X284" s="40"/>
      <c r="Y284" s="40"/>
      <c r="Z284" s="40"/>
      <c r="AA284" s="40"/>
      <c r="AB284" s="40"/>
      <c r="AC284" s="40"/>
      <c r="AD284" s="40"/>
      <c r="AE284" s="40"/>
      <c r="AR284" s="217" t="s">
        <v>146</v>
      </c>
      <c r="AT284" s="217" t="s">
        <v>141</v>
      </c>
      <c r="AU284" s="217" t="s">
        <v>87</v>
      </c>
      <c r="AY284" s="19" t="s">
        <v>139</v>
      </c>
      <c r="BE284" s="218">
        <f>IF(N284="základní",J284,0)</f>
        <v>0</v>
      </c>
      <c r="BF284" s="218">
        <f>IF(N284="snížená",J284,0)</f>
        <v>0</v>
      </c>
      <c r="BG284" s="218">
        <f>IF(N284="zákl. přenesená",J284,0)</f>
        <v>0</v>
      </c>
      <c r="BH284" s="218">
        <f>IF(N284="sníž. přenesená",J284,0)</f>
        <v>0</v>
      </c>
      <c r="BI284" s="218">
        <f>IF(N284="nulová",J284,0)</f>
        <v>0</v>
      </c>
      <c r="BJ284" s="19" t="s">
        <v>85</v>
      </c>
      <c r="BK284" s="218">
        <f>ROUND(I284*H284,2)</f>
        <v>0</v>
      </c>
      <c r="BL284" s="19" t="s">
        <v>146</v>
      </c>
      <c r="BM284" s="217" t="s">
        <v>432</v>
      </c>
    </row>
    <row r="285" s="2" customFormat="1">
      <c r="A285" s="40"/>
      <c r="B285" s="41"/>
      <c r="C285" s="42"/>
      <c r="D285" s="219" t="s">
        <v>148</v>
      </c>
      <c r="E285" s="42"/>
      <c r="F285" s="220" t="s">
        <v>433</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148</v>
      </c>
      <c r="AU285" s="19" t="s">
        <v>87</v>
      </c>
    </row>
    <row r="286" s="13" customFormat="1">
      <c r="A286" s="13"/>
      <c r="B286" s="224"/>
      <c r="C286" s="225"/>
      <c r="D286" s="226" t="s">
        <v>150</v>
      </c>
      <c r="E286" s="227" t="s">
        <v>37</v>
      </c>
      <c r="F286" s="228" t="s">
        <v>416</v>
      </c>
      <c r="G286" s="225"/>
      <c r="H286" s="227" t="s">
        <v>37</v>
      </c>
      <c r="I286" s="229"/>
      <c r="J286" s="225"/>
      <c r="K286" s="225"/>
      <c r="L286" s="230"/>
      <c r="M286" s="231"/>
      <c r="N286" s="232"/>
      <c r="O286" s="232"/>
      <c r="P286" s="232"/>
      <c r="Q286" s="232"/>
      <c r="R286" s="232"/>
      <c r="S286" s="232"/>
      <c r="T286" s="233"/>
      <c r="U286" s="13"/>
      <c r="V286" s="13"/>
      <c r="W286" s="13"/>
      <c r="X286" s="13"/>
      <c r="Y286" s="13"/>
      <c r="Z286" s="13"/>
      <c r="AA286" s="13"/>
      <c r="AB286" s="13"/>
      <c r="AC286" s="13"/>
      <c r="AD286" s="13"/>
      <c r="AE286" s="13"/>
      <c r="AT286" s="234" t="s">
        <v>150</v>
      </c>
      <c r="AU286" s="234" t="s">
        <v>87</v>
      </c>
      <c r="AV286" s="13" t="s">
        <v>85</v>
      </c>
      <c r="AW286" s="13" t="s">
        <v>38</v>
      </c>
      <c r="AX286" s="13" t="s">
        <v>77</v>
      </c>
      <c r="AY286" s="234" t="s">
        <v>139</v>
      </c>
    </row>
    <row r="287" s="14" customFormat="1">
      <c r="A287" s="14"/>
      <c r="B287" s="235"/>
      <c r="C287" s="236"/>
      <c r="D287" s="226" t="s">
        <v>150</v>
      </c>
      <c r="E287" s="237" t="s">
        <v>37</v>
      </c>
      <c r="F287" s="238" t="s">
        <v>434</v>
      </c>
      <c r="G287" s="236"/>
      <c r="H287" s="239">
        <v>173</v>
      </c>
      <c r="I287" s="240"/>
      <c r="J287" s="236"/>
      <c r="K287" s="236"/>
      <c r="L287" s="241"/>
      <c r="M287" s="242"/>
      <c r="N287" s="243"/>
      <c r="O287" s="243"/>
      <c r="P287" s="243"/>
      <c r="Q287" s="243"/>
      <c r="R287" s="243"/>
      <c r="S287" s="243"/>
      <c r="T287" s="244"/>
      <c r="U287" s="14"/>
      <c r="V287" s="14"/>
      <c r="W287" s="14"/>
      <c r="X287" s="14"/>
      <c r="Y287" s="14"/>
      <c r="Z287" s="14"/>
      <c r="AA287" s="14"/>
      <c r="AB287" s="14"/>
      <c r="AC287" s="14"/>
      <c r="AD287" s="14"/>
      <c r="AE287" s="14"/>
      <c r="AT287" s="245" t="s">
        <v>150</v>
      </c>
      <c r="AU287" s="245" t="s">
        <v>87</v>
      </c>
      <c r="AV287" s="14" t="s">
        <v>87</v>
      </c>
      <c r="AW287" s="14" t="s">
        <v>38</v>
      </c>
      <c r="AX287" s="14" t="s">
        <v>85</v>
      </c>
      <c r="AY287" s="245" t="s">
        <v>139</v>
      </c>
    </row>
    <row r="288" s="2" customFormat="1" ht="16.5" customHeight="1">
      <c r="A288" s="40"/>
      <c r="B288" s="41"/>
      <c r="C288" s="206" t="s">
        <v>435</v>
      </c>
      <c r="D288" s="206" t="s">
        <v>141</v>
      </c>
      <c r="E288" s="207" t="s">
        <v>436</v>
      </c>
      <c r="F288" s="208" t="s">
        <v>437</v>
      </c>
      <c r="G288" s="209" t="s">
        <v>241</v>
      </c>
      <c r="H288" s="210">
        <v>1</v>
      </c>
      <c r="I288" s="211"/>
      <c r="J288" s="212">
        <f>ROUND(I288*H288,2)</f>
        <v>0</v>
      </c>
      <c r="K288" s="208" t="s">
        <v>145</v>
      </c>
      <c r="L288" s="46"/>
      <c r="M288" s="213" t="s">
        <v>37</v>
      </c>
      <c r="N288" s="214" t="s">
        <v>48</v>
      </c>
      <c r="O288" s="86"/>
      <c r="P288" s="215">
        <f>O288*H288</f>
        <v>0</v>
      </c>
      <c r="Q288" s="215">
        <v>0</v>
      </c>
      <c r="R288" s="215">
        <f>Q288*H288</f>
        <v>0</v>
      </c>
      <c r="S288" s="215">
        <v>0.28499999999999998</v>
      </c>
      <c r="T288" s="216">
        <f>S288*H288</f>
        <v>0.28499999999999998</v>
      </c>
      <c r="U288" s="40"/>
      <c r="V288" s="40"/>
      <c r="W288" s="40"/>
      <c r="X288" s="40"/>
      <c r="Y288" s="40"/>
      <c r="Z288" s="40"/>
      <c r="AA288" s="40"/>
      <c r="AB288" s="40"/>
      <c r="AC288" s="40"/>
      <c r="AD288" s="40"/>
      <c r="AE288" s="40"/>
      <c r="AR288" s="217" t="s">
        <v>146</v>
      </c>
      <c r="AT288" s="217" t="s">
        <v>141</v>
      </c>
      <c r="AU288" s="217" t="s">
        <v>87</v>
      </c>
      <c r="AY288" s="19" t="s">
        <v>139</v>
      </c>
      <c r="BE288" s="218">
        <f>IF(N288="základní",J288,0)</f>
        <v>0</v>
      </c>
      <c r="BF288" s="218">
        <f>IF(N288="snížená",J288,0)</f>
        <v>0</v>
      </c>
      <c r="BG288" s="218">
        <f>IF(N288="zákl. přenesená",J288,0)</f>
        <v>0</v>
      </c>
      <c r="BH288" s="218">
        <f>IF(N288="sníž. přenesená",J288,0)</f>
        <v>0</v>
      </c>
      <c r="BI288" s="218">
        <f>IF(N288="nulová",J288,0)</f>
        <v>0</v>
      </c>
      <c r="BJ288" s="19" t="s">
        <v>85</v>
      </c>
      <c r="BK288" s="218">
        <f>ROUND(I288*H288,2)</f>
        <v>0</v>
      </c>
      <c r="BL288" s="19" t="s">
        <v>146</v>
      </c>
      <c r="BM288" s="217" t="s">
        <v>438</v>
      </c>
    </row>
    <row r="289" s="2" customFormat="1">
      <c r="A289" s="40"/>
      <c r="B289" s="41"/>
      <c r="C289" s="42"/>
      <c r="D289" s="219" t="s">
        <v>148</v>
      </c>
      <c r="E289" s="42"/>
      <c r="F289" s="220" t="s">
        <v>439</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148</v>
      </c>
      <c r="AU289" s="19" t="s">
        <v>87</v>
      </c>
    </row>
    <row r="290" s="14" customFormat="1">
      <c r="A290" s="14"/>
      <c r="B290" s="235"/>
      <c r="C290" s="236"/>
      <c r="D290" s="226" t="s">
        <v>150</v>
      </c>
      <c r="E290" s="237" t="s">
        <v>37</v>
      </c>
      <c r="F290" s="238" t="s">
        <v>440</v>
      </c>
      <c r="G290" s="236"/>
      <c r="H290" s="239">
        <v>1</v>
      </c>
      <c r="I290" s="240"/>
      <c r="J290" s="236"/>
      <c r="K290" s="236"/>
      <c r="L290" s="241"/>
      <c r="M290" s="242"/>
      <c r="N290" s="243"/>
      <c r="O290" s="243"/>
      <c r="P290" s="243"/>
      <c r="Q290" s="243"/>
      <c r="R290" s="243"/>
      <c r="S290" s="243"/>
      <c r="T290" s="244"/>
      <c r="U290" s="14"/>
      <c r="V290" s="14"/>
      <c r="W290" s="14"/>
      <c r="X290" s="14"/>
      <c r="Y290" s="14"/>
      <c r="Z290" s="14"/>
      <c r="AA290" s="14"/>
      <c r="AB290" s="14"/>
      <c r="AC290" s="14"/>
      <c r="AD290" s="14"/>
      <c r="AE290" s="14"/>
      <c r="AT290" s="245" t="s">
        <v>150</v>
      </c>
      <c r="AU290" s="245" t="s">
        <v>87</v>
      </c>
      <c r="AV290" s="14" t="s">
        <v>87</v>
      </c>
      <c r="AW290" s="14" t="s">
        <v>38</v>
      </c>
      <c r="AX290" s="14" t="s">
        <v>85</v>
      </c>
      <c r="AY290" s="245" t="s">
        <v>139</v>
      </c>
    </row>
    <row r="291" s="2" customFormat="1" ht="37.8" customHeight="1">
      <c r="A291" s="40"/>
      <c r="B291" s="41"/>
      <c r="C291" s="206" t="s">
        <v>441</v>
      </c>
      <c r="D291" s="206" t="s">
        <v>141</v>
      </c>
      <c r="E291" s="207" t="s">
        <v>442</v>
      </c>
      <c r="F291" s="208" t="s">
        <v>443</v>
      </c>
      <c r="G291" s="209" t="s">
        <v>144</v>
      </c>
      <c r="H291" s="210">
        <v>5.7599999999999998</v>
      </c>
      <c r="I291" s="211"/>
      <c r="J291" s="212">
        <f>ROUND(I291*H291,2)</f>
        <v>0</v>
      </c>
      <c r="K291" s="208" t="s">
        <v>145</v>
      </c>
      <c r="L291" s="46"/>
      <c r="M291" s="213" t="s">
        <v>37</v>
      </c>
      <c r="N291" s="214" t="s">
        <v>48</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146</v>
      </c>
      <c r="AT291" s="217" t="s">
        <v>141</v>
      </c>
      <c r="AU291" s="217" t="s">
        <v>87</v>
      </c>
      <c r="AY291" s="19" t="s">
        <v>139</v>
      </c>
      <c r="BE291" s="218">
        <f>IF(N291="základní",J291,0)</f>
        <v>0</v>
      </c>
      <c r="BF291" s="218">
        <f>IF(N291="snížená",J291,0)</f>
        <v>0</v>
      </c>
      <c r="BG291" s="218">
        <f>IF(N291="zákl. přenesená",J291,0)</f>
        <v>0</v>
      </c>
      <c r="BH291" s="218">
        <f>IF(N291="sníž. přenesená",J291,0)</f>
        <v>0</v>
      </c>
      <c r="BI291" s="218">
        <f>IF(N291="nulová",J291,0)</f>
        <v>0</v>
      </c>
      <c r="BJ291" s="19" t="s">
        <v>85</v>
      </c>
      <c r="BK291" s="218">
        <f>ROUND(I291*H291,2)</f>
        <v>0</v>
      </c>
      <c r="BL291" s="19" t="s">
        <v>146</v>
      </c>
      <c r="BM291" s="217" t="s">
        <v>444</v>
      </c>
    </row>
    <row r="292" s="2" customFormat="1">
      <c r="A292" s="40"/>
      <c r="B292" s="41"/>
      <c r="C292" s="42"/>
      <c r="D292" s="219" t="s">
        <v>148</v>
      </c>
      <c r="E292" s="42"/>
      <c r="F292" s="220" t="s">
        <v>445</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148</v>
      </c>
      <c r="AU292" s="19" t="s">
        <v>87</v>
      </c>
    </row>
    <row r="293" s="13" customFormat="1">
      <c r="A293" s="13"/>
      <c r="B293" s="224"/>
      <c r="C293" s="225"/>
      <c r="D293" s="226" t="s">
        <v>150</v>
      </c>
      <c r="E293" s="227" t="s">
        <v>37</v>
      </c>
      <c r="F293" s="228" t="s">
        <v>446</v>
      </c>
      <c r="G293" s="225"/>
      <c r="H293" s="227" t="s">
        <v>37</v>
      </c>
      <c r="I293" s="229"/>
      <c r="J293" s="225"/>
      <c r="K293" s="225"/>
      <c r="L293" s="230"/>
      <c r="M293" s="231"/>
      <c r="N293" s="232"/>
      <c r="O293" s="232"/>
      <c r="P293" s="232"/>
      <c r="Q293" s="232"/>
      <c r="R293" s="232"/>
      <c r="S293" s="232"/>
      <c r="T293" s="233"/>
      <c r="U293" s="13"/>
      <c r="V293" s="13"/>
      <c r="W293" s="13"/>
      <c r="X293" s="13"/>
      <c r="Y293" s="13"/>
      <c r="Z293" s="13"/>
      <c r="AA293" s="13"/>
      <c r="AB293" s="13"/>
      <c r="AC293" s="13"/>
      <c r="AD293" s="13"/>
      <c r="AE293" s="13"/>
      <c r="AT293" s="234" t="s">
        <v>150</v>
      </c>
      <c r="AU293" s="234" t="s">
        <v>87</v>
      </c>
      <c r="AV293" s="13" t="s">
        <v>85</v>
      </c>
      <c r="AW293" s="13" t="s">
        <v>38</v>
      </c>
      <c r="AX293" s="13" t="s">
        <v>77</v>
      </c>
      <c r="AY293" s="234" t="s">
        <v>139</v>
      </c>
    </row>
    <row r="294" s="13" customFormat="1">
      <c r="A294" s="13"/>
      <c r="B294" s="224"/>
      <c r="C294" s="225"/>
      <c r="D294" s="226" t="s">
        <v>150</v>
      </c>
      <c r="E294" s="227" t="s">
        <v>37</v>
      </c>
      <c r="F294" s="228" t="s">
        <v>447</v>
      </c>
      <c r="G294" s="225"/>
      <c r="H294" s="227" t="s">
        <v>37</v>
      </c>
      <c r="I294" s="229"/>
      <c r="J294" s="225"/>
      <c r="K294" s="225"/>
      <c r="L294" s="230"/>
      <c r="M294" s="231"/>
      <c r="N294" s="232"/>
      <c r="O294" s="232"/>
      <c r="P294" s="232"/>
      <c r="Q294" s="232"/>
      <c r="R294" s="232"/>
      <c r="S294" s="232"/>
      <c r="T294" s="233"/>
      <c r="U294" s="13"/>
      <c r="V294" s="13"/>
      <c r="W294" s="13"/>
      <c r="X294" s="13"/>
      <c r="Y294" s="13"/>
      <c r="Z294" s="13"/>
      <c r="AA294" s="13"/>
      <c r="AB294" s="13"/>
      <c r="AC294" s="13"/>
      <c r="AD294" s="13"/>
      <c r="AE294" s="13"/>
      <c r="AT294" s="234" t="s">
        <v>150</v>
      </c>
      <c r="AU294" s="234" t="s">
        <v>87</v>
      </c>
      <c r="AV294" s="13" t="s">
        <v>85</v>
      </c>
      <c r="AW294" s="13" t="s">
        <v>38</v>
      </c>
      <c r="AX294" s="13" t="s">
        <v>77</v>
      </c>
      <c r="AY294" s="234" t="s">
        <v>139</v>
      </c>
    </row>
    <row r="295" s="14" customFormat="1">
      <c r="A295" s="14"/>
      <c r="B295" s="235"/>
      <c r="C295" s="236"/>
      <c r="D295" s="226" t="s">
        <v>150</v>
      </c>
      <c r="E295" s="237" t="s">
        <v>37</v>
      </c>
      <c r="F295" s="238" t="s">
        <v>448</v>
      </c>
      <c r="G295" s="236"/>
      <c r="H295" s="239">
        <v>5.7599999999999998</v>
      </c>
      <c r="I295" s="240"/>
      <c r="J295" s="236"/>
      <c r="K295" s="236"/>
      <c r="L295" s="241"/>
      <c r="M295" s="242"/>
      <c r="N295" s="243"/>
      <c r="O295" s="243"/>
      <c r="P295" s="243"/>
      <c r="Q295" s="243"/>
      <c r="R295" s="243"/>
      <c r="S295" s="243"/>
      <c r="T295" s="244"/>
      <c r="U295" s="14"/>
      <c r="V295" s="14"/>
      <c r="W295" s="14"/>
      <c r="X295" s="14"/>
      <c r="Y295" s="14"/>
      <c r="Z295" s="14"/>
      <c r="AA295" s="14"/>
      <c r="AB295" s="14"/>
      <c r="AC295" s="14"/>
      <c r="AD295" s="14"/>
      <c r="AE295" s="14"/>
      <c r="AT295" s="245" t="s">
        <v>150</v>
      </c>
      <c r="AU295" s="245" t="s">
        <v>87</v>
      </c>
      <c r="AV295" s="14" t="s">
        <v>87</v>
      </c>
      <c r="AW295" s="14" t="s">
        <v>38</v>
      </c>
      <c r="AX295" s="14" t="s">
        <v>85</v>
      </c>
      <c r="AY295" s="245" t="s">
        <v>139</v>
      </c>
    </row>
    <row r="296" s="12" customFormat="1" ht="22.8" customHeight="1">
      <c r="A296" s="12"/>
      <c r="B296" s="190"/>
      <c r="C296" s="191"/>
      <c r="D296" s="192" t="s">
        <v>76</v>
      </c>
      <c r="E296" s="204" t="s">
        <v>449</v>
      </c>
      <c r="F296" s="204" t="s">
        <v>450</v>
      </c>
      <c r="G296" s="191"/>
      <c r="H296" s="191"/>
      <c r="I296" s="194"/>
      <c r="J296" s="205">
        <f>BK296</f>
        <v>0</v>
      </c>
      <c r="K296" s="191"/>
      <c r="L296" s="196"/>
      <c r="M296" s="197"/>
      <c r="N296" s="198"/>
      <c r="O296" s="198"/>
      <c r="P296" s="199">
        <f>SUM(P297:P308)</f>
        <v>0</v>
      </c>
      <c r="Q296" s="198"/>
      <c r="R296" s="199">
        <f>SUM(R297:R308)</f>
        <v>0</v>
      </c>
      <c r="S296" s="198"/>
      <c r="T296" s="200">
        <f>SUM(T297:T308)</f>
        <v>0</v>
      </c>
      <c r="U296" s="12"/>
      <c r="V296" s="12"/>
      <c r="W296" s="12"/>
      <c r="X296" s="12"/>
      <c r="Y296" s="12"/>
      <c r="Z296" s="12"/>
      <c r="AA296" s="12"/>
      <c r="AB296" s="12"/>
      <c r="AC296" s="12"/>
      <c r="AD296" s="12"/>
      <c r="AE296" s="12"/>
      <c r="AR296" s="201" t="s">
        <v>85</v>
      </c>
      <c r="AT296" s="202" t="s">
        <v>76</v>
      </c>
      <c r="AU296" s="202" t="s">
        <v>85</v>
      </c>
      <c r="AY296" s="201" t="s">
        <v>139</v>
      </c>
      <c r="BK296" s="203">
        <f>SUM(BK297:BK308)</f>
        <v>0</v>
      </c>
    </row>
    <row r="297" s="2" customFormat="1" ht="21.75" customHeight="1">
      <c r="A297" s="40"/>
      <c r="B297" s="41"/>
      <c r="C297" s="206" t="s">
        <v>451</v>
      </c>
      <c r="D297" s="206" t="s">
        <v>141</v>
      </c>
      <c r="E297" s="207" t="s">
        <v>452</v>
      </c>
      <c r="F297" s="208" t="s">
        <v>453</v>
      </c>
      <c r="G297" s="209" t="s">
        <v>454</v>
      </c>
      <c r="H297" s="210">
        <v>28.276</v>
      </c>
      <c r="I297" s="211"/>
      <c r="J297" s="212">
        <f>ROUND(I297*H297,2)</f>
        <v>0</v>
      </c>
      <c r="K297" s="208" t="s">
        <v>145</v>
      </c>
      <c r="L297" s="46"/>
      <c r="M297" s="213" t="s">
        <v>37</v>
      </c>
      <c r="N297" s="214" t="s">
        <v>48</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146</v>
      </c>
      <c r="AT297" s="217" t="s">
        <v>141</v>
      </c>
      <c r="AU297" s="217" t="s">
        <v>87</v>
      </c>
      <c r="AY297" s="19" t="s">
        <v>139</v>
      </c>
      <c r="BE297" s="218">
        <f>IF(N297="základní",J297,0)</f>
        <v>0</v>
      </c>
      <c r="BF297" s="218">
        <f>IF(N297="snížená",J297,0)</f>
        <v>0</v>
      </c>
      <c r="BG297" s="218">
        <f>IF(N297="zákl. přenesená",J297,0)</f>
        <v>0</v>
      </c>
      <c r="BH297" s="218">
        <f>IF(N297="sníž. přenesená",J297,0)</f>
        <v>0</v>
      </c>
      <c r="BI297" s="218">
        <f>IF(N297="nulová",J297,0)</f>
        <v>0</v>
      </c>
      <c r="BJ297" s="19" t="s">
        <v>85</v>
      </c>
      <c r="BK297" s="218">
        <f>ROUND(I297*H297,2)</f>
        <v>0</v>
      </c>
      <c r="BL297" s="19" t="s">
        <v>146</v>
      </c>
      <c r="BM297" s="217" t="s">
        <v>455</v>
      </c>
    </row>
    <row r="298" s="2" customFormat="1">
      <c r="A298" s="40"/>
      <c r="B298" s="41"/>
      <c r="C298" s="42"/>
      <c r="D298" s="219" t="s">
        <v>148</v>
      </c>
      <c r="E298" s="42"/>
      <c r="F298" s="220" t="s">
        <v>456</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148</v>
      </c>
      <c r="AU298" s="19" t="s">
        <v>87</v>
      </c>
    </row>
    <row r="299" s="14" customFormat="1">
      <c r="A299" s="14"/>
      <c r="B299" s="235"/>
      <c r="C299" s="236"/>
      <c r="D299" s="226" t="s">
        <v>150</v>
      </c>
      <c r="E299" s="237" t="s">
        <v>37</v>
      </c>
      <c r="F299" s="238" t="s">
        <v>457</v>
      </c>
      <c r="G299" s="236"/>
      <c r="H299" s="239">
        <v>4.3200000000000003</v>
      </c>
      <c r="I299" s="240"/>
      <c r="J299" s="236"/>
      <c r="K299" s="236"/>
      <c r="L299" s="241"/>
      <c r="M299" s="242"/>
      <c r="N299" s="243"/>
      <c r="O299" s="243"/>
      <c r="P299" s="243"/>
      <c r="Q299" s="243"/>
      <c r="R299" s="243"/>
      <c r="S299" s="243"/>
      <c r="T299" s="244"/>
      <c r="U299" s="14"/>
      <c r="V299" s="14"/>
      <c r="W299" s="14"/>
      <c r="X299" s="14"/>
      <c r="Y299" s="14"/>
      <c r="Z299" s="14"/>
      <c r="AA299" s="14"/>
      <c r="AB299" s="14"/>
      <c r="AC299" s="14"/>
      <c r="AD299" s="14"/>
      <c r="AE299" s="14"/>
      <c r="AT299" s="245" t="s">
        <v>150</v>
      </c>
      <c r="AU299" s="245" t="s">
        <v>87</v>
      </c>
      <c r="AV299" s="14" t="s">
        <v>87</v>
      </c>
      <c r="AW299" s="14" t="s">
        <v>38</v>
      </c>
      <c r="AX299" s="14" t="s">
        <v>77</v>
      </c>
      <c r="AY299" s="245" t="s">
        <v>139</v>
      </c>
    </row>
    <row r="300" s="14" customFormat="1">
      <c r="A300" s="14"/>
      <c r="B300" s="235"/>
      <c r="C300" s="236"/>
      <c r="D300" s="226" t="s">
        <v>150</v>
      </c>
      <c r="E300" s="237" t="s">
        <v>37</v>
      </c>
      <c r="F300" s="238" t="s">
        <v>458</v>
      </c>
      <c r="G300" s="236"/>
      <c r="H300" s="239">
        <v>16.344000000000001</v>
      </c>
      <c r="I300" s="240"/>
      <c r="J300" s="236"/>
      <c r="K300" s="236"/>
      <c r="L300" s="241"/>
      <c r="M300" s="242"/>
      <c r="N300" s="243"/>
      <c r="O300" s="243"/>
      <c r="P300" s="243"/>
      <c r="Q300" s="243"/>
      <c r="R300" s="243"/>
      <c r="S300" s="243"/>
      <c r="T300" s="244"/>
      <c r="U300" s="14"/>
      <c r="V300" s="14"/>
      <c r="W300" s="14"/>
      <c r="X300" s="14"/>
      <c r="Y300" s="14"/>
      <c r="Z300" s="14"/>
      <c r="AA300" s="14"/>
      <c r="AB300" s="14"/>
      <c r="AC300" s="14"/>
      <c r="AD300" s="14"/>
      <c r="AE300" s="14"/>
      <c r="AT300" s="245" t="s">
        <v>150</v>
      </c>
      <c r="AU300" s="245" t="s">
        <v>87</v>
      </c>
      <c r="AV300" s="14" t="s">
        <v>87</v>
      </c>
      <c r="AW300" s="14" t="s">
        <v>38</v>
      </c>
      <c r="AX300" s="14" t="s">
        <v>77</v>
      </c>
      <c r="AY300" s="245" t="s">
        <v>139</v>
      </c>
    </row>
    <row r="301" s="14" customFormat="1">
      <c r="A301" s="14"/>
      <c r="B301" s="235"/>
      <c r="C301" s="236"/>
      <c r="D301" s="226" t="s">
        <v>150</v>
      </c>
      <c r="E301" s="237" t="s">
        <v>37</v>
      </c>
      <c r="F301" s="238" t="s">
        <v>459</v>
      </c>
      <c r="G301" s="236"/>
      <c r="H301" s="239">
        <v>7.6120000000000001</v>
      </c>
      <c r="I301" s="240"/>
      <c r="J301" s="236"/>
      <c r="K301" s="236"/>
      <c r="L301" s="241"/>
      <c r="M301" s="242"/>
      <c r="N301" s="243"/>
      <c r="O301" s="243"/>
      <c r="P301" s="243"/>
      <c r="Q301" s="243"/>
      <c r="R301" s="243"/>
      <c r="S301" s="243"/>
      <c r="T301" s="244"/>
      <c r="U301" s="14"/>
      <c r="V301" s="14"/>
      <c r="W301" s="14"/>
      <c r="X301" s="14"/>
      <c r="Y301" s="14"/>
      <c r="Z301" s="14"/>
      <c r="AA301" s="14"/>
      <c r="AB301" s="14"/>
      <c r="AC301" s="14"/>
      <c r="AD301" s="14"/>
      <c r="AE301" s="14"/>
      <c r="AT301" s="245" t="s">
        <v>150</v>
      </c>
      <c r="AU301" s="245" t="s">
        <v>87</v>
      </c>
      <c r="AV301" s="14" t="s">
        <v>87</v>
      </c>
      <c r="AW301" s="14" t="s">
        <v>38</v>
      </c>
      <c r="AX301" s="14" t="s">
        <v>77</v>
      </c>
      <c r="AY301" s="245" t="s">
        <v>139</v>
      </c>
    </row>
    <row r="302" s="16" customFormat="1">
      <c r="A302" s="16"/>
      <c r="B302" s="257"/>
      <c r="C302" s="258"/>
      <c r="D302" s="226" t="s">
        <v>150</v>
      </c>
      <c r="E302" s="259" t="s">
        <v>37</v>
      </c>
      <c r="F302" s="260" t="s">
        <v>178</v>
      </c>
      <c r="G302" s="258"/>
      <c r="H302" s="261">
        <v>28.276</v>
      </c>
      <c r="I302" s="262"/>
      <c r="J302" s="258"/>
      <c r="K302" s="258"/>
      <c r="L302" s="263"/>
      <c r="M302" s="264"/>
      <c r="N302" s="265"/>
      <c r="O302" s="265"/>
      <c r="P302" s="265"/>
      <c r="Q302" s="265"/>
      <c r="R302" s="265"/>
      <c r="S302" s="265"/>
      <c r="T302" s="266"/>
      <c r="U302" s="16"/>
      <c r="V302" s="16"/>
      <c r="W302" s="16"/>
      <c r="X302" s="16"/>
      <c r="Y302" s="16"/>
      <c r="Z302" s="16"/>
      <c r="AA302" s="16"/>
      <c r="AB302" s="16"/>
      <c r="AC302" s="16"/>
      <c r="AD302" s="16"/>
      <c r="AE302" s="16"/>
      <c r="AT302" s="267" t="s">
        <v>150</v>
      </c>
      <c r="AU302" s="267" t="s">
        <v>87</v>
      </c>
      <c r="AV302" s="16" t="s">
        <v>146</v>
      </c>
      <c r="AW302" s="16" t="s">
        <v>38</v>
      </c>
      <c r="AX302" s="16" t="s">
        <v>85</v>
      </c>
      <c r="AY302" s="267" t="s">
        <v>139</v>
      </c>
    </row>
    <row r="303" s="2" customFormat="1" ht="24.15" customHeight="1">
      <c r="A303" s="40"/>
      <c r="B303" s="41"/>
      <c r="C303" s="206" t="s">
        <v>460</v>
      </c>
      <c r="D303" s="206" t="s">
        <v>141</v>
      </c>
      <c r="E303" s="207" t="s">
        <v>461</v>
      </c>
      <c r="F303" s="208" t="s">
        <v>462</v>
      </c>
      <c r="G303" s="209" t="s">
        <v>454</v>
      </c>
      <c r="H303" s="210">
        <v>28.276</v>
      </c>
      <c r="I303" s="211"/>
      <c r="J303" s="212">
        <f>ROUND(I303*H303,2)</f>
        <v>0</v>
      </c>
      <c r="K303" s="208" t="s">
        <v>145</v>
      </c>
      <c r="L303" s="46"/>
      <c r="M303" s="213" t="s">
        <v>37</v>
      </c>
      <c r="N303" s="214" t="s">
        <v>48</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146</v>
      </c>
      <c r="AT303" s="217" t="s">
        <v>141</v>
      </c>
      <c r="AU303" s="217" t="s">
        <v>87</v>
      </c>
      <c r="AY303" s="19" t="s">
        <v>139</v>
      </c>
      <c r="BE303" s="218">
        <f>IF(N303="základní",J303,0)</f>
        <v>0</v>
      </c>
      <c r="BF303" s="218">
        <f>IF(N303="snížená",J303,0)</f>
        <v>0</v>
      </c>
      <c r="BG303" s="218">
        <f>IF(N303="zákl. přenesená",J303,0)</f>
        <v>0</v>
      </c>
      <c r="BH303" s="218">
        <f>IF(N303="sníž. přenesená",J303,0)</f>
        <v>0</v>
      </c>
      <c r="BI303" s="218">
        <f>IF(N303="nulová",J303,0)</f>
        <v>0</v>
      </c>
      <c r="BJ303" s="19" t="s">
        <v>85</v>
      </c>
      <c r="BK303" s="218">
        <f>ROUND(I303*H303,2)</f>
        <v>0</v>
      </c>
      <c r="BL303" s="19" t="s">
        <v>146</v>
      </c>
      <c r="BM303" s="217" t="s">
        <v>463</v>
      </c>
    </row>
    <row r="304" s="2" customFormat="1">
      <c r="A304" s="40"/>
      <c r="B304" s="41"/>
      <c r="C304" s="42"/>
      <c r="D304" s="219" t="s">
        <v>148</v>
      </c>
      <c r="E304" s="42"/>
      <c r="F304" s="220" t="s">
        <v>464</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148</v>
      </c>
      <c r="AU304" s="19" t="s">
        <v>87</v>
      </c>
    </row>
    <row r="305" s="2" customFormat="1" ht="21.75" customHeight="1">
      <c r="A305" s="40"/>
      <c r="B305" s="41"/>
      <c r="C305" s="206" t="s">
        <v>465</v>
      </c>
      <c r="D305" s="206" t="s">
        <v>141</v>
      </c>
      <c r="E305" s="207" t="s">
        <v>466</v>
      </c>
      <c r="F305" s="208" t="s">
        <v>467</v>
      </c>
      <c r="G305" s="209" t="s">
        <v>454</v>
      </c>
      <c r="H305" s="210">
        <v>57.82</v>
      </c>
      <c r="I305" s="211"/>
      <c r="J305" s="212">
        <f>ROUND(I305*H305,2)</f>
        <v>0</v>
      </c>
      <c r="K305" s="208" t="s">
        <v>37</v>
      </c>
      <c r="L305" s="46"/>
      <c r="M305" s="213" t="s">
        <v>37</v>
      </c>
      <c r="N305" s="214" t="s">
        <v>48</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146</v>
      </c>
      <c r="AT305" s="217" t="s">
        <v>141</v>
      </c>
      <c r="AU305" s="217" t="s">
        <v>87</v>
      </c>
      <c r="AY305" s="19" t="s">
        <v>139</v>
      </c>
      <c r="BE305" s="218">
        <f>IF(N305="základní",J305,0)</f>
        <v>0</v>
      </c>
      <c r="BF305" s="218">
        <f>IF(N305="snížená",J305,0)</f>
        <v>0</v>
      </c>
      <c r="BG305" s="218">
        <f>IF(N305="zákl. přenesená",J305,0)</f>
        <v>0</v>
      </c>
      <c r="BH305" s="218">
        <f>IF(N305="sníž. přenesená",J305,0)</f>
        <v>0</v>
      </c>
      <c r="BI305" s="218">
        <f>IF(N305="nulová",J305,0)</f>
        <v>0</v>
      </c>
      <c r="BJ305" s="19" t="s">
        <v>85</v>
      </c>
      <c r="BK305" s="218">
        <f>ROUND(I305*H305,2)</f>
        <v>0</v>
      </c>
      <c r="BL305" s="19" t="s">
        <v>146</v>
      </c>
      <c r="BM305" s="217" t="s">
        <v>468</v>
      </c>
    </row>
    <row r="306" s="14" customFormat="1">
      <c r="A306" s="14"/>
      <c r="B306" s="235"/>
      <c r="C306" s="236"/>
      <c r="D306" s="226" t="s">
        <v>150</v>
      </c>
      <c r="E306" s="237" t="s">
        <v>37</v>
      </c>
      <c r="F306" s="238" t="s">
        <v>469</v>
      </c>
      <c r="G306" s="236"/>
      <c r="H306" s="239">
        <v>57.82</v>
      </c>
      <c r="I306" s="240"/>
      <c r="J306" s="236"/>
      <c r="K306" s="236"/>
      <c r="L306" s="241"/>
      <c r="M306" s="242"/>
      <c r="N306" s="243"/>
      <c r="O306" s="243"/>
      <c r="P306" s="243"/>
      <c r="Q306" s="243"/>
      <c r="R306" s="243"/>
      <c r="S306" s="243"/>
      <c r="T306" s="244"/>
      <c r="U306" s="14"/>
      <c r="V306" s="14"/>
      <c r="W306" s="14"/>
      <c r="X306" s="14"/>
      <c r="Y306" s="14"/>
      <c r="Z306" s="14"/>
      <c r="AA306" s="14"/>
      <c r="AB306" s="14"/>
      <c r="AC306" s="14"/>
      <c r="AD306" s="14"/>
      <c r="AE306" s="14"/>
      <c r="AT306" s="245" t="s">
        <v>150</v>
      </c>
      <c r="AU306" s="245" t="s">
        <v>87</v>
      </c>
      <c r="AV306" s="14" t="s">
        <v>87</v>
      </c>
      <c r="AW306" s="14" t="s">
        <v>38</v>
      </c>
      <c r="AX306" s="14" t="s">
        <v>85</v>
      </c>
      <c r="AY306" s="245" t="s">
        <v>139</v>
      </c>
    </row>
    <row r="307" s="2" customFormat="1" ht="24.15" customHeight="1">
      <c r="A307" s="40"/>
      <c r="B307" s="41"/>
      <c r="C307" s="206" t="s">
        <v>470</v>
      </c>
      <c r="D307" s="206" t="s">
        <v>141</v>
      </c>
      <c r="E307" s="207" t="s">
        <v>471</v>
      </c>
      <c r="F307" s="208" t="s">
        <v>472</v>
      </c>
      <c r="G307" s="209" t="s">
        <v>454</v>
      </c>
      <c r="H307" s="210">
        <v>57.82</v>
      </c>
      <c r="I307" s="211"/>
      <c r="J307" s="212">
        <f>ROUND(I307*H307,2)</f>
        <v>0</v>
      </c>
      <c r="K307" s="208" t="s">
        <v>145</v>
      </c>
      <c r="L307" s="46"/>
      <c r="M307" s="213" t="s">
        <v>37</v>
      </c>
      <c r="N307" s="214" t="s">
        <v>48</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146</v>
      </c>
      <c r="AT307" s="217" t="s">
        <v>141</v>
      </c>
      <c r="AU307" s="217" t="s">
        <v>87</v>
      </c>
      <c r="AY307" s="19" t="s">
        <v>139</v>
      </c>
      <c r="BE307" s="218">
        <f>IF(N307="základní",J307,0)</f>
        <v>0</v>
      </c>
      <c r="BF307" s="218">
        <f>IF(N307="snížená",J307,0)</f>
        <v>0</v>
      </c>
      <c r="BG307" s="218">
        <f>IF(N307="zákl. přenesená",J307,0)</f>
        <v>0</v>
      </c>
      <c r="BH307" s="218">
        <f>IF(N307="sníž. přenesená",J307,0)</f>
        <v>0</v>
      </c>
      <c r="BI307" s="218">
        <f>IF(N307="nulová",J307,0)</f>
        <v>0</v>
      </c>
      <c r="BJ307" s="19" t="s">
        <v>85</v>
      </c>
      <c r="BK307" s="218">
        <f>ROUND(I307*H307,2)</f>
        <v>0</v>
      </c>
      <c r="BL307" s="19" t="s">
        <v>146</v>
      </c>
      <c r="BM307" s="217" t="s">
        <v>473</v>
      </c>
    </row>
    <row r="308" s="2" customFormat="1">
      <c r="A308" s="40"/>
      <c r="B308" s="41"/>
      <c r="C308" s="42"/>
      <c r="D308" s="219" t="s">
        <v>148</v>
      </c>
      <c r="E308" s="42"/>
      <c r="F308" s="220" t="s">
        <v>474</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9" t="s">
        <v>148</v>
      </c>
      <c r="AU308" s="19" t="s">
        <v>87</v>
      </c>
    </row>
    <row r="309" s="12" customFormat="1" ht="22.8" customHeight="1">
      <c r="A309" s="12"/>
      <c r="B309" s="190"/>
      <c r="C309" s="191"/>
      <c r="D309" s="192" t="s">
        <v>76</v>
      </c>
      <c r="E309" s="204" t="s">
        <v>475</v>
      </c>
      <c r="F309" s="204" t="s">
        <v>476</v>
      </c>
      <c r="G309" s="191"/>
      <c r="H309" s="191"/>
      <c r="I309" s="194"/>
      <c r="J309" s="205">
        <f>BK309</f>
        <v>0</v>
      </c>
      <c r="K309" s="191"/>
      <c r="L309" s="196"/>
      <c r="M309" s="197"/>
      <c r="N309" s="198"/>
      <c r="O309" s="198"/>
      <c r="P309" s="199">
        <f>SUM(P310:P311)</f>
        <v>0</v>
      </c>
      <c r="Q309" s="198"/>
      <c r="R309" s="199">
        <f>SUM(R310:R311)</f>
        <v>0</v>
      </c>
      <c r="S309" s="198"/>
      <c r="T309" s="200">
        <f>SUM(T310:T311)</f>
        <v>0</v>
      </c>
      <c r="U309" s="12"/>
      <c r="V309" s="12"/>
      <c r="W309" s="12"/>
      <c r="X309" s="12"/>
      <c r="Y309" s="12"/>
      <c r="Z309" s="12"/>
      <c r="AA309" s="12"/>
      <c r="AB309" s="12"/>
      <c r="AC309" s="12"/>
      <c r="AD309" s="12"/>
      <c r="AE309" s="12"/>
      <c r="AR309" s="201" t="s">
        <v>85</v>
      </c>
      <c r="AT309" s="202" t="s">
        <v>76</v>
      </c>
      <c r="AU309" s="202" t="s">
        <v>85</v>
      </c>
      <c r="AY309" s="201" t="s">
        <v>139</v>
      </c>
      <c r="BK309" s="203">
        <f>SUM(BK310:BK311)</f>
        <v>0</v>
      </c>
    </row>
    <row r="310" s="2" customFormat="1" ht="24.15" customHeight="1">
      <c r="A310" s="40"/>
      <c r="B310" s="41"/>
      <c r="C310" s="206" t="s">
        <v>477</v>
      </c>
      <c r="D310" s="206" t="s">
        <v>141</v>
      </c>
      <c r="E310" s="207" t="s">
        <v>478</v>
      </c>
      <c r="F310" s="208" t="s">
        <v>479</v>
      </c>
      <c r="G310" s="209" t="s">
        <v>454</v>
      </c>
      <c r="H310" s="210">
        <v>144.52199999999999</v>
      </c>
      <c r="I310" s="211"/>
      <c r="J310" s="212">
        <f>ROUND(I310*H310,2)</f>
        <v>0</v>
      </c>
      <c r="K310" s="208" t="s">
        <v>145</v>
      </c>
      <c r="L310" s="46"/>
      <c r="M310" s="213" t="s">
        <v>37</v>
      </c>
      <c r="N310" s="214" t="s">
        <v>48</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146</v>
      </c>
      <c r="AT310" s="217" t="s">
        <v>141</v>
      </c>
      <c r="AU310" s="217" t="s">
        <v>87</v>
      </c>
      <c r="AY310" s="19" t="s">
        <v>139</v>
      </c>
      <c r="BE310" s="218">
        <f>IF(N310="základní",J310,0)</f>
        <v>0</v>
      </c>
      <c r="BF310" s="218">
        <f>IF(N310="snížená",J310,0)</f>
        <v>0</v>
      </c>
      <c r="BG310" s="218">
        <f>IF(N310="zákl. přenesená",J310,0)</f>
        <v>0</v>
      </c>
      <c r="BH310" s="218">
        <f>IF(N310="sníž. přenesená",J310,0)</f>
        <v>0</v>
      </c>
      <c r="BI310" s="218">
        <f>IF(N310="nulová",J310,0)</f>
        <v>0</v>
      </c>
      <c r="BJ310" s="19" t="s">
        <v>85</v>
      </c>
      <c r="BK310" s="218">
        <f>ROUND(I310*H310,2)</f>
        <v>0</v>
      </c>
      <c r="BL310" s="19" t="s">
        <v>146</v>
      </c>
      <c r="BM310" s="217" t="s">
        <v>480</v>
      </c>
    </row>
    <row r="311" s="2" customFormat="1">
      <c r="A311" s="40"/>
      <c r="B311" s="41"/>
      <c r="C311" s="42"/>
      <c r="D311" s="219" t="s">
        <v>148</v>
      </c>
      <c r="E311" s="42"/>
      <c r="F311" s="220" t="s">
        <v>481</v>
      </c>
      <c r="G311" s="42"/>
      <c r="H311" s="42"/>
      <c r="I311" s="221"/>
      <c r="J311" s="42"/>
      <c r="K311" s="42"/>
      <c r="L311" s="46"/>
      <c r="M311" s="278"/>
      <c r="N311" s="279"/>
      <c r="O311" s="280"/>
      <c r="P311" s="280"/>
      <c r="Q311" s="280"/>
      <c r="R311" s="280"/>
      <c r="S311" s="280"/>
      <c r="T311" s="281"/>
      <c r="U311" s="40"/>
      <c r="V311" s="40"/>
      <c r="W311" s="40"/>
      <c r="X311" s="40"/>
      <c r="Y311" s="40"/>
      <c r="Z311" s="40"/>
      <c r="AA311" s="40"/>
      <c r="AB311" s="40"/>
      <c r="AC311" s="40"/>
      <c r="AD311" s="40"/>
      <c r="AE311" s="40"/>
      <c r="AT311" s="19" t="s">
        <v>148</v>
      </c>
      <c r="AU311" s="19" t="s">
        <v>87</v>
      </c>
    </row>
    <row r="312" s="2" customFormat="1" ht="6.96" customHeight="1">
      <c r="A312" s="40"/>
      <c r="B312" s="61"/>
      <c r="C312" s="62"/>
      <c r="D312" s="62"/>
      <c r="E312" s="62"/>
      <c r="F312" s="62"/>
      <c r="G312" s="62"/>
      <c r="H312" s="62"/>
      <c r="I312" s="62"/>
      <c r="J312" s="62"/>
      <c r="K312" s="62"/>
      <c r="L312" s="46"/>
      <c r="M312" s="40"/>
      <c r="O312" s="40"/>
      <c r="P312" s="40"/>
      <c r="Q312" s="40"/>
      <c r="R312" s="40"/>
      <c r="S312" s="40"/>
      <c r="T312" s="40"/>
      <c r="U312" s="40"/>
      <c r="V312" s="40"/>
      <c r="W312" s="40"/>
      <c r="X312" s="40"/>
      <c r="Y312" s="40"/>
      <c r="Z312" s="40"/>
      <c r="AA312" s="40"/>
      <c r="AB312" s="40"/>
      <c r="AC312" s="40"/>
      <c r="AD312" s="40"/>
      <c r="AE312" s="40"/>
    </row>
  </sheetData>
  <sheetProtection sheet="1" autoFilter="0" formatColumns="0" formatRows="0" objects="1" scenarios="1" spinCount="100000" saltValue="Unx3zZDmpCIFFUC58W6ldzpsj96R9k1wt+vyCy5gsmNG2cF0QFA3x0AoGXhCO2DzqgLDUajPeFO62OE2QDsBqQ==" hashValue="t5AW0Axe8cD7zW2YhudLMvsYK8i8hrEwQUrtuvbakYWm5A3wok6i6MQCaNPhj0tqh77i05LAgEusPUdqQVOf5g==" algorithmName="SHA-512" password="CC35"/>
  <autoFilter ref="C86:K311"/>
  <mergeCells count="9">
    <mergeCell ref="E7:H7"/>
    <mergeCell ref="E9:H9"/>
    <mergeCell ref="E18:H18"/>
    <mergeCell ref="E27:H27"/>
    <mergeCell ref="E48:H48"/>
    <mergeCell ref="E50:H50"/>
    <mergeCell ref="E77:H77"/>
    <mergeCell ref="E79:H79"/>
    <mergeCell ref="L2:V2"/>
  </mergeCells>
  <hyperlinks>
    <hyperlink ref="F91" r:id="rId1" display="https://podminky.urs.cz/item/CS_URS_2022_01/113107341"/>
    <hyperlink ref="F95" r:id="rId2" display="https://podminky.urs.cz/item/CS_URS_2022_01/122252204"/>
    <hyperlink ref="F99" r:id="rId3" display="https://podminky.urs.cz/item/CS_URS_2022_01/133112821"/>
    <hyperlink ref="F103" r:id="rId4" display="https://podminky.urs.cz/item/CS_URS_2022_01/162451105"/>
    <hyperlink ref="F114" r:id="rId5" display="https://podminky.urs.cz/item/CS_URS_2022_01/131111333"/>
    <hyperlink ref="F117" r:id="rId6" display="https://podminky.urs.cz/item/CS_URS_2022_01/167111101"/>
    <hyperlink ref="F121" r:id="rId7" display="https://podminky.urs.cz/item/CS_URS_2022_01/171251201"/>
    <hyperlink ref="F123" r:id="rId8" display="https://podminky.urs.cz/item/CS_URS_2022_01/171151111"/>
    <hyperlink ref="F127" r:id="rId9" display="https://podminky.urs.cz/item/CS_URS_2022_01/181152302"/>
    <hyperlink ref="F136" r:id="rId10" display="https://podminky.urs.cz/item/CS_URS_2022_01/181951111"/>
    <hyperlink ref="F140" r:id="rId11" display="https://podminky.urs.cz/item/CS_URS_2022_01/182251101"/>
    <hyperlink ref="F144" r:id="rId12" display="https://podminky.urs.cz/item/CS_URS_2022_01/275313711"/>
    <hyperlink ref="F153" r:id="rId13" display="https://podminky.urs.cz/item/CS_URS_2022_01/338171124"/>
    <hyperlink ref="F172" r:id="rId14" display="https://podminky.urs.cz/item/CS_URS_2022_01/348101230"/>
    <hyperlink ref="F175" r:id="rId15" display="https://podminky.urs.cz/item/CS_URS_2022_01/348401130"/>
    <hyperlink ref="F186" r:id="rId16" display="https://podminky.urs.cz/item/CS_URS_2022_01/348401320"/>
    <hyperlink ref="F201" r:id="rId17" display="https://podminky.urs.cz/item/CS_URS_2022_01/564851111"/>
    <hyperlink ref="F210" r:id="rId18" display="https://podminky.urs.cz/item/CS_URS_2022_01/573191111"/>
    <hyperlink ref="F214" r:id="rId19" display="https://podminky.urs.cz/item/CS_URS_2022_01/573231106"/>
    <hyperlink ref="F218" r:id="rId20" display="https://podminky.urs.cz/item/CS_URS_2022_01/577134121"/>
    <hyperlink ref="F222" r:id="rId21" display="https://podminky.urs.cz/item/CS_URS_2022_01/577145122"/>
    <hyperlink ref="F226" r:id="rId22" display="https://podminky.urs.cz/item/CS_URS_2022_01/596412212"/>
    <hyperlink ref="F232" r:id="rId23" display="https://podminky.urs.cz/item/CS_URS_2022_01/599432111"/>
    <hyperlink ref="F237" r:id="rId24" display="https://podminky.urs.cz/item/CS_URS_2022_01/914111111"/>
    <hyperlink ref="F241" r:id="rId25" display="https://podminky.urs.cz/item/CS_URS_2022_01/914511111"/>
    <hyperlink ref="F244" r:id="rId26" display="https://podminky.urs.cz/item/CS_URS_2022_01/915111111"/>
    <hyperlink ref="F248" r:id="rId27" display="https://podminky.urs.cz/item/CS_URS_2022_01/915131111"/>
    <hyperlink ref="F251" r:id="rId28" display="https://podminky.urs.cz/item/CS_URS_2022_01/915611111"/>
    <hyperlink ref="F255" r:id="rId29" display="https://podminky.urs.cz/item/CS_URS_2022_01/915621111"/>
    <hyperlink ref="F258" r:id="rId30" display="https://podminky.urs.cz/item/CS_URS_2022_01/916241213"/>
    <hyperlink ref="F263" r:id="rId31" display="https://podminky.urs.cz/item/CS_URS_2022_01/961044111"/>
    <hyperlink ref="F267" r:id="rId32" display="https://podminky.urs.cz/item/CS_URS_2022_01/962023491"/>
    <hyperlink ref="F271" r:id="rId33" display="https://podminky.urs.cz/item/CS_URS_2022_01/966071711"/>
    <hyperlink ref="F277" r:id="rId34" display="https://podminky.urs.cz/item/CS_URS_2022_01/966071822"/>
    <hyperlink ref="F285" r:id="rId35" display="https://podminky.urs.cz/item/CS_URS_2022_01/966071831"/>
    <hyperlink ref="F289" r:id="rId36" display="https://podminky.urs.cz/item/CS_URS_2022_01/966073812"/>
    <hyperlink ref="F292" r:id="rId37" display="https://podminky.urs.cz/item/CS_URS_2022_01/979071112"/>
    <hyperlink ref="F298" r:id="rId38" display="https://podminky.urs.cz/item/CS_URS_2022_01/997013501"/>
    <hyperlink ref="F304" r:id="rId39" display="https://podminky.urs.cz/item/CS_URS_2022_01/997013509"/>
    <hyperlink ref="F308" r:id="rId40" display="https://podminky.urs.cz/item/CS_URS_2022_01/997221875"/>
    <hyperlink ref="F311" r:id="rId41" display="https://podminky.urs.cz/item/CS_URS_2022_01/99822511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482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483</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40</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ROUND(J93,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ROUND((SUM(BE93:BE629)),  2)</f>
        <v>0</v>
      </c>
      <c r="G33" s="40"/>
      <c r="H33" s="40"/>
      <c r="I33" s="150">
        <v>0.20999999999999999</v>
      </c>
      <c r="J33" s="149">
        <f>ROUND(((SUM(BE93:BE629))*I33),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ROUND((SUM(BF93:BF629)),  2)</f>
        <v>0</v>
      </c>
      <c r="G34" s="40"/>
      <c r="H34" s="40"/>
      <c r="I34" s="150">
        <v>0.14999999999999999</v>
      </c>
      <c r="J34" s="149">
        <f>ROUND(((SUM(BF93:BF629))*I34),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ROUND((SUM(BG93:BG629)),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ROUND((SUM(BH93:BH629)),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ROUND((SUM(BI93:BI629)),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SO 13-TERÉNNÍ ÚPRAVY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26</v>
      </c>
      <c r="D54" s="42"/>
      <c r="E54" s="42"/>
      <c r="F54" s="29" t="str">
        <f>E15</f>
        <v>Město Varnsdorf, nám. E.Beneše 470, Varnsdorf</v>
      </c>
      <c r="G54" s="42"/>
      <c r="H54" s="42"/>
      <c r="I54" s="34" t="s">
        <v>34</v>
      </c>
      <c r="J54" s="38" t="str">
        <f>E21</f>
        <v>Ing.Dana Polcarová, Liberec</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Ing.Dana Polcarová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J93</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116</v>
      </c>
      <c r="E60" s="170"/>
      <c r="F60" s="170"/>
      <c r="G60" s="170"/>
      <c r="H60" s="170"/>
      <c r="I60" s="170"/>
      <c r="J60" s="171">
        <f>J94</f>
        <v>0</v>
      </c>
      <c r="K60" s="168"/>
      <c r="L60" s="172"/>
      <c r="S60" s="9"/>
      <c r="T60" s="9"/>
      <c r="U60" s="9"/>
      <c r="V60" s="9"/>
      <c r="W60" s="9"/>
      <c r="X60" s="9"/>
      <c r="Y60" s="9"/>
      <c r="Z60" s="9"/>
      <c r="AA60" s="9"/>
      <c r="AB60" s="9"/>
      <c r="AC60" s="9"/>
      <c r="AD60" s="9"/>
      <c r="AE60" s="9"/>
    </row>
    <row r="61" s="10" customFormat="1" ht="19.92" customHeight="1">
      <c r="A61" s="10"/>
      <c r="B61" s="173"/>
      <c r="C61" s="174"/>
      <c r="D61" s="175" t="s">
        <v>117</v>
      </c>
      <c r="E61" s="176"/>
      <c r="F61" s="176"/>
      <c r="G61" s="176"/>
      <c r="H61" s="176"/>
      <c r="I61" s="176"/>
      <c r="J61" s="177">
        <f>J95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118</v>
      </c>
      <c r="E62" s="176"/>
      <c r="F62" s="176"/>
      <c r="G62" s="176"/>
      <c r="H62" s="176"/>
      <c r="I62" s="176"/>
      <c r="J62" s="177">
        <f>J231</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119</v>
      </c>
      <c r="E63" s="176"/>
      <c r="F63" s="176"/>
      <c r="G63" s="176"/>
      <c r="H63" s="176"/>
      <c r="I63" s="176"/>
      <c r="J63" s="177">
        <f>J306</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484</v>
      </c>
      <c r="E64" s="176"/>
      <c r="F64" s="176"/>
      <c r="G64" s="176"/>
      <c r="H64" s="176"/>
      <c r="I64" s="176"/>
      <c r="J64" s="177">
        <f>J463</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120</v>
      </c>
      <c r="E65" s="176"/>
      <c r="F65" s="176"/>
      <c r="G65" s="176"/>
      <c r="H65" s="176"/>
      <c r="I65" s="176"/>
      <c r="J65" s="177">
        <f>J472</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485</v>
      </c>
      <c r="E66" s="176"/>
      <c r="F66" s="176"/>
      <c r="G66" s="176"/>
      <c r="H66" s="176"/>
      <c r="I66" s="176"/>
      <c r="J66" s="177">
        <f>J493</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121</v>
      </c>
      <c r="E67" s="176"/>
      <c r="F67" s="176"/>
      <c r="G67" s="176"/>
      <c r="H67" s="176"/>
      <c r="I67" s="176"/>
      <c r="J67" s="177">
        <f>J498</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122</v>
      </c>
      <c r="E68" s="176"/>
      <c r="F68" s="176"/>
      <c r="G68" s="176"/>
      <c r="H68" s="176"/>
      <c r="I68" s="176"/>
      <c r="J68" s="177">
        <f>J561</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123</v>
      </c>
      <c r="E69" s="176"/>
      <c r="F69" s="176"/>
      <c r="G69" s="176"/>
      <c r="H69" s="176"/>
      <c r="I69" s="176"/>
      <c r="J69" s="177">
        <f>J579</f>
        <v>0</v>
      </c>
      <c r="K69" s="174"/>
      <c r="L69" s="178"/>
      <c r="S69" s="10"/>
      <c r="T69" s="10"/>
      <c r="U69" s="10"/>
      <c r="V69" s="10"/>
      <c r="W69" s="10"/>
      <c r="X69" s="10"/>
      <c r="Y69" s="10"/>
      <c r="Z69" s="10"/>
      <c r="AA69" s="10"/>
      <c r="AB69" s="10"/>
      <c r="AC69" s="10"/>
      <c r="AD69" s="10"/>
      <c r="AE69" s="10"/>
    </row>
    <row r="70" s="9" customFormat="1" ht="24.96" customHeight="1">
      <c r="A70" s="9"/>
      <c r="B70" s="167"/>
      <c r="C70" s="168"/>
      <c r="D70" s="169" t="s">
        <v>486</v>
      </c>
      <c r="E70" s="170"/>
      <c r="F70" s="170"/>
      <c r="G70" s="170"/>
      <c r="H70" s="170"/>
      <c r="I70" s="170"/>
      <c r="J70" s="171">
        <f>J582</f>
        <v>0</v>
      </c>
      <c r="K70" s="168"/>
      <c r="L70" s="172"/>
      <c r="S70" s="9"/>
      <c r="T70" s="9"/>
      <c r="U70" s="9"/>
      <c r="V70" s="9"/>
      <c r="W70" s="9"/>
      <c r="X70" s="9"/>
      <c r="Y70" s="9"/>
      <c r="Z70" s="9"/>
      <c r="AA70" s="9"/>
      <c r="AB70" s="9"/>
      <c r="AC70" s="9"/>
      <c r="AD70" s="9"/>
      <c r="AE70" s="9"/>
    </row>
    <row r="71" s="10" customFormat="1" ht="19.92" customHeight="1">
      <c r="A71" s="10"/>
      <c r="B71" s="173"/>
      <c r="C71" s="174"/>
      <c r="D71" s="175" t="s">
        <v>487</v>
      </c>
      <c r="E71" s="176"/>
      <c r="F71" s="176"/>
      <c r="G71" s="176"/>
      <c r="H71" s="176"/>
      <c r="I71" s="176"/>
      <c r="J71" s="177">
        <f>J583</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488</v>
      </c>
      <c r="E72" s="176"/>
      <c r="F72" s="176"/>
      <c r="G72" s="176"/>
      <c r="H72" s="176"/>
      <c r="I72" s="176"/>
      <c r="J72" s="177">
        <f>J593</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489</v>
      </c>
      <c r="E73" s="176"/>
      <c r="F73" s="176"/>
      <c r="G73" s="176"/>
      <c r="H73" s="176"/>
      <c r="I73" s="176"/>
      <c r="J73" s="177">
        <f>J616</f>
        <v>0</v>
      </c>
      <c r="K73" s="174"/>
      <c r="L73" s="17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6"/>
      <c r="S79" s="40"/>
      <c r="T79" s="40"/>
      <c r="U79" s="40"/>
      <c r="V79" s="40"/>
      <c r="W79" s="40"/>
      <c r="X79" s="40"/>
      <c r="Y79" s="40"/>
      <c r="Z79" s="40"/>
      <c r="AA79" s="40"/>
      <c r="AB79" s="40"/>
      <c r="AC79" s="40"/>
      <c r="AD79" s="40"/>
      <c r="AE79" s="40"/>
    </row>
    <row r="80" s="2" customFormat="1" ht="24.96" customHeight="1">
      <c r="A80" s="40"/>
      <c r="B80" s="41"/>
      <c r="C80" s="25" t="s">
        <v>124</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162" t="str">
        <f>E7</f>
        <v>Varnsdorf-Hrádek, Hlavní budova-ZMĚNA 2022</v>
      </c>
      <c r="F83" s="34"/>
      <c r="G83" s="34"/>
      <c r="H83" s="34"/>
      <c r="I83" s="42"/>
      <c r="J83" s="42"/>
      <c r="K83" s="42"/>
      <c r="L83" s="136"/>
      <c r="S83" s="40"/>
      <c r="T83" s="40"/>
      <c r="U83" s="40"/>
      <c r="V83" s="40"/>
      <c r="W83" s="40"/>
      <c r="X83" s="40"/>
      <c r="Y83" s="40"/>
      <c r="Z83" s="40"/>
      <c r="AA83" s="40"/>
      <c r="AB83" s="40"/>
      <c r="AC83" s="40"/>
      <c r="AD83" s="40"/>
      <c r="AE83" s="40"/>
    </row>
    <row r="84" s="2" customFormat="1" ht="12" customHeight="1">
      <c r="A84" s="40"/>
      <c r="B84" s="41"/>
      <c r="C84" s="34" t="s">
        <v>110</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71" t="str">
        <f>E9</f>
        <v>02 - SO 13-TERÉNNÍ ÚPRAVY</v>
      </c>
      <c r="F85" s="42"/>
      <c r="G85" s="42"/>
      <c r="H85" s="42"/>
      <c r="I85" s="42"/>
      <c r="J85" s="42"/>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F12</f>
        <v>Varnsdorf č.p. 1726</v>
      </c>
      <c r="G87" s="42"/>
      <c r="H87" s="42"/>
      <c r="I87" s="34" t="s">
        <v>24</v>
      </c>
      <c r="J87" s="74" t="str">
        <f>IF(J12="","",J12)</f>
        <v>10. 6. 2022</v>
      </c>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25.65" customHeight="1">
      <c r="A89" s="40"/>
      <c r="B89" s="41"/>
      <c r="C89" s="34" t="s">
        <v>26</v>
      </c>
      <c r="D89" s="42"/>
      <c r="E89" s="42"/>
      <c r="F89" s="29" t="str">
        <f>E15</f>
        <v>Město Varnsdorf, nám. E.Beneše 470, Varnsdorf</v>
      </c>
      <c r="G89" s="42"/>
      <c r="H89" s="42"/>
      <c r="I89" s="34" t="s">
        <v>34</v>
      </c>
      <c r="J89" s="38" t="str">
        <f>E21</f>
        <v>Ing.Dana Polcarová, Liberec</v>
      </c>
      <c r="K89" s="42"/>
      <c r="L89" s="136"/>
      <c r="S89" s="40"/>
      <c r="T89" s="40"/>
      <c r="U89" s="40"/>
      <c r="V89" s="40"/>
      <c r="W89" s="40"/>
      <c r="X89" s="40"/>
      <c r="Y89" s="40"/>
      <c r="Z89" s="40"/>
      <c r="AA89" s="40"/>
      <c r="AB89" s="40"/>
      <c r="AC89" s="40"/>
      <c r="AD89" s="40"/>
      <c r="AE89" s="40"/>
    </row>
    <row r="90" s="2" customFormat="1" ht="15.15" customHeight="1">
      <c r="A90" s="40"/>
      <c r="B90" s="41"/>
      <c r="C90" s="34" t="s">
        <v>32</v>
      </c>
      <c r="D90" s="42"/>
      <c r="E90" s="42"/>
      <c r="F90" s="29" t="str">
        <f>IF(E18="","",E18)</f>
        <v>Vyplň údaj</v>
      </c>
      <c r="G90" s="42"/>
      <c r="H90" s="42"/>
      <c r="I90" s="34" t="s">
        <v>39</v>
      </c>
      <c r="J90" s="38" t="str">
        <f>E24</f>
        <v>Ing.Dana Polcarová</v>
      </c>
      <c r="K90" s="42"/>
      <c r="L90" s="13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11" customFormat="1" ht="29.28" customHeight="1">
      <c r="A92" s="179"/>
      <c r="B92" s="180"/>
      <c r="C92" s="181" t="s">
        <v>125</v>
      </c>
      <c r="D92" s="182" t="s">
        <v>62</v>
      </c>
      <c r="E92" s="182" t="s">
        <v>58</v>
      </c>
      <c r="F92" s="182" t="s">
        <v>59</v>
      </c>
      <c r="G92" s="182" t="s">
        <v>126</v>
      </c>
      <c r="H92" s="182" t="s">
        <v>127</v>
      </c>
      <c r="I92" s="182" t="s">
        <v>128</v>
      </c>
      <c r="J92" s="182" t="s">
        <v>114</v>
      </c>
      <c r="K92" s="183" t="s">
        <v>129</v>
      </c>
      <c r="L92" s="184"/>
      <c r="M92" s="94" t="s">
        <v>37</v>
      </c>
      <c r="N92" s="95" t="s">
        <v>47</v>
      </c>
      <c r="O92" s="95" t="s">
        <v>130</v>
      </c>
      <c r="P92" s="95" t="s">
        <v>131</v>
      </c>
      <c r="Q92" s="95" t="s">
        <v>132</v>
      </c>
      <c r="R92" s="95" t="s">
        <v>133</v>
      </c>
      <c r="S92" s="95" t="s">
        <v>134</v>
      </c>
      <c r="T92" s="96" t="s">
        <v>135</v>
      </c>
      <c r="U92" s="179"/>
      <c r="V92" s="179"/>
      <c r="W92" s="179"/>
      <c r="X92" s="179"/>
      <c r="Y92" s="179"/>
      <c r="Z92" s="179"/>
      <c r="AA92" s="179"/>
      <c r="AB92" s="179"/>
      <c r="AC92" s="179"/>
      <c r="AD92" s="179"/>
      <c r="AE92" s="179"/>
    </row>
    <row r="93" s="2" customFormat="1" ht="22.8" customHeight="1">
      <c r="A93" s="40"/>
      <c r="B93" s="41"/>
      <c r="C93" s="101" t="s">
        <v>136</v>
      </c>
      <c r="D93" s="42"/>
      <c r="E93" s="42"/>
      <c r="F93" s="42"/>
      <c r="G93" s="42"/>
      <c r="H93" s="42"/>
      <c r="I93" s="42"/>
      <c r="J93" s="185">
        <f>BK93</f>
        <v>0</v>
      </c>
      <c r="K93" s="42"/>
      <c r="L93" s="46"/>
      <c r="M93" s="97"/>
      <c r="N93" s="186"/>
      <c r="O93" s="98"/>
      <c r="P93" s="187">
        <f>P94+P582</f>
        <v>0</v>
      </c>
      <c r="Q93" s="98"/>
      <c r="R93" s="187">
        <f>R94+R582</f>
        <v>360.42096636999997</v>
      </c>
      <c r="S93" s="98"/>
      <c r="T93" s="188">
        <f>T94+T582</f>
        <v>164.69989999999999</v>
      </c>
      <c r="U93" s="40"/>
      <c r="V93" s="40"/>
      <c r="W93" s="40"/>
      <c r="X93" s="40"/>
      <c r="Y93" s="40"/>
      <c r="Z93" s="40"/>
      <c r="AA93" s="40"/>
      <c r="AB93" s="40"/>
      <c r="AC93" s="40"/>
      <c r="AD93" s="40"/>
      <c r="AE93" s="40"/>
      <c r="AT93" s="19" t="s">
        <v>76</v>
      </c>
      <c r="AU93" s="19" t="s">
        <v>115</v>
      </c>
      <c r="BK93" s="189">
        <f>BK94+BK582</f>
        <v>0</v>
      </c>
    </row>
    <row r="94" s="12" customFormat="1" ht="25.92" customHeight="1">
      <c r="A94" s="12"/>
      <c r="B94" s="190"/>
      <c r="C94" s="191"/>
      <c r="D94" s="192" t="s">
        <v>76</v>
      </c>
      <c r="E94" s="193" t="s">
        <v>137</v>
      </c>
      <c r="F94" s="193" t="s">
        <v>138</v>
      </c>
      <c r="G94" s="191"/>
      <c r="H94" s="191"/>
      <c r="I94" s="194"/>
      <c r="J94" s="195">
        <f>BK94</f>
        <v>0</v>
      </c>
      <c r="K94" s="191"/>
      <c r="L94" s="196"/>
      <c r="M94" s="197"/>
      <c r="N94" s="198"/>
      <c r="O94" s="198"/>
      <c r="P94" s="199">
        <f>P95+P231+P306+P463+P472+P493+P498+P561+P579</f>
        <v>0</v>
      </c>
      <c r="Q94" s="198"/>
      <c r="R94" s="199">
        <f>R95+R231+R306+R463+R472+R493+R498+R561+R579</f>
        <v>359.33482397</v>
      </c>
      <c r="S94" s="198"/>
      <c r="T94" s="200">
        <f>T95+T231+T306+T463+T472+T493+T498+T561+T579</f>
        <v>163.93989999999999</v>
      </c>
      <c r="U94" s="12"/>
      <c r="V94" s="12"/>
      <c r="W94" s="12"/>
      <c r="X94" s="12"/>
      <c r="Y94" s="12"/>
      <c r="Z94" s="12"/>
      <c r="AA94" s="12"/>
      <c r="AB94" s="12"/>
      <c r="AC94" s="12"/>
      <c r="AD94" s="12"/>
      <c r="AE94" s="12"/>
      <c r="AR94" s="201" t="s">
        <v>85</v>
      </c>
      <c r="AT94" s="202" t="s">
        <v>76</v>
      </c>
      <c r="AU94" s="202" t="s">
        <v>77</v>
      </c>
      <c r="AY94" s="201" t="s">
        <v>139</v>
      </c>
      <c r="BK94" s="203">
        <f>BK95+BK231+BK306+BK463+BK472+BK493+BK498+BK561+BK579</f>
        <v>0</v>
      </c>
    </row>
    <row r="95" s="12" customFormat="1" ht="22.8" customHeight="1">
      <c r="A95" s="12"/>
      <c r="B95" s="190"/>
      <c r="C95" s="191"/>
      <c r="D95" s="192" t="s">
        <v>76</v>
      </c>
      <c r="E95" s="204" t="s">
        <v>85</v>
      </c>
      <c r="F95" s="204" t="s">
        <v>140</v>
      </c>
      <c r="G95" s="191"/>
      <c r="H95" s="191"/>
      <c r="I95" s="194"/>
      <c r="J95" s="205">
        <f>BK95</f>
        <v>0</v>
      </c>
      <c r="K95" s="191"/>
      <c r="L95" s="196"/>
      <c r="M95" s="197"/>
      <c r="N95" s="198"/>
      <c r="O95" s="198"/>
      <c r="P95" s="199">
        <f>SUM(P96:P230)</f>
        <v>0</v>
      </c>
      <c r="Q95" s="198"/>
      <c r="R95" s="199">
        <f>SUM(R96:R230)</f>
        <v>0</v>
      </c>
      <c r="S95" s="198"/>
      <c r="T95" s="200">
        <f>SUM(T96:T230)</f>
        <v>31.008499999999998</v>
      </c>
      <c r="U95" s="12"/>
      <c r="V95" s="12"/>
      <c r="W95" s="12"/>
      <c r="X95" s="12"/>
      <c r="Y95" s="12"/>
      <c r="Z95" s="12"/>
      <c r="AA95" s="12"/>
      <c r="AB95" s="12"/>
      <c r="AC95" s="12"/>
      <c r="AD95" s="12"/>
      <c r="AE95" s="12"/>
      <c r="AR95" s="201" t="s">
        <v>85</v>
      </c>
      <c r="AT95" s="202" t="s">
        <v>76</v>
      </c>
      <c r="AU95" s="202" t="s">
        <v>85</v>
      </c>
      <c r="AY95" s="201" t="s">
        <v>139</v>
      </c>
      <c r="BK95" s="203">
        <f>SUM(BK96:BK230)</f>
        <v>0</v>
      </c>
    </row>
    <row r="96" s="2" customFormat="1" ht="21.75" customHeight="1">
      <c r="A96" s="40"/>
      <c r="B96" s="41"/>
      <c r="C96" s="206" t="s">
        <v>85</v>
      </c>
      <c r="D96" s="206" t="s">
        <v>141</v>
      </c>
      <c r="E96" s="207" t="s">
        <v>490</v>
      </c>
      <c r="F96" s="208" t="s">
        <v>491</v>
      </c>
      <c r="G96" s="209" t="s">
        <v>241</v>
      </c>
      <c r="H96" s="210">
        <v>2</v>
      </c>
      <c r="I96" s="211"/>
      <c r="J96" s="212">
        <f>ROUND(I96*H96,2)</f>
        <v>0</v>
      </c>
      <c r="K96" s="208" t="s">
        <v>145</v>
      </c>
      <c r="L96" s="46"/>
      <c r="M96" s="213" t="s">
        <v>37</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146</v>
      </c>
      <c r="AT96" s="217" t="s">
        <v>141</v>
      </c>
      <c r="AU96" s="217" t="s">
        <v>87</v>
      </c>
      <c r="AY96" s="19" t="s">
        <v>139</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146</v>
      </c>
      <c r="BM96" s="217" t="s">
        <v>492</v>
      </c>
    </row>
    <row r="97" s="2" customFormat="1">
      <c r="A97" s="40"/>
      <c r="B97" s="41"/>
      <c r="C97" s="42"/>
      <c r="D97" s="219" t="s">
        <v>148</v>
      </c>
      <c r="E97" s="42"/>
      <c r="F97" s="220" t="s">
        <v>493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148</v>
      </c>
      <c r="AU97" s="19" t="s">
        <v>87</v>
      </c>
    </row>
    <row r="98" s="2" customFormat="1" ht="21.75" customHeight="1">
      <c r="A98" s="40"/>
      <c r="B98" s="41"/>
      <c r="C98" s="206" t="s">
        <v>87</v>
      </c>
      <c r="D98" s="206" t="s">
        <v>141</v>
      </c>
      <c r="E98" s="207" t="s">
        <v>494</v>
      </c>
      <c r="F98" s="208" t="s">
        <v>495</v>
      </c>
      <c r="G98" s="209" t="s">
        <v>241</v>
      </c>
      <c r="H98" s="210">
        <v>1</v>
      </c>
      <c r="I98" s="211"/>
      <c r="J98" s="212">
        <f>ROUND(I98*H98,2)</f>
        <v>0</v>
      </c>
      <c r="K98" s="208" t="s">
        <v>145</v>
      </c>
      <c r="L98" s="46"/>
      <c r="M98" s="213" t="s">
        <v>37</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146</v>
      </c>
      <c r="AT98" s="217" t="s">
        <v>141</v>
      </c>
      <c r="AU98" s="217" t="s">
        <v>87</v>
      </c>
      <c r="AY98" s="19" t="s">
        <v>139</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146</v>
      </c>
      <c r="BM98" s="217" t="s">
        <v>496</v>
      </c>
    </row>
    <row r="99" s="2" customFormat="1">
      <c r="A99" s="40"/>
      <c r="B99" s="41"/>
      <c r="C99" s="42"/>
      <c r="D99" s="219" t="s">
        <v>148</v>
      </c>
      <c r="E99" s="42"/>
      <c r="F99" s="220" t="s">
        <v>497</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148</v>
      </c>
      <c r="AU99" s="19" t="s">
        <v>87</v>
      </c>
    </row>
    <row r="100" s="2" customFormat="1" ht="37.8" customHeight="1">
      <c r="A100" s="40"/>
      <c r="B100" s="41"/>
      <c r="C100" s="206" t="s">
        <v>160</v>
      </c>
      <c r="D100" s="206" t="s">
        <v>141</v>
      </c>
      <c r="E100" s="207" t="s">
        <v>498</v>
      </c>
      <c r="F100" s="208" t="s">
        <v>499</v>
      </c>
      <c r="G100" s="209" t="s">
        <v>144</v>
      </c>
      <c r="H100" s="210">
        <v>19.300000000000001</v>
      </c>
      <c r="I100" s="211"/>
      <c r="J100" s="212">
        <f>ROUND(I100*H100,2)</f>
        <v>0</v>
      </c>
      <c r="K100" s="208" t="s">
        <v>145</v>
      </c>
      <c r="L100" s="46"/>
      <c r="M100" s="213" t="s">
        <v>37</v>
      </c>
      <c r="N100" s="214" t="s">
        <v>48</v>
      </c>
      <c r="O100" s="86"/>
      <c r="P100" s="215">
        <f>O100*H100</f>
        <v>0</v>
      </c>
      <c r="Q100" s="215">
        <v>0</v>
      </c>
      <c r="R100" s="215">
        <f>Q100*H100</f>
        <v>0</v>
      </c>
      <c r="S100" s="215">
        <v>0.255</v>
      </c>
      <c r="T100" s="216">
        <f>S100*H100</f>
        <v>4.9215</v>
      </c>
      <c r="U100" s="40"/>
      <c r="V100" s="40"/>
      <c r="W100" s="40"/>
      <c r="X100" s="40"/>
      <c r="Y100" s="40"/>
      <c r="Z100" s="40"/>
      <c r="AA100" s="40"/>
      <c r="AB100" s="40"/>
      <c r="AC100" s="40"/>
      <c r="AD100" s="40"/>
      <c r="AE100" s="40"/>
      <c r="AR100" s="217" t="s">
        <v>146</v>
      </c>
      <c r="AT100" s="217" t="s">
        <v>141</v>
      </c>
      <c r="AU100" s="217" t="s">
        <v>87</v>
      </c>
      <c r="AY100" s="19" t="s">
        <v>139</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146</v>
      </c>
      <c r="BM100" s="217" t="s">
        <v>500</v>
      </c>
    </row>
    <row r="101" s="2" customFormat="1">
      <c r="A101" s="40"/>
      <c r="B101" s="41"/>
      <c r="C101" s="42"/>
      <c r="D101" s="219" t="s">
        <v>148</v>
      </c>
      <c r="E101" s="42"/>
      <c r="F101" s="220" t="s">
        <v>501</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148</v>
      </c>
      <c r="AU101" s="19" t="s">
        <v>87</v>
      </c>
    </row>
    <row r="102" s="13" customFormat="1">
      <c r="A102" s="13"/>
      <c r="B102" s="224"/>
      <c r="C102" s="225"/>
      <c r="D102" s="226" t="s">
        <v>150</v>
      </c>
      <c r="E102" s="227" t="s">
        <v>37</v>
      </c>
      <c r="F102" s="228" t="s">
        <v>502</v>
      </c>
      <c r="G102" s="225"/>
      <c r="H102" s="227" t="s">
        <v>37</v>
      </c>
      <c r="I102" s="229"/>
      <c r="J102" s="225"/>
      <c r="K102" s="225"/>
      <c r="L102" s="230"/>
      <c r="M102" s="231"/>
      <c r="N102" s="232"/>
      <c r="O102" s="232"/>
      <c r="P102" s="232"/>
      <c r="Q102" s="232"/>
      <c r="R102" s="232"/>
      <c r="S102" s="232"/>
      <c r="T102" s="233"/>
      <c r="U102" s="13"/>
      <c r="V102" s="13"/>
      <c r="W102" s="13"/>
      <c r="X102" s="13"/>
      <c r="Y102" s="13"/>
      <c r="Z102" s="13"/>
      <c r="AA102" s="13"/>
      <c r="AB102" s="13"/>
      <c r="AC102" s="13"/>
      <c r="AD102" s="13"/>
      <c r="AE102" s="13"/>
      <c r="AT102" s="234" t="s">
        <v>150</v>
      </c>
      <c r="AU102" s="234" t="s">
        <v>87</v>
      </c>
      <c r="AV102" s="13" t="s">
        <v>85</v>
      </c>
      <c r="AW102" s="13" t="s">
        <v>38</v>
      </c>
      <c r="AX102" s="13" t="s">
        <v>77</v>
      </c>
      <c r="AY102" s="234" t="s">
        <v>139</v>
      </c>
    </row>
    <row r="103" s="14" customFormat="1">
      <c r="A103" s="14"/>
      <c r="B103" s="235"/>
      <c r="C103" s="236"/>
      <c r="D103" s="226" t="s">
        <v>150</v>
      </c>
      <c r="E103" s="237" t="s">
        <v>37</v>
      </c>
      <c r="F103" s="238" t="s">
        <v>503</v>
      </c>
      <c r="G103" s="236"/>
      <c r="H103" s="239">
        <v>19.300000000000001</v>
      </c>
      <c r="I103" s="240"/>
      <c r="J103" s="236"/>
      <c r="K103" s="236"/>
      <c r="L103" s="241"/>
      <c r="M103" s="242"/>
      <c r="N103" s="243"/>
      <c r="O103" s="243"/>
      <c r="P103" s="243"/>
      <c r="Q103" s="243"/>
      <c r="R103" s="243"/>
      <c r="S103" s="243"/>
      <c r="T103" s="244"/>
      <c r="U103" s="14"/>
      <c r="V103" s="14"/>
      <c r="W103" s="14"/>
      <c r="X103" s="14"/>
      <c r="Y103" s="14"/>
      <c r="Z103" s="14"/>
      <c r="AA103" s="14"/>
      <c r="AB103" s="14"/>
      <c r="AC103" s="14"/>
      <c r="AD103" s="14"/>
      <c r="AE103" s="14"/>
      <c r="AT103" s="245" t="s">
        <v>150</v>
      </c>
      <c r="AU103" s="245" t="s">
        <v>87</v>
      </c>
      <c r="AV103" s="14" t="s">
        <v>87</v>
      </c>
      <c r="AW103" s="14" t="s">
        <v>38</v>
      </c>
      <c r="AX103" s="14" t="s">
        <v>85</v>
      </c>
      <c r="AY103" s="245" t="s">
        <v>139</v>
      </c>
    </row>
    <row r="104" s="2" customFormat="1" ht="37.8" customHeight="1">
      <c r="A104" s="40"/>
      <c r="B104" s="41"/>
      <c r="C104" s="206" t="s">
        <v>146</v>
      </c>
      <c r="D104" s="206" t="s">
        <v>141</v>
      </c>
      <c r="E104" s="207" t="s">
        <v>504</v>
      </c>
      <c r="F104" s="208" t="s">
        <v>505</v>
      </c>
      <c r="G104" s="209" t="s">
        <v>144</v>
      </c>
      <c r="H104" s="210">
        <v>16.199999999999999</v>
      </c>
      <c r="I104" s="211"/>
      <c r="J104" s="212">
        <f>ROUND(I104*H104,2)</f>
        <v>0</v>
      </c>
      <c r="K104" s="208" t="s">
        <v>145</v>
      </c>
      <c r="L104" s="46"/>
      <c r="M104" s="213" t="s">
        <v>37</v>
      </c>
      <c r="N104" s="214" t="s">
        <v>48</v>
      </c>
      <c r="O104" s="86"/>
      <c r="P104" s="215">
        <f>O104*H104</f>
        <v>0</v>
      </c>
      <c r="Q104" s="215">
        <v>0</v>
      </c>
      <c r="R104" s="215">
        <f>Q104*H104</f>
        <v>0</v>
      </c>
      <c r="S104" s="215">
        <v>0.26000000000000001</v>
      </c>
      <c r="T104" s="216">
        <f>S104*H104</f>
        <v>4.2119999999999997</v>
      </c>
      <c r="U104" s="40"/>
      <c r="V104" s="40"/>
      <c r="W104" s="40"/>
      <c r="X104" s="40"/>
      <c r="Y104" s="40"/>
      <c r="Z104" s="40"/>
      <c r="AA104" s="40"/>
      <c r="AB104" s="40"/>
      <c r="AC104" s="40"/>
      <c r="AD104" s="40"/>
      <c r="AE104" s="40"/>
      <c r="AR104" s="217" t="s">
        <v>146</v>
      </c>
      <c r="AT104" s="217" t="s">
        <v>141</v>
      </c>
      <c r="AU104" s="217" t="s">
        <v>87</v>
      </c>
      <c r="AY104" s="19" t="s">
        <v>139</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146</v>
      </c>
      <c r="BM104" s="217" t="s">
        <v>506</v>
      </c>
    </row>
    <row r="105" s="2" customFormat="1">
      <c r="A105" s="40"/>
      <c r="B105" s="41"/>
      <c r="C105" s="42"/>
      <c r="D105" s="219" t="s">
        <v>148</v>
      </c>
      <c r="E105" s="42"/>
      <c r="F105" s="220" t="s">
        <v>507</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148</v>
      </c>
      <c r="AU105" s="19" t="s">
        <v>87</v>
      </c>
    </row>
    <row r="106" s="13" customFormat="1">
      <c r="A106" s="13"/>
      <c r="B106" s="224"/>
      <c r="C106" s="225"/>
      <c r="D106" s="226" t="s">
        <v>150</v>
      </c>
      <c r="E106" s="227" t="s">
        <v>37</v>
      </c>
      <c r="F106" s="228" t="s">
        <v>508</v>
      </c>
      <c r="G106" s="225"/>
      <c r="H106" s="227" t="s">
        <v>37</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150</v>
      </c>
      <c r="AU106" s="234" t="s">
        <v>87</v>
      </c>
      <c r="AV106" s="13" t="s">
        <v>85</v>
      </c>
      <c r="AW106" s="13" t="s">
        <v>38</v>
      </c>
      <c r="AX106" s="13" t="s">
        <v>77</v>
      </c>
      <c r="AY106" s="234" t="s">
        <v>139</v>
      </c>
    </row>
    <row r="107" s="14" customFormat="1">
      <c r="A107" s="14"/>
      <c r="B107" s="235"/>
      <c r="C107" s="236"/>
      <c r="D107" s="226" t="s">
        <v>150</v>
      </c>
      <c r="E107" s="237" t="s">
        <v>37</v>
      </c>
      <c r="F107" s="238" t="s">
        <v>509</v>
      </c>
      <c r="G107" s="236"/>
      <c r="H107" s="239">
        <v>16.199999999999999</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150</v>
      </c>
      <c r="AU107" s="245" t="s">
        <v>87</v>
      </c>
      <c r="AV107" s="14" t="s">
        <v>87</v>
      </c>
      <c r="AW107" s="14" t="s">
        <v>38</v>
      </c>
      <c r="AX107" s="14" t="s">
        <v>85</v>
      </c>
      <c r="AY107" s="245" t="s">
        <v>139</v>
      </c>
    </row>
    <row r="108" s="2" customFormat="1" ht="33" customHeight="1">
      <c r="A108" s="40"/>
      <c r="B108" s="41"/>
      <c r="C108" s="206" t="s">
        <v>179</v>
      </c>
      <c r="D108" s="206" t="s">
        <v>141</v>
      </c>
      <c r="E108" s="207" t="s">
        <v>510</v>
      </c>
      <c r="F108" s="208" t="s">
        <v>511</v>
      </c>
      <c r="G108" s="209" t="s">
        <v>144</v>
      </c>
      <c r="H108" s="210">
        <v>35</v>
      </c>
      <c r="I108" s="211"/>
      <c r="J108" s="212">
        <f>ROUND(I108*H108,2)</f>
        <v>0</v>
      </c>
      <c r="K108" s="208" t="s">
        <v>145</v>
      </c>
      <c r="L108" s="46"/>
      <c r="M108" s="213" t="s">
        <v>37</v>
      </c>
      <c r="N108" s="214" t="s">
        <v>48</v>
      </c>
      <c r="O108" s="86"/>
      <c r="P108" s="215">
        <f>O108*H108</f>
        <v>0</v>
      </c>
      <c r="Q108" s="215">
        <v>0</v>
      </c>
      <c r="R108" s="215">
        <f>Q108*H108</f>
        <v>0</v>
      </c>
      <c r="S108" s="215">
        <v>0.625</v>
      </c>
      <c r="T108" s="216">
        <f>S108*H108</f>
        <v>21.875</v>
      </c>
      <c r="U108" s="40"/>
      <c r="V108" s="40"/>
      <c r="W108" s="40"/>
      <c r="X108" s="40"/>
      <c r="Y108" s="40"/>
      <c r="Z108" s="40"/>
      <c r="AA108" s="40"/>
      <c r="AB108" s="40"/>
      <c r="AC108" s="40"/>
      <c r="AD108" s="40"/>
      <c r="AE108" s="40"/>
      <c r="AR108" s="217" t="s">
        <v>146</v>
      </c>
      <c r="AT108" s="217" t="s">
        <v>141</v>
      </c>
      <c r="AU108" s="217" t="s">
        <v>87</v>
      </c>
      <c r="AY108" s="19" t="s">
        <v>139</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146</v>
      </c>
      <c r="BM108" s="217" t="s">
        <v>512</v>
      </c>
    </row>
    <row r="109" s="2" customFormat="1">
      <c r="A109" s="40"/>
      <c r="B109" s="41"/>
      <c r="C109" s="42"/>
      <c r="D109" s="219" t="s">
        <v>148</v>
      </c>
      <c r="E109" s="42"/>
      <c r="F109" s="220" t="s">
        <v>513</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148</v>
      </c>
      <c r="AU109" s="19" t="s">
        <v>87</v>
      </c>
    </row>
    <row r="110" s="13" customFormat="1">
      <c r="A110" s="13"/>
      <c r="B110" s="224"/>
      <c r="C110" s="225"/>
      <c r="D110" s="226" t="s">
        <v>150</v>
      </c>
      <c r="E110" s="227" t="s">
        <v>37</v>
      </c>
      <c r="F110" s="228" t="s">
        <v>514</v>
      </c>
      <c r="G110" s="225"/>
      <c r="H110" s="227" t="s">
        <v>37</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150</v>
      </c>
      <c r="AU110" s="234" t="s">
        <v>87</v>
      </c>
      <c r="AV110" s="13" t="s">
        <v>85</v>
      </c>
      <c r="AW110" s="13" t="s">
        <v>38</v>
      </c>
      <c r="AX110" s="13" t="s">
        <v>77</v>
      </c>
      <c r="AY110" s="234" t="s">
        <v>139</v>
      </c>
    </row>
    <row r="111" s="14" customFormat="1">
      <c r="A111" s="14"/>
      <c r="B111" s="235"/>
      <c r="C111" s="236"/>
      <c r="D111" s="226" t="s">
        <v>150</v>
      </c>
      <c r="E111" s="237" t="s">
        <v>37</v>
      </c>
      <c r="F111" s="238" t="s">
        <v>515</v>
      </c>
      <c r="G111" s="236"/>
      <c r="H111" s="239">
        <v>35</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150</v>
      </c>
      <c r="AU111" s="245" t="s">
        <v>87</v>
      </c>
      <c r="AV111" s="14" t="s">
        <v>87</v>
      </c>
      <c r="AW111" s="14" t="s">
        <v>38</v>
      </c>
      <c r="AX111" s="14" t="s">
        <v>85</v>
      </c>
      <c r="AY111" s="245" t="s">
        <v>139</v>
      </c>
    </row>
    <row r="112" s="2" customFormat="1" ht="21.75" customHeight="1">
      <c r="A112" s="40"/>
      <c r="B112" s="41"/>
      <c r="C112" s="206" t="s">
        <v>186</v>
      </c>
      <c r="D112" s="206" t="s">
        <v>141</v>
      </c>
      <c r="E112" s="207" t="s">
        <v>516</v>
      </c>
      <c r="F112" s="208" t="s">
        <v>517</v>
      </c>
      <c r="G112" s="209" t="s">
        <v>155</v>
      </c>
      <c r="H112" s="210">
        <v>94.079999999999998</v>
      </c>
      <c r="I112" s="211"/>
      <c r="J112" s="212">
        <f>ROUND(I112*H112,2)</f>
        <v>0</v>
      </c>
      <c r="K112" s="208" t="s">
        <v>145</v>
      </c>
      <c r="L112" s="46"/>
      <c r="M112" s="213" t="s">
        <v>37</v>
      </c>
      <c r="N112" s="214" t="s">
        <v>48</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146</v>
      </c>
      <c r="AT112" s="217" t="s">
        <v>141</v>
      </c>
      <c r="AU112" s="217" t="s">
        <v>87</v>
      </c>
      <c r="AY112" s="19" t="s">
        <v>139</v>
      </c>
      <c r="BE112" s="218">
        <f>IF(N112="základní",J112,0)</f>
        <v>0</v>
      </c>
      <c r="BF112" s="218">
        <f>IF(N112="snížená",J112,0)</f>
        <v>0</v>
      </c>
      <c r="BG112" s="218">
        <f>IF(N112="zákl. přenesená",J112,0)</f>
        <v>0</v>
      </c>
      <c r="BH112" s="218">
        <f>IF(N112="sníž. přenesená",J112,0)</f>
        <v>0</v>
      </c>
      <c r="BI112" s="218">
        <f>IF(N112="nulová",J112,0)</f>
        <v>0</v>
      </c>
      <c r="BJ112" s="19" t="s">
        <v>85</v>
      </c>
      <c r="BK112" s="218">
        <f>ROUND(I112*H112,2)</f>
        <v>0</v>
      </c>
      <c r="BL112" s="19" t="s">
        <v>146</v>
      </c>
      <c r="BM112" s="217" t="s">
        <v>518</v>
      </c>
    </row>
    <row r="113" s="2" customFormat="1">
      <c r="A113" s="40"/>
      <c r="B113" s="41"/>
      <c r="C113" s="42"/>
      <c r="D113" s="219" t="s">
        <v>148</v>
      </c>
      <c r="E113" s="42"/>
      <c r="F113" s="220" t="s">
        <v>519</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148</v>
      </c>
      <c r="AU113" s="19" t="s">
        <v>87</v>
      </c>
    </row>
    <row r="114" s="13" customFormat="1">
      <c r="A114" s="13"/>
      <c r="B114" s="224"/>
      <c r="C114" s="225"/>
      <c r="D114" s="226" t="s">
        <v>150</v>
      </c>
      <c r="E114" s="227" t="s">
        <v>37</v>
      </c>
      <c r="F114" s="228" t="s">
        <v>158</v>
      </c>
      <c r="G114" s="225"/>
      <c r="H114" s="227" t="s">
        <v>37</v>
      </c>
      <c r="I114" s="229"/>
      <c r="J114" s="225"/>
      <c r="K114" s="225"/>
      <c r="L114" s="230"/>
      <c r="M114" s="231"/>
      <c r="N114" s="232"/>
      <c r="O114" s="232"/>
      <c r="P114" s="232"/>
      <c r="Q114" s="232"/>
      <c r="R114" s="232"/>
      <c r="S114" s="232"/>
      <c r="T114" s="233"/>
      <c r="U114" s="13"/>
      <c r="V114" s="13"/>
      <c r="W114" s="13"/>
      <c r="X114" s="13"/>
      <c r="Y114" s="13"/>
      <c r="Z114" s="13"/>
      <c r="AA114" s="13"/>
      <c r="AB114" s="13"/>
      <c r="AC114" s="13"/>
      <c r="AD114" s="13"/>
      <c r="AE114" s="13"/>
      <c r="AT114" s="234" t="s">
        <v>150</v>
      </c>
      <c r="AU114" s="234" t="s">
        <v>87</v>
      </c>
      <c r="AV114" s="13" t="s">
        <v>85</v>
      </c>
      <c r="AW114" s="13" t="s">
        <v>38</v>
      </c>
      <c r="AX114" s="13" t="s">
        <v>77</v>
      </c>
      <c r="AY114" s="234" t="s">
        <v>139</v>
      </c>
    </row>
    <row r="115" s="14" customFormat="1">
      <c r="A115" s="14"/>
      <c r="B115" s="235"/>
      <c r="C115" s="236"/>
      <c r="D115" s="226" t="s">
        <v>150</v>
      </c>
      <c r="E115" s="237" t="s">
        <v>37</v>
      </c>
      <c r="F115" s="238" t="s">
        <v>520</v>
      </c>
      <c r="G115" s="236"/>
      <c r="H115" s="239">
        <v>94.079999999999998</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150</v>
      </c>
      <c r="AU115" s="245" t="s">
        <v>87</v>
      </c>
      <c r="AV115" s="14" t="s">
        <v>87</v>
      </c>
      <c r="AW115" s="14" t="s">
        <v>38</v>
      </c>
      <c r="AX115" s="14" t="s">
        <v>85</v>
      </c>
      <c r="AY115" s="245" t="s">
        <v>139</v>
      </c>
    </row>
    <row r="116" s="2" customFormat="1" ht="21.75" customHeight="1">
      <c r="A116" s="40"/>
      <c r="B116" s="41"/>
      <c r="C116" s="206" t="s">
        <v>193</v>
      </c>
      <c r="D116" s="206" t="s">
        <v>141</v>
      </c>
      <c r="E116" s="207" t="s">
        <v>521</v>
      </c>
      <c r="F116" s="208" t="s">
        <v>522</v>
      </c>
      <c r="G116" s="209" t="s">
        <v>155</v>
      </c>
      <c r="H116" s="210">
        <v>62.719999999999999</v>
      </c>
      <c r="I116" s="211"/>
      <c r="J116" s="212">
        <f>ROUND(I116*H116,2)</f>
        <v>0</v>
      </c>
      <c r="K116" s="208" t="s">
        <v>145</v>
      </c>
      <c r="L116" s="46"/>
      <c r="M116" s="213" t="s">
        <v>37</v>
      </c>
      <c r="N116" s="214" t="s">
        <v>48</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146</v>
      </c>
      <c r="AT116" s="217" t="s">
        <v>141</v>
      </c>
      <c r="AU116" s="217" t="s">
        <v>87</v>
      </c>
      <c r="AY116" s="19" t="s">
        <v>139</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146</v>
      </c>
      <c r="BM116" s="217" t="s">
        <v>523</v>
      </c>
    </row>
    <row r="117" s="2" customFormat="1">
      <c r="A117" s="40"/>
      <c r="B117" s="41"/>
      <c r="C117" s="42"/>
      <c r="D117" s="219" t="s">
        <v>148</v>
      </c>
      <c r="E117" s="42"/>
      <c r="F117" s="220" t="s">
        <v>524</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148</v>
      </c>
      <c r="AU117" s="19" t="s">
        <v>87</v>
      </c>
    </row>
    <row r="118" s="13" customFormat="1">
      <c r="A118" s="13"/>
      <c r="B118" s="224"/>
      <c r="C118" s="225"/>
      <c r="D118" s="226" t="s">
        <v>150</v>
      </c>
      <c r="E118" s="227" t="s">
        <v>37</v>
      </c>
      <c r="F118" s="228" t="s">
        <v>158</v>
      </c>
      <c r="G118" s="225"/>
      <c r="H118" s="227" t="s">
        <v>37</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150</v>
      </c>
      <c r="AU118" s="234" t="s">
        <v>87</v>
      </c>
      <c r="AV118" s="13" t="s">
        <v>85</v>
      </c>
      <c r="AW118" s="13" t="s">
        <v>38</v>
      </c>
      <c r="AX118" s="13" t="s">
        <v>77</v>
      </c>
      <c r="AY118" s="234" t="s">
        <v>139</v>
      </c>
    </row>
    <row r="119" s="14" customFormat="1">
      <c r="A119" s="14"/>
      <c r="B119" s="235"/>
      <c r="C119" s="236"/>
      <c r="D119" s="226" t="s">
        <v>150</v>
      </c>
      <c r="E119" s="237" t="s">
        <v>37</v>
      </c>
      <c r="F119" s="238" t="s">
        <v>525</v>
      </c>
      <c r="G119" s="236"/>
      <c r="H119" s="239">
        <v>62.719999999999999</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150</v>
      </c>
      <c r="AU119" s="245" t="s">
        <v>87</v>
      </c>
      <c r="AV119" s="14" t="s">
        <v>87</v>
      </c>
      <c r="AW119" s="14" t="s">
        <v>38</v>
      </c>
      <c r="AX119" s="14" t="s">
        <v>85</v>
      </c>
      <c r="AY119" s="245" t="s">
        <v>139</v>
      </c>
    </row>
    <row r="120" s="2" customFormat="1" ht="24.15" customHeight="1">
      <c r="A120" s="40"/>
      <c r="B120" s="41"/>
      <c r="C120" s="206" t="s">
        <v>198</v>
      </c>
      <c r="D120" s="206" t="s">
        <v>141</v>
      </c>
      <c r="E120" s="207" t="s">
        <v>526</v>
      </c>
      <c r="F120" s="208" t="s">
        <v>527</v>
      </c>
      <c r="G120" s="209" t="s">
        <v>155</v>
      </c>
      <c r="H120" s="210">
        <v>54.880000000000003</v>
      </c>
      <c r="I120" s="211"/>
      <c r="J120" s="212">
        <f>ROUND(I120*H120,2)</f>
        <v>0</v>
      </c>
      <c r="K120" s="208" t="s">
        <v>145</v>
      </c>
      <c r="L120" s="46"/>
      <c r="M120" s="213" t="s">
        <v>37</v>
      </c>
      <c r="N120" s="214" t="s">
        <v>48</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146</v>
      </c>
      <c r="AT120" s="217" t="s">
        <v>141</v>
      </c>
      <c r="AU120" s="217" t="s">
        <v>87</v>
      </c>
      <c r="AY120" s="19" t="s">
        <v>139</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146</v>
      </c>
      <c r="BM120" s="217" t="s">
        <v>528</v>
      </c>
    </row>
    <row r="121" s="2" customFormat="1">
      <c r="A121" s="40"/>
      <c r="B121" s="41"/>
      <c r="C121" s="42"/>
      <c r="D121" s="219" t="s">
        <v>148</v>
      </c>
      <c r="E121" s="42"/>
      <c r="F121" s="220" t="s">
        <v>529</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148</v>
      </c>
      <c r="AU121" s="19" t="s">
        <v>87</v>
      </c>
    </row>
    <row r="122" s="14" customFormat="1">
      <c r="A122" s="14"/>
      <c r="B122" s="235"/>
      <c r="C122" s="236"/>
      <c r="D122" s="226" t="s">
        <v>150</v>
      </c>
      <c r="E122" s="237" t="s">
        <v>37</v>
      </c>
      <c r="F122" s="238" t="s">
        <v>530</v>
      </c>
      <c r="G122" s="236"/>
      <c r="H122" s="239">
        <v>54.880000000000003</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150</v>
      </c>
      <c r="AU122" s="245" t="s">
        <v>87</v>
      </c>
      <c r="AV122" s="14" t="s">
        <v>87</v>
      </c>
      <c r="AW122" s="14" t="s">
        <v>38</v>
      </c>
      <c r="AX122" s="14" t="s">
        <v>85</v>
      </c>
      <c r="AY122" s="245" t="s">
        <v>139</v>
      </c>
    </row>
    <row r="123" s="2" customFormat="1" ht="24.15" customHeight="1">
      <c r="A123" s="40"/>
      <c r="B123" s="41"/>
      <c r="C123" s="206" t="s">
        <v>204</v>
      </c>
      <c r="D123" s="206" t="s">
        <v>141</v>
      </c>
      <c r="E123" s="207" t="s">
        <v>531</v>
      </c>
      <c r="F123" s="208" t="s">
        <v>532</v>
      </c>
      <c r="G123" s="209" t="s">
        <v>155</v>
      </c>
      <c r="H123" s="210">
        <v>53.729999999999997</v>
      </c>
      <c r="I123" s="211"/>
      <c r="J123" s="212">
        <f>ROUND(I123*H123,2)</f>
        <v>0</v>
      </c>
      <c r="K123" s="208" t="s">
        <v>145</v>
      </c>
      <c r="L123" s="46"/>
      <c r="M123" s="213" t="s">
        <v>37</v>
      </c>
      <c r="N123" s="214" t="s">
        <v>48</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146</v>
      </c>
      <c r="AT123" s="217" t="s">
        <v>141</v>
      </c>
      <c r="AU123" s="217" t="s">
        <v>87</v>
      </c>
      <c r="AY123" s="19" t="s">
        <v>139</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146</v>
      </c>
      <c r="BM123" s="217" t="s">
        <v>533</v>
      </c>
    </row>
    <row r="124" s="2" customFormat="1">
      <c r="A124" s="40"/>
      <c r="B124" s="41"/>
      <c r="C124" s="42"/>
      <c r="D124" s="219" t="s">
        <v>148</v>
      </c>
      <c r="E124" s="42"/>
      <c r="F124" s="220" t="s">
        <v>534</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148</v>
      </c>
      <c r="AU124" s="19" t="s">
        <v>87</v>
      </c>
    </row>
    <row r="125" s="13" customFormat="1">
      <c r="A125" s="13"/>
      <c r="B125" s="224"/>
      <c r="C125" s="225"/>
      <c r="D125" s="226" t="s">
        <v>150</v>
      </c>
      <c r="E125" s="227" t="s">
        <v>37</v>
      </c>
      <c r="F125" s="228" t="s">
        <v>535</v>
      </c>
      <c r="G125" s="225"/>
      <c r="H125" s="227" t="s">
        <v>37</v>
      </c>
      <c r="I125" s="229"/>
      <c r="J125" s="225"/>
      <c r="K125" s="225"/>
      <c r="L125" s="230"/>
      <c r="M125" s="231"/>
      <c r="N125" s="232"/>
      <c r="O125" s="232"/>
      <c r="P125" s="232"/>
      <c r="Q125" s="232"/>
      <c r="R125" s="232"/>
      <c r="S125" s="232"/>
      <c r="T125" s="233"/>
      <c r="U125" s="13"/>
      <c r="V125" s="13"/>
      <c r="W125" s="13"/>
      <c r="X125" s="13"/>
      <c r="Y125" s="13"/>
      <c r="Z125" s="13"/>
      <c r="AA125" s="13"/>
      <c r="AB125" s="13"/>
      <c r="AC125" s="13"/>
      <c r="AD125" s="13"/>
      <c r="AE125" s="13"/>
      <c r="AT125" s="234" t="s">
        <v>150</v>
      </c>
      <c r="AU125" s="234" t="s">
        <v>87</v>
      </c>
      <c r="AV125" s="13" t="s">
        <v>85</v>
      </c>
      <c r="AW125" s="13" t="s">
        <v>38</v>
      </c>
      <c r="AX125" s="13" t="s">
        <v>77</v>
      </c>
      <c r="AY125" s="234" t="s">
        <v>139</v>
      </c>
    </row>
    <row r="126" s="14" customFormat="1">
      <c r="A126" s="14"/>
      <c r="B126" s="235"/>
      <c r="C126" s="236"/>
      <c r="D126" s="226" t="s">
        <v>150</v>
      </c>
      <c r="E126" s="237" t="s">
        <v>37</v>
      </c>
      <c r="F126" s="238" t="s">
        <v>536</v>
      </c>
      <c r="G126" s="236"/>
      <c r="H126" s="239">
        <v>35.460000000000001</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150</v>
      </c>
      <c r="AU126" s="245" t="s">
        <v>87</v>
      </c>
      <c r="AV126" s="14" t="s">
        <v>87</v>
      </c>
      <c r="AW126" s="14" t="s">
        <v>38</v>
      </c>
      <c r="AX126" s="14" t="s">
        <v>77</v>
      </c>
      <c r="AY126" s="245" t="s">
        <v>139</v>
      </c>
    </row>
    <row r="127" s="13" customFormat="1">
      <c r="A127" s="13"/>
      <c r="B127" s="224"/>
      <c r="C127" s="225"/>
      <c r="D127" s="226" t="s">
        <v>150</v>
      </c>
      <c r="E127" s="227" t="s">
        <v>37</v>
      </c>
      <c r="F127" s="228" t="s">
        <v>537</v>
      </c>
      <c r="G127" s="225"/>
      <c r="H127" s="227" t="s">
        <v>37</v>
      </c>
      <c r="I127" s="229"/>
      <c r="J127" s="225"/>
      <c r="K127" s="225"/>
      <c r="L127" s="230"/>
      <c r="M127" s="231"/>
      <c r="N127" s="232"/>
      <c r="O127" s="232"/>
      <c r="P127" s="232"/>
      <c r="Q127" s="232"/>
      <c r="R127" s="232"/>
      <c r="S127" s="232"/>
      <c r="T127" s="233"/>
      <c r="U127" s="13"/>
      <c r="V127" s="13"/>
      <c r="W127" s="13"/>
      <c r="X127" s="13"/>
      <c r="Y127" s="13"/>
      <c r="Z127" s="13"/>
      <c r="AA127" s="13"/>
      <c r="AB127" s="13"/>
      <c r="AC127" s="13"/>
      <c r="AD127" s="13"/>
      <c r="AE127" s="13"/>
      <c r="AT127" s="234" t="s">
        <v>150</v>
      </c>
      <c r="AU127" s="234" t="s">
        <v>87</v>
      </c>
      <c r="AV127" s="13" t="s">
        <v>85</v>
      </c>
      <c r="AW127" s="13" t="s">
        <v>38</v>
      </c>
      <c r="AX127" s="13" t="s">
        <v>77</v>
      </c>
      <c r="AY127" s="234" t="s">
        <v>139</v>
      </c>
    </row>
    <row r="128" s="14" customFormat="1">
      <c r="A128" s="14"/>
      <c r="B128" s="235"/>
      <c r="C128" s="236"/>
      <c r="D128" s="226" t="s">
        <v>150</v>
      </c>
      <c r="E128" s="237" t="s">
        <v>37</v>
      </c>
      <c r="F128" s="238" t="s">
        <v>538</v>
      </c>
      <c r="G128" s="236"/>
      <c r="H128" s="239">
        <v>5.9939999999999998</v>
      </c>
      <c r="I128" s="240"/>
      <c r="J128" s="236"/>
      <c r="K128" s="236"/>
      <c r="L128" s="241"/>
      <c r="M128" s="242"/>
      <c r="N128" s="243"/>
      <c r="O128" s="243"/>
      <c r="P128" s="243"/>
      <c r="Q128" s="243"/>
      <c r="R128" s="243"/>
      <c r="S128" s="243"/>
      <c r="T128" s="244"/>
      <c r="U128" s="14"/>
      <c r="V128" s="14"/>
      <c r="W128" s="14"/>
      <c r="X128" s="14"/>
      <c r="Y128" s="14"/>
      <c r="Z128" s="14"/>
      <c r="AA128" s="14"/>
      <c r="AB128" s="14"/>
      <c r="AC128" s="14"/>
      <c r="AD128" s="14"/>
      <c r="AE128" s="14"/>
      <c r="AT128" s="245" t="s">
        <v>150</v>
      </c>
      <c r="AU128" s="245" t="s">
        <v>87</v>
      </c>
      <c r="AV128" s="14" t="s">
        <v>87</v>
      </c>
      <c r="AW128" s="14" t="s">
        <v>38</v>
      </c>
      <c r="AX128" s="14" t="s">
        <v>77</v>
      </c>
      <c r="AY128" s="245" t="s">
        <v>139</v>
      </c>
    </row>
    <row r="129" s="14" customFormat="1">
      <c r="A129" s="14"/>
      <c r="B129" s="235"/>
      <c r="C129" s="236"/>
      <c r="D129" s="226" t="s">
        <v>150</v>
      </c>
      <c r="E129" s="237" t="s">
        <v>37</v>
      </c>
      <c r="F129" s="238" t="s">
        <v>539</v>
      </c>
      <c r="G129" s="236"/>
      <c r="H129" s="239">
        <v>10.853999999999999</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150</v>
      </c>
      <c r="AU129" s="245" t="s">
        <v>87</v>
      </c>
      <c r="AV129" s="14" t="s">
        <v>87</v>
      </c>
      <c r="AW129" s="14" t="s">
        <v>38</v>
      </c>
      <c r="AX129" s="14" t="s">
        <v>77</v>
      </c>
      <c r="AY129" s="245" t="s">
        <v>139</v>
      </c>
    </row>
    <row r="130" s="14" customFormat="1">
      <c r="A130" s="14"/>
      <c r="B130" s="235"/>
      <c r="C130" s="236"/>
      <c r="D130" s="226" t="s">
        <v>150</v>
      </c>
      <c r="E130" s="237" t="s">
        <v>37</v>
      </c>
      <c r="F130" s="238" t="s">
        <v>540</v>
      </c>
      <c r="G130" s="236"/>
      <c r="H130" s="239">
        <v>20.25</v>
      </c>
      <c r="I130" s="240"/>
      <c r="J130" s="236"/>
      <c r="K130" s="236"/>
      <c r="L130" s="241"/>
      <c r="M130" s="242"/>
      <c r="N130" s="243"/>
      <c r="O130" s="243"/>
      <c r="P130" s="243"/>
      <c r="Q130" s="243"/>
      <c r="R130" s="243"/>
      <c r="S130" s="243"/>
      <c r="T130" s="244"/>
      <c r="U130" s="14"/>
      <c r="V130" s="14"/>
      <c r="W130" s="14"/>
      <c r="X130" s="14"/>
      <c r="Y130" s="14"/>
      <c r="Z130" s="14"/>
      <c r="AA130" s="14"/>
      <c r="AB130" s="14"/>
      <c r="AC130" s="14"/>
      <c r="AD130" s="14"/>
      <c r="AE130" s="14"/>
      <c r="AT130" s="245" t="s">
        <v>150</v>
      </c>
      <c r="AU130" s="245" t="s">
        <v>87</v>
      </c>
      <c r="AV130" s="14" t="s">
        <v>87</v>
      </c>
      <c r="AW130" s="14" t="s">
        <v>38</v>
      </c>
      <c r="AX130" s="14" t="s">
        <v>77</v>
      </c>
      <c r="AY130" s="245" t="s">
        <v>139</v>
      </c>
    </row>
    <row r="131" s="14" customFormat="1">
      <c r="A131" s="14"/>
      <c r="B131" s="235"/>
      <c r="C131" s="236"/>
      <c r="D131" s="226" t="s">
        <v>150</v>
      </c>
      <c r="E131" s="237" t="s">
        <v>37</v>
      </c>
      <c r="F131" s="238" t="s">
        <v>541</v>
      </c>
      <c r="G131" s="236"/>
      <c r="H131" s="239">
        <v>4.8280000000000003</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150</v>
      </c>
      <c r="AU131" s="245" t="s">
        <v>87</v>
      </c>
      <c r="AV131" s="14" t="s">
        <v>87</v>
      </c>
      <c r="AW131" s="14" t="s">
        <v>38</v>
      </c>
      <c r="AX131" s="14" t="s">
        <v>77</v>
      </c>
      <c r="AY131" s="245" t="s">
        <v>139</v>
      </c>
    </row>
    <row r="132" s="13" customFormat="1">
      <c r="A132" s="13"/>
      <c r="B132" s="224"/>
      <c r="C132" s="225"/>
      <c r="D132" s="226" t="s">
        <v>150</v>
      </c>
      <c r="E132" s="227" t="s">
        <v>37</v>
      </c>
      <c r="F132" s="228" t="s">
        <v>542</v>
      </c>
      <c r="G132" s="225"/>
      <c r="H132" s="227" t="s">
        <v>37</v>
      </c>
      <c r="I132" s="229"/>
      <c r="J132" s="225"/>
      <c r="K132" s="225"/>
      <c r="L132" s="230"/>
      <c r="M132" s="231"/>
      <c r="N132" s="232"/>
      <c r="O132" s="232"/>
      <c r="P132" s="232"/>
      <c r="Q132" s="232"/>
      <c r="R132" s="232"/>
      <c r="S132" s="232"/>
      <c r="T132" s="233"/>
      <c r="U132" s="13"/>
      <c r="V132" s="13"/>
      <c r="W132" s="13"/>
      <c r="X132" s="13"/>
      <c r="Y132" s="13"/>
      <c r="Z132" s="13"/>
      <c r="AA132" s="13"/>
      <c r="AB132" s="13"/>
      <c r="AC132" s="13"/>
      <c r="AD132" s="13"/>
      <c r="AE132" s="13"/>
      <c r="AT132" s="234" t="s">
        <v>150</v>
      </c>
      <c r="AU132" s="234" t="s">
        <v>87</v>
      </c>
      <c r="AV132" s="13" t="s">
        <v>85</v>
      </c>
      <c r="AW132" s="13" t="s">
        <v>38</v>
      </c>
      <c r="AX132" s="13" t="s">
        <v>77</v>
      </c>
      <c r="AY132" s="234" t="s">
        <v>139</v>
      </c>
    </row>
    <row r="133" s="14" customFormat="1">
      <c r="A133" s="14"/>
      <c r="B133" s="235"/>
      <c r="C133" s="236"/>
      <c r="D133" s="226" t="s">
        <v>150</v>
      </c>
      <c r="E133" s="237" t="s">
        <v>37</v>
      </c>
      <c r="F133" s="238" t="s">
        <v>543</v>
      </c>
      <c r="G133" s="236"/>
      <c r="H133" s="239">
        <v>4.9089999999999998</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150</v>
      </c>
      <c r="AU133" s="245" t="s">
        <v>87</v>
      </c>
      <c r="AV133" s="14" t="s">
        <v>87</v>
      </c>
      <c r="AW133" s="14" t="s">
        <v>38</v>
      </c>
      <c r="AX133" s="14" t="s">
        <v>77</v>
      </c>
      <c r="AY133" s="245" t="s">
        <v>139</v>
      </c>
    </row>
    <row r="134" s="14" customFormat="1">
      <c r="A134" s="14"/>
      <c r="B134" s="235"/>
      <c r="C134" s="236"/>
      <c r="D134" s="226" t="s">
        <v>150</v>
      </c>
      <c r="E134" s="237" t="s">
        <v>37</v>
      </c>
      <c r="F134" s="238" t="s">
        <v>544</v>
      </c>
      <c r="G134" s="236"/>
      <c r="H134" s="239">
        <v>2.5329999999999999</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150</v>
      </c>
      <c r="AU134" s="245" t="s">
        <v>87</v>
      </c>
      <c r="AV134" s="14" t="s">
        <v>87</v>
      </c>
      <c r="AW134" s="14" t="s">
        <v>38</v>
      </c>
      <c r="AX134" s="14" t="s">
        <v>77</v>
      </c>
      <c r="AY134" s="245" t="s">
        <v>139</v>
      </c>
    </row>
    <row r="135" s="14" customFormat="1">
      <c r="A135" s="14"/>
      <c r="B135" s="235"/>
      <c r="C135" s="236"/>
      <c r="D135" s="226" t="s">
        <v>150</v>
      </c>
      <c r="E135" s="237" t="s">
        <v>37</v>
      </c>
      <c r="F135" s="238" t="s">
        <v>545</v>
      </c>
      <c r="G135" s="236"/>
      <c r="H135" s="239">
        <v>2.5270000000000001</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150</v>
      </c>
      <c r="AU135" s="245" t="s">
        <v>87</v>
      </c>
      <c r="AV135" s="14" t="s">
        <v>87</v>
      </c>
      <c r="AW135" s="14" t="s">
        <v>38</v>
      </c>
      <c r="AX135" s="14" t="s">
        <v>77</v>
      </c>
      <c r="AY135" s="245" t="s">
        <v>139</v>
      </c>
    </row>
    <row r="136" s="14" customFormat="1">
      <c r="A136" s="14"/>
      <c r="B136" s="235"/>
      <c r="C136" s="236"/>
      <c r="D136" s="226" t="s">
        <v>150</v>
      </c>
      <c r="E136" s="237" t="s">
        <v>37</v>
      </c>
      <c r="F136" s="238" t="s">
        <v>546</v>
      </c>
      <c r="G136" s="236"/>
      <c r="H136" s="239">
        <v>2.1949999999999998</v>
      </c>
      <c r="I136" s="240"/>
      <c r="J136" s="236"/>
      <c r="K136" s="236"/>
      <c r="L136" s="241"/>
      <c r="M136" s="242"/>
      <c r="N136" s="243"/>
      <c r="O136" s="243"/>
      <c r="P136" s="243"/>
      <c r="Q136" s="243"/>
      <c r="R136" s="243"/>
      <c r="S136" s="243"/>
      <c r="T136" s="244"/>
      <c r="U136" s="14"/>
      <c r="V136" s="14"/>
      <c r="W136" s="14"/>
      <c r="X136" s="14"/>
      <c r="Y136" s="14"/>
      <c r="Z136" s="14"/>
      <c r="AA136" s="14"/>
      <c r="AB136" s="14"/>
      <c r="AC136" s="14"/>
      <c r="AD136" s="14"/>
      <c r="AE136" s="14"/>
      <c r="AT136" s="245" t="s">
        <v>150</v>
      </c>
      <c r="AU136" s="245" t="s">
        <v>87</v>
      </c>
      <c r="AV136" s="14" t="s">
        <v>87</v>
      </c>
      <c r="AW136" s="14" t="s">
        <v>38</v>
      </c>
      <c r="AX136" s="14" t="s">
        <v>77</v>
      </c>
      <c r="AY136" s="245" t="s">
        <v>139</v>
      </c>
    </row>
    <row r="137" s="15" customFormat="1">
      <c r="A137" s="15"/>
      <c r="B137" s="246"/>
      <c r="C137" s="247"/>
      <c r="D137" s="226" t="s">
        <v>150</v>
      </c>
      <c r="E137" s="248" t="s">
        <v>37</v>
      </c>
      <c r="F137" s="249" t="s">
        <v>175</v>
      </c>
      <c r="G137" s="247"/>
      <c r="H137" s="250">
        <v>89.549999999999997</v>
      </c>
      <c r="I137" s="251"/>
      <c r="J137" s="247"/>
      <c r="K137" s="247"/>
      <c r="L137" s="252"/>
      <c r="M137" s="253"/>
      <c r="N137" s="254"/>
      <c r="O137" s="254"/>
      <c r="P137" s="254"/>
      <c r="Q137" s="254"/>
      <c r="R137" s="254"/>
      <c r="S137" s="254"/>
      <c r="T137" s="255"/>
      <c r="U137" s="15"/>
      <c r="V137" s="15"/>
      <c r="W137" s="15"/>
      <c r="X137" s="15"/>
      <c r="Y137" s="15"/>
      <c r="Z137" s="15"/>
      <c r="AA137" s="15"/>
      <c r="AB137" s="15"/>
      <c r="AC137" s="15"/>
      <c r="AD137" s="15"/>
      <c r="AE137" s="15"/>
      <c r="AT137" s="256" t="s">
        <v>150</v>
      </c>
      <c r="AU137" s="256" t="s">
        <v>87</v>
      </c>
      <c r="AV137" s="15" t="s">
        <v>160</v>
      </c>
      <c r="AW137" s="15" t="s">
        <v>38</v>
      </c>
      <c r="AX137" s="15" t="s">
        <v>77</v>
      </c>
      <c r="AY137" s="256" t="s">
        <v>139</v>
      </c>
    </row>
    <row r="138" s="14" customFormat="1">
      <c r="A138" s="14"/>
      <c r="B138" s="235"/>
      <c r="C138" s="236"/>
      <c r="D138" s="226" t="s">
        <v>150</v>
      </c>
      <c r="E138" s="237" t="s">
        <v>37</v>
      </c>
      <c r="F138" s="238" t="s">
        <v>547</v>
      </c>
      <c r="G138" s="236"/>
      <c r="H138" s="239">
        <v>53.729999999999997</v>
      </c>
      <c r="I138" s="240"/>
      <c r="J138" s="236"/>
      <c r="K138" s="236"/>
      <c r="L138" s="241"/>
      <c r="M138" s="242"/>
      <c r="N138" s="243"/>
      <c r="O138" s="243"/>
      <c r="P138" s="243"/>
      <c r="Q138" s="243"/>
      <c r="R138" s="243"/>
      <c r="S138" s="243"/>
      <c r="T138" s="244"/>
      <c r="U138" s="14"/>
      <c r="V138" s="14"/>
      <c r="W138" s="14"/>
      <c r="X138" s="14"/>
      <c r="Y138" s="14"/>
      <c r="Z138" s="14"/>
      <c r="AA138" s="14"/>
      <c r="AB138" s="14"/>
      <c r="AC138" s="14"/>
      <c r="AD138" s="14"/>
      <c r="AE138" s="14"/>
      <c r="AT138" s="245" t="s">
        <v>150</v>
      </c>
      <c r="AU138" s="245" t="s">
        <v>87</v>
      </c>
      <c r="AV138" s="14" t="s">
        <v>87</v>
      </c>
      <c r="AW138" s="14" t="s">
        <v>38</v>
      </c>
      <c r="AX138" s="14" t="s">
        <v>85</v>
      </c>
      <c r="AY138" s="245" t="s">
        <v>139</v>
      </c>
    </row>
    <row r="139" s="2" customFormat="1" ht="24.15" customHeight="1">
      <c r="A139" s="40"/>
      <c r="B139" s="41"/>
      <c r="C139" s="206" t="s">
        <v>215</v>
      </c>
      <c r="D139" s="206" t="s">
        <v>141</v>
      </c>
      <c r="E139" s="207" t="s">
        <v>548</v>
      </c>
      <c r="F139" s="208" t="s">
        <v>549</v>
      </c>
      <c r="G139" s="209" t="s">
        <v>155</v>
      </c>
      <c r="H139" s="210">
        <v>35.82</v>
      </c>
      <c r="I139" s="211"/>
      <c r="J139" s="212">
        <f>ROUND(I139*H139,2)</f>
        <v>0</v>
      </c>
      <c r="K139" s="208" t="s">
        <v>145</v>
      </c>
      <c r="L139" s="46"/>
      <c r="M139" s="213" t="s">
        <v>37</v>
      </c>
      <c r="N139" s="214" t="s">
        <v>48</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146</v>
      </c>
      <c r="AT139" s="217" t="s">
        <v>141</v>
      </c>
      <c r="AU139" s="217" t="s">
        <v>87</v>
      </c>
      <c r="AY139" s="19" t="s">
        <v>139</v>
      </c>
      <c r="BE139" s="218">
        <f>IF(N139="základní",J139,0)</f>
        <v>0</v>
      </c>
      <c r="BF139" s="218">
        <f>IF(N139="snížená",J139,0)</f>
        <v>0</v>
      </c>
      <c r="BG139" s="218">
        <f>IF(N139="zákl. přenesená",J139,0)</f>
        <v>0</v>
      </c>
      <c r="BH139" s="218">
        <f>IF(N139="sníž. přenesená",J139,0)</f>
        <v>0</v>
      </c>
      <c r="BI139" s="218">
        <f>IF(N139="nulová",J139,0)</f>
        <v>0</v>
      </c>
      <c r="BJ139" s="19" t="s">
        <v>85</v>
      </c>
      <c r="BK139" s="218">
        <f>ROUND(I139*H139,2)</f>
        <v>0</v>
      </c>
      <c r="BL139" s="19" t="s">
        <v>146</v>
      </c>
      <c r="BM139" s="217" t="s">
        <v>550</v>
      </c>
    </row>
    <row r="140" s="2" customFormat="1">
      <c r="A140" s="40"/>
      <c r="B140" s="41"/>
      <c r="C140" s="42"/>
      <c r="D140" s="219" t="s">
        <v>148</v>
      </c>
      <c r="E140" s="42"/>
      <c r="F140" s="220" t="s">
        <v>551</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148</v>
      </c>
      <c r="AU140" s="19" t="s">
        <v>87</v>
      </c>
    </row>
    <row r="141" s="13" customFormat="1">
      <c r="A141" s="13"/>
      <c r="B141" s="224"/>
      <c r="C141" s="225"/>
      <c r="D141" s="226" t="s">
        <v>150</v>
      </c>
      <c r="E141" s="227" t="s">
        <v>37</v>
      </c>
      <c r="F141" s="228" t="s">
        <v>535</v>
      </c>
      <c r="G141" s="225"/>
      <c r="H141" s="227" t="s">
        <v>37</v>
      </c>
      <c r="I141" s="229"/>
      <c r="J141" s="225"/>
      <c r="K141" s="225"/>
      <c r="L141" s="230"/>
      <c r="M141" s="231"/>
      <c r="N141" s="232"/>
      <c r="O141" s="232"/>
      <c r="P141" s="232"/>
      <c r="Q141" s="232"/>
      <c r="R141" s="232"/>
      <c r="S141" s="232"/>
      <c r="T141" s="233"/>
      <c r="U141" s="13"/>
      <c r="V141" s="13"/>
      <c r="W141" s="13"/>
      <c r="X141" s="13"/>
      <c r="Y141" s="13"/>
      <c r="Z141" s="13"/>
      <c r="AA141" s="13"/>
      <c r="AB141" s="13"/>
      <c r="AC141" s="13"/>
      <c r="AD141" s="13"/>
      <c r="AE141" s="13"/>
      <c r="AT141" s="234" t="s">
        <v>150</v>
      </c>
      <c r="AU141" s="234" t="s">
        <v>87</v>
      </c>
      <c r="AV141" s="13" t="s">
        <v>85</v>
      </c>
      <c r="AW141" s="13" t="s">
        <v>38</v>
      </c>
      <c r="AX141" s="13" t="s">
        <v>77</v>
      </c>
      <c r="AY141" s="234" t="s">
        <v>139</v>
      </c>
    </row>
    <row r="142" s="14" customFormat="1">
      <c r="A142" s="14"/>
      <c r="B142" s="235"/>
      <c r="C142" s="236"/>
      <c r="D142" s="226" t="s">
        <v>150</v>
      </c>
      <c r="E142" s="237" t="s">
        <v>37</v>
      </c>
      <c r="F142" s="238" t="s">
        <v>536</v>
      </c>
      <c r="G142" s="236"/>
      <c r="H142" s="239">
        <v>35.460000000000001</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150</v>
      </c>
      <c r="AU142" s="245" t="s">
        <v>87</v>
      </c>
      <c r="AV142" s="14" t="s">
        <v>87</v>
      </c>
      <c r="AW142" s="14" t="s">
        <v>38</v>
      </c>
      <c r="AX142" s="14" t="s">
        <v>77</v>
      </c>
      <c r="AY142" s="245" t="s">
        <v>139</v>
      </c>
    </row>
    <row r="143" s="13" customFormat="1">
      <c r="A143" s="13"/>
      <c r="B143" s="224"/>
      <c r="C143" s="225"/>
      <c r="D143" s="226" t="s">
        <v>150</v>
      </c>
      <c r="E143" s="227" t="s">
        <v>37</v>
      </c>
      <c r="F143" s="228" t="s">
        <v>537</v>
      </c>
      <c r="G143" s="225"/>
      <c r="H143" s="227" t="s">
        <v>37</v>
      </c>
      <c r="I143" s="229"/>
      <c r="J143" s="225"/>
      <c r="K143" s="225"/>
      <c r="L143" s="230"/>
      <c r="M143" s="231"/>
      <c r="N143" s="232"/>
      <c r="O143" s="232"/>
      <c r="P143" s="232"/>
      <c r="Q143" s="232"/>
      <c r="R143" s="232"/>
      <c r="S143" s="232"/>
      <c r="T143" s="233"/>
      <c r="U143" s="13"/>
      <c r="V143" s="13"/>
      <c r="W143" s="13"/>
      <c r="X143" s="13"/>
      <c r="Y143" s="13"/>
      <c r="Z143" s="13"/>
      <c r="AA143" s="13"/>
      <c r="AB143" s="13"/>
      <c r="AC143" s="13"/>
      <c r="AD143" s="13"/>
      <c r="AE143" s="13"/>
      <c r="AT143" s="234" t="s">
        <v>150</v>
      </c>
      <c r="AU143" s="234" t="s">
        <v>87</v>
      </c>
      <c r="AV143" s="13" t="s">
        <v>85</v>
      </c>
      <c r="AW143" s="13" t="s">
        <v>38</v>
      </c>
      <c r="AX143" s="13" t="s">
        <v>77</v>
      </c>
      <c r="AY143" s="234" t="s">
        <v>139</v>
      </c>
    </row>
    <row r="144" s="14" customFormat="1">
      <c r="A144" s="14"/>
      <c r="B144" s="235"/>
      <c r="C144" s="236"/>
      <c r="D144" s="226" t="s">
        <v>150</v>
      </c>
      <c r="E144" s="237" t="s">
        <v>37</v>
      </c>
      <c r="F144" s="238" t="s">
        <v>538</v>
      </c>
      <c r="G144" s="236"/>
      <c r="H144" s="239">
        <v>5.9939999999999998</v>
      </c>
      <c r="I144" s="240"/>
      <c r="J144" s="236"/>
      <c r="K144" s="236"/>
      <c r="L144" s="241"/>
      <c r="M144" s="242"/>
      <c r="N144" s="243"/>
      <c r="O144" s="243"/>
      <c r="P144" s="243"/>
      <c r="Q144" s="243"/>
      <c r="R144" s="243"/>
      <c r="S144" s="243"/>
      <c r="T144" s="244"/>
      <c r="U144" s="14"/>
      <c r="V144" s="14"/>
      <c r="W144" s="14"/>
      <c r="X144" s="14"/>
      <c r="Y144" s="14"/>
      <c r="Z144" s="14"/>
      <c r="AA144" s="14"/>
      <c r="AB144" s="14"/>
      <c r="AC144" s="14"/>
      <c r="AD144" s="14"/>
      <c r="AE144" s="14"/>
      <c r="AT144" s="245" t="s">
        <v>150</v>
      </c>
      <c r="AU144" s="245" t="s">
        <v>87</v>
      </c>
      <c r="AV144" s="14" t="s">
        <v>87</v>
      </c>
      <c r="AW144" s="14" t="s">
        <v>38</v>
      </c>
      <c r="AX144" s="14" t="s">
        <v>77</v>
      </c>
      <c r="AY144" s="245" t="s">
        <v>139</v>
      </c>
    </row>
    <row r="145" s="14" customFormat="1">
      <c r="A145" s="14"/>
      <c r="B145" s="235"/>
      <c r="C145" s="236"/>
      <c r="D145" s="226" t="s">
        <v>150</v>
      </c>
      <c r="E145" s="237" t="s">
        <v>37</v>
      </c>
      <c r="F145" s="238" t="s">
        <v>539</v>
      </c>
      <c r="G145" s="236"/>
      <c r="H145" s="239">
        <v>10.853999999999999</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150</v>
      </c>
      <c r="AU145" s="245" t="s">
        <v>87</v>
      </c>
      <c r="AV145" s="14" t="s">
        <v>87</v>
      </c>
      <c r="AW145" s="14" t="s">
        <v>38</v>
      </c>
      <c r="AX145" s="14" t="s">
        <v>77</v>
      </c>
      <c r="AY145" s="245" t="s">
        <v>139</v>
      </c>
    </row>
    <row r="146" s="14" customFormat="1">
      <c r="A146" s="14"/>
      <c r="B146" s="235"/>
      <c r="C146" s="236"/>
      <c r="D146" s="226" t="s">
        <v>150</v>
      </c>
      <c r="E146" s="237" t="s">
        <v>37</v>
      </c>
      <c r="F146" s="238" t="s">
        <v>540</v>
      </c>
      <c r="G146" s="236"/>
      <c r="H146" s="239">
        <v>20.25</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150</v>
      </c>
      <c r="AU146" s="245" t="s">
        <v>87</v>
      </c>
      <c r="AV146" s="14" t="s">
        <v>87</v>
      </c>
      <c r="AW146" s="14" t="s">
        <v>38</v>
      </c>
      <c r="AX146" s="14" t="s">
        <v>77</v>
      </c>
      <c r="AY146" s="245" t="s">
        <v>139</v>
      </c>
    </row>
    <row r="147" s="14" customFormat="1">
      <c r="A147" s="14"/>
      <c r="B147" s="235"/>
      <c r="C147" s="236"/>
      <c r="D147" s="226" t="s">
        <v>150</v>
      </c>
      <c r="E147" s="237" t="s">
        <v>37</v>
      </c>
      <c r="F147" s="238" t="s">
        <v>541</v>
      </c>
      <c r="G147" s="236"/>
      <c r="H147" s="239">
        <v>4.8280000000000003</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150</v>
      </c>
      <c r="AU147" s="245" t="s">
        <v>87</v>
      </c>
      <c r="AV147" s="14" t="s">
        <v>87</v>
      </c>
      <c r="AW147" s="14" t="s">
        <v>38</v>
      </c>
      <c r="AX147" s="14" t="s">
        <v>77</v>
      </c>
      <c r="AY147" s="245" t="s">
        <v>139</v>
      </c>
    </row>
    <row r="148" s="13" customFormat="1">
      <c r="A148" s="13"/>
      <c r="B148" s="224"/>
      <c r="C148" s="225"/>
      <c r="D148" s="226" t="s">
        <v>150</v>
      </c>
      <c r="E148" s="227" t="s">
        <v>37</v>
      </c>
      <c r="F148" s="228" t="s">
        <v>542</v>
      </c>
      <c r="G148" s="225"/>
      <c r="H148" s="227" t="s">
        <v>37</v>
      </c>
      <c r="I148" s="229"/>
      <c r="J148" s="225"/>
      <c r="K148" s="225"/>
      <c r="L148" s="230"/>
      <c r="M148" s="231"/>
      <c r="N148" s="232"/>
      <c r="O148" s="232"/>
      <c r="P148" s="232"/>
      <c r="Q148" s="232"/>
      <c r="R148" s="232"/>
      <c r="S148" s="232"/>
      <c r="T148" s="233"/>
      <c r="U148" s="13"/>
      <c r="V148" s="13"/>
      <c r="W148" s="13"/>
      <c r="X148" s="13"/>
      <c r="Y148" s="13"/>
      <c r="Z148" s="13"/>
      <c r="AA148" s="13"/>
      <c r="AB148" s="13"/>
      <c r="AC148" s="13"/>
      <c r="AD148" s="13"/>
      <c r="AE148" s="13"/>
      <c r="AT148" s="234" t="s">
        <v>150</v>
      </c>
      <c r="AU148" s="234" t="s">
        <v>87</v>
      </c>
      <c r="AV148" s="13" t="s">
        <v>85</v>
      </c>
      <c r="AW148" s="13" t="s">
        <v>38</v>
      </c>
      <c r="AX148" s="13" t="s">
        <v>77</v>
      </c>
      <c r="AY148" s="234" t="s">
        <v>139</v>
      </c>
    </row>
    <row r="149" s="14" customFormat="1">
      <c r="A149" s="14"/>
      <c r="B149" s="235"/>
      <c r="C149" s="236"/>
      <c r="D149" s="226" t="s">
        <v>150</v>
      </c>
      <c r="E149" s="237" t="s">
        <v>37</v>
      </c>
      <c r="F149" s="238" t="s">
        <v>543</v>
      </c>
      <c r="G149" s="236"/>
      <c r="H149" s="239">
        <v>4.9089999999999998</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150</v>
      </c>
      <c r="AU149" s="245" t="s">
        <v>87</v>
      </c>
      <c r="AV149" s="14" t="s">
        <v>87</v>
      </c>
      <c r="AW149" s="14" t="s">
        <v>38</v>
      </c>
      <c r="AX149" s="14" t="s">
        <v>77</v>
      </c>
      <c r="AY149" s="245" t="s">
        <v>139</v>
      </c>
    </row>
    <row r="150" s="14" customFormat="1">
      <c r="A150" s="14"/>
      <c r="B150" s="235"/>
      <c r="C150" s="236"/>
      <c r="D150" s="226" t="s">
        <v>150</v>
      </c>
      <c r="E150" s="237" t="s">
        <v>37</v>
      </c>
      <c r="F150" s="238" t="s">
        <v>544</v>
      </c>
      <c r="G150" s="236"/>
      <c r="H150" s="239">
        <v>2.5329999999999999</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150</v>
      </c>
      <c r="AU150" s="245" t="s">
        <v>87</v>
      </c>
      <c r="AV150" s="14" t="s">
        <v>87</v>
      </c>
      <c r="AW150" s="14" t="s">
        <v>38</v>
      </c>
      <c r="AX150" s="14" t="s">
        <v>77</v>
      </c>
      <c r="AY150" s="245" t="s">
        <v>139</v>
      </c>
    </row>
    <row r="151" s="14" customFormat="1">
      <c r="A151" s="14"/>
      <c r="B151" s="235"/>
      <c r="C151" s="236"/>
      <c r="D151" s="226" t="s">
        <v>150</v>
      </c>
      <c r="E151" s="237" t="s">
        <v>37</v>
      </c>
      <c r="F151" s="238" t="s">
        <v>545</v>
      </c>
      <c r="G151" s="236"/>
      <c r="H151" s="239">
        <v>2.5270000000000001</v>
      </c>
      <c r="I151" s="240"/>
      <c r="J151" s="236"/>
      <c r="K151" s="236"/>
      <c r="L151" s="241"/>
      <c r="M151" s="242"/>
      <c r="N151" s="243"/>
      <c r="O151" s="243"/>
      <c r="P151" s="243"/>
      <c r="Q151" s="243"/>
      <c r="R151" s="243"/>
      <c r="S151" s="243"/>
      <c r="T151" s="244"/>
      <c r="U151" s="14"/>
      <c r="V151" s="14"/>
      <c r="W151" s="14"/>
      <c r="X151" s="14"/>
      <c r="Y151" s="14"/>
      <c r="Z151" s="14"/>
      <c r="AA151" s="14"/>
      <c r="AB151" s="14"/>
      <c r="AC151" s="14"/>
      <c r="AD151" s="14"/>
      <c r="AE151" s="14"/>
      <c r="AT151" s="245" t="s">
        <v>150</v>
      </c>
      <c r="AU151" s="245" t="s">
        <v>87</v>
      </c>
      <c r="AV151" s="14" t="s">
        <v>87</v>
      </c>
      <c r="AW151" s="14" t="s">
        <v>38</v>
      </c>
      <c r="AX151" s="14" t="s">
        <v>77</v>
      </c>
      <c r="AY151" s="245" t="s">
        <v>139</v>
      </c>
    </row>
    <row r="152" s="14" customFormat="1">
      <c r="A152" s="14"/>
      <c r="B152" s="235"/>
      <c r="C152" s="236"/>
      <c r="D152" s="226" t="s">
        <v>150</v>
      </c>
      <c r="E152" s="237" t="s">
        <v>37</v>
      </c>
      <c r="F152" s="238" t="s">
        <v>546</v>
      </c>
      <c r="G152" s="236"/>
      <c r="H152" s="239">
        <v>2.1949999999999998</v>
      </c>
      <c r="I152" s="240"/>
      <c r="J152" s="236"/>
      <c r="K152" s="236"/>
      <c r="L152" s="241"/>
      <c r="M152" s="242"/>
      <c r="N152" s="243"/>
      <c r="O152" s="243"/>
      <c r="P152" s="243"/>
      <c r="Q152" s="243"/>
      <c r="R152" s="243"/>
      <c r="S152" s="243"/>
      <c r="T152" s="244"/>
      <c r="U152" s="14"/>
      <c r="V152" s="14"/>
      <c r="W152" s="14"/>
      <c r="X152" s="14"/>
      <c r="Y152" s="14"/>
      <c r="Z152" s="14"/>
      <c r="AA152" s="14"/>
      <c r="AB152" s="14"/>
      <c r="AC152" s="14"/>
      <c r="AD152" s="14"/>
      <c r="AE152" s="14"/>
      <c r="AT152" s="245" t="s">
        <v>150</v>
      </c>
      <c r="AU152" s="245" t="s">
        <v>87</v>
      </c>
      <c r="AV152" s="14" t="s">
        <v>87</v>
      </c>
      <c r="AW152" s="14" t="s">
        <v>38</v>
      </c>
      <c r="AX152" s="14" t="s">
        <v>77</v>
      </c>
      <c r="AY152" s="245" t="s">
        <v>139</v>
      </c>
    </row>
    <row r="153" s="15" customFormat="1">
      <c r="A153" s="15"/>
      <c r="B153" s="246"/>
      <c r="C153" s="247"/>
      <c r="D153" s="226" t="s">
        <v>150</v>
      </c>
      <c r="E153" s="248" t="s">
        <v>37</v>
      </c>
      <c r="F153" s="249" t="s">
        <v>175</v>
      </c>
      <c r="G153" s="247"/>
      <c r="H153" s="250">
        <v>89.549999999999997</v>
      </c>
      <c r="I153" s="251"/>
      <c r="J153" s="247"/>
      <c r="K153" s="247"/>
      <c r="L153" s="252"/>
      <c r="M153" s="253"/>
      <c r="N153" s="254"/>
      <c r="O153" s="254"/>
      <c r="P153" s="254"/>
      <c r="Q153" s="254"/>
      <c r="R153" s="254"/>
      <c r="S153" s="254"/>
      <c r="T153" s="255"/>
      <c r="U153" s="15"/>
      <c r="V153" s="15"/>
      <c r="W153" s="15"/>
      <c r="X153" s="15"/>
      <c r="Y153" s="15"/>
      <c r="Z153" s="15"/>
      <c r="AA153" s="15"/>
      <c r="AB153" s="15"/>
      <c r="AC153" s="15"/>
      <c r="AD153" s="15"/>
      <c r="AE153" s="15"/>
      <c r="AT153" s="256" t="s">
        <v>150</v>
      </c>
      <c r="AU153" s="256" t="s">
        <v>87</v>
      </c>
      <c r="AV153" s="15" t="s">
        <v>160</v>
      </c>
      <c r="AW153" s="15" t="s">
        <v>38</v>
      </c>
      <c r="AX153" s="15" t="s">
        <v>77</v>
      </c>
      <c r="AY153" s="256" t="s">
        <v>139</v>
      </c>
    </row>
    <row r="154" s="14" customFormat="1">
      <c r="A154" s="14"/>
      <c r="B154" s="235"/>
      <c r="C154" s="236"/>
      <c r="D154" s="226" t="s">
        <v>150</v>
      </c>
      <c r="E154" s="237" t="s">
        <v>37</v>
      </c>
      <c r="F154" s="238" t="s">
        <v>552</v>
      </c>
      <c r="G154" s="236"/>
      <c r="H154" s="239">
        <v>35.82</v>
      </c>
      <c r="I154" s="240"/>
      <c r="J154" s="236"/>
      <c r="K154" s="236"/>
      <c r="L154" s="241"/>
      <c r="M154" s="242"/>
      <c r="N154" s="243"/>
      <c r="O154" s="243"/>
      <c r="P154" s="243"/>
      <c r="Q154" s="243"/>
      <c r="R154" s="243"/>
      <c r="S154" s="243"/>
      <c r="T154" s="244"/>
      <c r="U154" s="14"/>
      <c r="V154" s="14"/>
      <c r="W154" s="14"/>
      <c r="X154" s="14"/>
      <c r="Y154" s="14"/>
      <c r="Z154" s="14"/>
      <c r="AA154" s="14"/>
      <c r="AB154" s="14"/>
      <c r="AC154" s="14"/>
      <c r="AD154" s="14"/>
      <c r="AE154" s="14"/>
      <c r="AT154" s="245" t="s">
        <v>150</v>
      </c>
      <c r="AU154" s="245" t="s">
        <v>87</v>
      </c>
      <c r="AV154" s="14" t="s">
        <v>87</v>
      </c>
      <c r="AW154" s="14" t="s">
        <v>38</v>
      </c>
      <c r="AX154" s="14" t="s">
        <v>85</v>
      </c>
      <c r="AY154" s="245" t="s">
        <v>139</v>
      </c>
    </row>
    <row r="155" s="2" customFormat="1" ht="24.15" customHeight="1">
      <c r="A155" s="40"/>
      <c r="B155" s="41"/>
      <c r="C155" s="206" t="s">
        <v>222</v>
      </c>
      <c r="D155" s="206" t="s">
        <v>141</v>
      </c>
      <c r="E155" s="207" t="s">
        <v>553</v>
      </c>
      <c r="F155" s="208" t="s">
        <v>554</v>
      </c>
      <c r="G155" s="209" t="s">
        <v>155</v>
      </c>
      <c r="H155" s="210">
        <v>0.77600000000000002</v>
      </c>
      <c r="I155" s="211"/>
      <c r="J155" s="212">
        <f>ROUND(I155*H155,2)</f>
        <v>0</v>
      </c>
      <c r="K155" s="208" t="s">
        <v>145</v>
      </c>
      <c r="L155" s="46"/>
      <c r="M155" s="213" t="s">
        <v>37</v>
      </c>
      <c r="N155" s="214" t="s">
        <v>48</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146</v>
      </c>
      <c r="AT155" s="217" t="s">
        <v>141</v>
      </c>
      <c r="AU155" s="217" t="s">
        <v>87</v>
      </c>
      <c r="AY155" s="19" t="s">
        <v>139</v>
      </c>
      <c r="BE155" s="218">
        <f>IF(N155="základní",J155,0)</f>
        <v>0</v>
      </c>
      <c r="BF155" s="218">
        <f>IF(N155="snížená",J155,0)</f>
        <v>0</v>
      </c>
      <c r="BG155" s="218">
        <f>IF(N155="zákl. přenesená",J155,0)</f>
        <v>0</v>
      </c>
      <c r="BH155" s="218">
        <f>IF(N155="sníž. přenesená",J155,0)</f>
        <v>0</v>
      </c>
      <c r="BI155" s="218">
        <f>IF(N155="nulová",J155,0)</f>
        <v>0</v>
      </c>
      <c r="BJ155" s="19" t="s">
        <v>85</v>
      </c>
      <c r="BK155" s="218">
        <f>ROUND(I155*H155,2)</f>
        <v>0</v>
      </c>
      <c r="BL155" s="19" t="s">
        <v>146</v>
      </c>
      <c r="BM155" s="217" t="s">
        <v>555</v>
      </c>
    </row>
    <row r="156" s="2" customFormat="1">
      <c r="A156" s="40"/>
      <c r="B156" s="41"/>
      <c r="C156" s="42"/>
      <c r="D156" s="219" t="s">
        <v>148</v>
      </c>
      <c r="E156" s="42"/>
      <c r="F156" s="220" t="s">
        <v>556</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148</v>
      </c>
      <c r="AU156" s="19" t="s">
        <v>87</v>
      </c>
    </row>
    <row r="157" s="13" customFormat="1">
      <c r="A157" s="13"/>
      <c r="B157" s="224"/>
      <c r="C157" s="225"/>
      <c r="D157" s="226" t="s">
        <v>150</v>
      </c>
      <c r="E157" s="227" t="s">
        <v>37</v>
      </c>
      <c r="F157" s="228" t="s">
        <v>557</v>
      </c>
      <c r="G157" s="225"/>
      <c r="H157" s="227" t="s">
        <v>37</v>
      </c>
      <c r="I157" s="229"/>
      <c r="J157" s="225"/>
      <c r="K157" s="225"/>
      <c r="L157" s="230"/>
      <c r="M157" s="231"/>
      <c r="N157" s="232"/>
      <c r="O157" s="232"/>
      <c r="P157" s="232"/>
      <c r="Q157" s="232"/>
      <c r="R157" s="232"/>
      <c r="S157" s="232"/>
      <c r="T157" s="233"/>
      <c r="U157" s="13"/>
      <c r="V157" s="13"/>
      <c r="W157" s="13"/>
      <c r="X157" s="13"/>
      <c r="Y157" s="13"/>
      <c r="Z157" s="13"/>
      <c r="AA157" s="13"/>
      <c r="AB157" s="13"/>
      <c r="AC157" s="13"/>
      <c r="AD157" s="13"/>
      <c r="AE157" s="13"/>
      <c r="AT157" s="234" t="s">
        <v>150</v>
      </c>
      <c r="AU157" s="234" t="s">
        <v>87</v>
      </c>
      <c r="AV157" s="13" t="s">
        <v>85</v>
      </c>
      <c r="AW157" s="13" t="s">
        <v>38</v>
      </c>
      <c r="AX157" s="13" t="s">
        <v>77</v>
      </c>
      <c r="AY157" s="234" t="s">
        <v>139</v>
      </c>
    </row>
    <row r="158" s="14" customFormat="1">
      <c r="A158" s="14"/>
      <c r="B158" s="235"/>
      <c r="C158" s="236"/>
      <c r="D158" s="226" t="s">
        <v>150</v>
      </c>
      <c r="E158" s="237" t="s">
        <v>37</v>
      </c>
      <c r="F158" s="238" t="s">
        <v>558</v>
      </c>
      <c r="G158" s="236"/>
      <c r="H158" s="239">
        <v>0.88300000000000001</v>
      </c>
      <c r="I158" s="240"/>
      <c r="J158" s="236"/>
      <c r="K158" s="236"/>
      <c r="L158" s="241"/>
      <c r="M158" s="242"/>
      <c r="N158" s="243"/>
      <c r="O158" s="243"/>
      <c r="P158" s="243"/>
      <c r="Q158" s="243"/>
      <c r="R158" s="243"/>
      <c r="S158" s="243"/>
      <c r="T158" s="244"/>
      <c r="U158" s="14"/>
      <c r="V158" s="14"/>
      <c r="W158" s="14"/>
      <c r="X158" s="14"/>
      <c r="Y158" s="14"/>
      <c r="Z158" s="14"/>
      <c r="AA158" s="14"/>
      <c r="AB158" s="14"/>
      <c r="AC158" s="14"/>
      <c r="AD158" s="14"/>
      <c r="AE158" s="14"/>
      <c r="AT158" s="245" t="s">
        <v>150</v>
      </c>
      <c r="AU158" s="245" t="s">
        <v>87</v>
      </c>
      <c r="AV158" s="14" t="s">
        <v>87</v>
      </c>
      <c r="AW158" s="14" t="s">
        <v>38</v>
      </c>
      <c r="AX158" s="14" t="s">
        <v>77</v>
      </c>
      <c r="AY158" s="245" t="s">
        <v>139</v>
      </c>
    </row>
    <row r="159" s="13" customFormat="1">
      <c r="A159" s="13"/>
      <c r="B159" s="224"/>
      <c r="C159" s="225"/>
      <c r="D159" s="226" t="s">
        <v>150</v>
      </c>
      <c r="E159" s="227" t="s">
        <v>37</v>
      </c>
      <c r="F159" s="228" t="s">
        <v>559</v>
      </c>
      <c r="G159" s="225"/>
      <c r="H159" s="227" t="s">
        <v>37</v>
      </c>
      <c r="I159" s="229"/>
      <c r="J159" s="225"/>
      <c r="K159" s="225"/>
      <c r="L159" s="230"/>
      <c r="M159" s="231"/>
      <c r="N159" s="232"/>
      <c r="O159" s="232"/>
      <c r="P159" s="232"/>
      <c r="Q159" s="232"/>
      <c r="R159" s="232"/>
      <c r="S159" s="232"/>
      <c r="T159" s="233"/>
      <c r="U159" s="13"/>
      <c r="V159" s="13"/>
      <c r="W159" s="13"/>
      <c r="X159" s="13"/>
      <c r="Y159" s="13"/>
      <c r="Z159" s="13"/>
      <c r="AA159" s="13"/>
      <c r="AB159" s="13"/>
      <c r="AC159" s="13"/>
      <c r="AD159" s="13"/>
      <c r="AE159" s="13"/>
      <c r="AT159" s="234" t="s">
        <v>150</v>
      </c>
      <c r="AU159" s="234" t="s">
        <v>87</v>
      </c>
      <c r="AV159" s="13" t="s">
        <v>85</v>
      </c>
      <c r="AW159" s="13" t="s">
        <v>38</v>
      </c>
      <c r="AX159" s="13" t="s">
        <v>77</v>
      </c>
      <c r="AY159" s="234" t="s">
        <v>139</v>
      </c>
    </row>
    <row r="160" s="14" customFormat="1">
      <c r="A160" s="14"/>
      <c r="B160" s="235"/>
      <c r="C160" s="236"/>
      <c r="D160" s="226" t="s">
        <v>150</v>
      </c>
      <c r="E160" s="237" t="s">
        <v>37</v>
      </c>
      <c r="F160" s="238" t="s">
        <v>560</v>
      </c>
      <c r="G160" s="236"/>
      <c r="H160" s="239">
        <v>0.30299999999999999</v>
      </c>
      <c r="I160" s="240"/>
      <c r="J160" s="236"/>
      <c r="K160" s="236"/>
      <c r="L160" s="241"/>
      <c r="M160" s="242"/>
      <c r="N160" s="243"/>
      <c r="O160" s="243"/>
      <c r="P160" s="243"/>
      <c r="Q160" s="243"/>
      <c r="R160" s="243"/>
      <c r="S160" s="243"/>
      <c r="T160" s="244"/>
      <c r="U160" s="14"/>
      <c r="V160" s="14"/>
      <c r="W160" s="14"/>
      <c r="X160" s="14"/>
      <c r="Y160" s="14"/>
      <c r="Z160" s="14"/>
      <c r="AA160" s="14"/>
      <c r="AB160" s="14"/>
      <c r="AC160" s="14"/>
      <c r="AD160" s="14"/>
      <c r="AE160" s="14"/>
      <c r="AT160" s="245" t="s">
        <v>150</v>
      </c>
      <c r="AU160" s="245" t="s">
        <v>87</v>
      </c>
      <c r="AV160" s="14" t="s">
        <v>87</v>
      </c>
      <c r="AW160" s="14" t="s">
        <v>38</v>
      </c>
      <c r="AX160" s="14" t="s">
        <v>77</v>
      </c>
      <c r="AY160" s="245" t="s">
        <v>139</v>
      </c>
    </row>
    <row r="161" s="13" customFormat="1">
      <c r="A161" s="13"/>
      <c r="B161" s="224"/>
      <c r="C161" s="225"/>
      <c r="D161" s="226" t="s">
        <v>150</v>
      </c>
      <c r="E161" s="227" t="s">
        <v>37</v>
      </c>
      <c r="F161" s="228" t="s">
        <v>561</v>
      </c>
      <c r="G161" s="225"/>
      <c r="H161" s="227" t="s">
        <v>37</v>
      </c>
      <c r="I161" s="229"/>
      <c r="J161" s="225"/>
      <c r="K161" s="225"/>
      <c r="L161" s="230"/>
      <c r="M161" s="231"/>
      <c r="N161" s="232"/>
      <c r="O161" s="232"/>
      <c r="P161" s="232"/>
      <c r="Q161" s="232"/>
      <c r="R161" s="232"/>
      <c r="S161" s="232"/>
      <c r="T161" s="233"/>
      <c r="U161" s="13"/>
      <c r="V161" s="13"/>
      <c r="W161" s="13"/>
      <c r="X161" s="13"/>
      <c r="Y161" s="13"/>
      <c r="Z161" s="13"/>
      <c r="AA161" s="13"/>
      <c r="AB161" s="13"/>
      <c r="AC161" s="13"/>
      <c r="AD161" s="13"/>
      <c r="AE161" s="13"/>
      <c r="AT161" s="234" t="s">
        <v>150</v>
      </c>
      <c r="AU161" s="234" t="s">
        <v>87</v>
      </c>
      <c r="AV161" s="13" t="s">
        <v>85</v>
      </c>
      <c r="AW161" s="13" t="s">
        <v>38</v>
      </c>
      <c r="AX161" s="13" t="s">
        <v>77</v>
      </c>
      <c r="AY161" s="234" t="s">
        <v>139</v>
      </c>
    </row>
    <row r="162" s="14" customFormat="1">
      <c r="A162" s="14"/>
      <c r="B162" s="235"/>
      <c r="C162" s="236"/>
      <c r="D162" s="226" t="s">
        <v>150</v>
      </c>
      <c r="E162" s="237" t="s">
        <v>37</v>
      </c>
      <c r="F162" s="238" t="s">
        <v>562</v>
      </c>
      <c r="G162" s="236"/>
      <c r="H162" s="239">
        <v>0.108</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150</v>
      </c>
      <c r="AU162" s="245" t="s">
        <v>87</v>
      </c>
      <c r="AV162" s="14" t="s">
        <v>87</v>
      </c>
      <c r="AW162" s="14" t="s">
        <v>38</v>
      </c>
      <c r="AX162" s="14" t="s">
        <v>77</v>
      </c>
      <c r="AY162" s="245" t="s">
        <v>139</v>
      </c>
    </row>
    <row r="163" s="15" customFormat="1">
      <c r="A163" s="15"/>
      <c r="B163" s="246"/>
      <c r="C163" s="247"/>
      <c r="D163" s="226" t="s">
        <v>150</v>
      </c>
      <c r="E163" s="248" t="s">
        <v>37</v>
      </c>
      <c r="F163" s="249" t="s">
        <v>175</v>
      </c>
      <c r="G163" s="247"/>
      <c r="H163" s="250">
        <v>1.294</v>
      </c>
      <c r="I163" s="251"/>
      <c r="J163" s="247"/>
      <c r="K163" s="247"/>
      <c r="L163" s="252"/>
      <c r="M163" s="253"/>
      <c r="N163" s="254"/>
      <c r="O163" s="254"/>
      <c r="P163" s="254"/>
      <c r="Q163" s="254"/>
      <c r="R163" s="254"/>
      <c r="S163" s="254"/>
      <c r="T163" s="255"/>
      <c r="U163" s="15"/>
      <c r="V163" s="15"/>
      <c r="W163" s="15"/>
      <c r="X163" s="15"/>
      <c r="Y163" s="15"/>
      <c r="Z163" s="15"/>
      <c r="AA163" s="15"/>
      <c r="AB163" s="15"/>
      <c r="AC163" s="15"/>
      <c r="AD163" s="15"/>
      <c r="AE163" s="15"/>
      <c r="AT163" s="256" t="s">
        <v>150</v>
      </c>
      <c r="AU163" s="256" t="s">
        <v>87</v>
      </c>
      <c r="AV163" s="15" t="s">
        <v>160</v>
      </c>
      <c r="AW163" s="15" t="s">
        <v>38</v>
      </c>
      <c r="AX163" s="15" t="s">
        <v>77</v>
      </c>
      <c r="AY163" s="256" t="s">
        <v>139</v>
      </c>
    </row>
    <row r="164" s="14" customFormat="1">
      <c r="A164" s="14"/>
      <c r="B164" s="235"/>
      <c r="C164" s="236"/>
      <c r="D164" s="226" t="s">
        <v>150</v>
      </c>
      <c r="E164" s="237" t="s">
        <v>37</v>
      </c>
      <c r="F164" s="238" t="s">
        <v>563</v>
      </c>
      <c r="G164" s="236"/>
      <c r="H164" s="239">
        <v>0.77600000000000002</v>
      </c>
      <c r="I164" s="240"/>
      <c r="J164" s="236"/>
      <c r="K164" s="236"/>
      <c r="L164" s="241"/>
      <c r="M164" s="242"/>
      <c r="N164" s="243"/>
      <c r="O164" s="243"/>
      <c r="P164" s="243"/>
      <c r="Q164" s="243"/>
      <c r="R164" s="243"/>
      <c r="S164" s="243"/>
      <c r="T164" s="244"/>
      <c r="U164" s="14"/>
      <c r="V164" s="14"/>
      <c r="W164" s="14"/>
      <c r="X164" s="14"/>
      <c r="Y164" s="14"/>
      <c r="Z164" s="14"/>
      <c r="AA164" s="14"/>
      <c r="AB164" s="14"/>
      <c r="AC164" s="14"/>
      <c r="AD164" s="14"/>
      <c r="AE164" s="14"/>
      <c r="AT164" s="245" t="s">
        <v>150</v>
      </c>
      <c r="AU164" s="245" t="s">
        <v>87</v>
      </c>
      <c r="AV164" s="14" t="s">
        <v>87</v>
      </c>
      <c r="AW164" s="14" t="s">
        <v>38</v>
      </c>
      <c r="AX164" s="14" t="s">
        <v>85</v>
      </c>
      <c r="AY164" s="245" t="s">
        <v>139</v>
      </c>
    </row>
    <row r="165" s="2" customFormat="1" ht="24.15" customHeight="1">
      <c r="A165" s="40"/>
      <c r="B165" s="41"/>
      <c r="C165" s="206" t="s">
        <v>229</v>
      </c>
      <c r="D165" s="206" t="s">
        <v>141</v>
      </c>
      <c r="E165" s="207" t="s">
        <v>564</v>
      </c>
      <c r="F165" s="208" t="s">
        <v>565</v>
      </c>
      <c r="G165" s="209" t="s">
        <v>155</v>
      </c>
      <c r="H165" s="210">
        <v>0.51800000000000002</v>
      </c>
      <c r="I165" s="211"/>
      <c r="J165" s="212">
        <f>ROUND(I165*H165,2)</f>
        <v>0</v>
      </c>
      <c r="K165" s="208" t="s">
        <v>145</v>
      </c>
      <c r="L165" s="46"/>
      <c r="M165" s="213" t="s">
        <v>37</v>
      </c>
      <c r="N165" s="214" t="s">
        <v>48</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146</v>
      </c>
      <c r="AT165" s="217" t="s">
        <v>141</v>
      </c>
      <c r="AU165" s="217" t="s">
        <v>87</v>
      </c>
      <c r="AY165" s="19" t="s">
        <v>139</v>
      </c>
      <c r="BE165" s="218">
        <f>IF(N165="základní",J165,0)</f>
        <v>0</v>
      </c>
      <c r="BF165" s="218">
        <f>IF(N165="snížená",J165,0)</f>
        <v>0</v>
      </c>
      <c r="BG165" s="218">
        <f>IF(N165="zákl. přenesená",J165,0)</f>
        <v>0</v>
      </c>
      <c r="BH165" s="218">
        <f>IF(N165="sníž. přenesená",J165,0)</f>
        <v>0</v>
      </c>
      <c r="BI165" s="218">
        <f>IF(N165="nulová",J165,0)</f>
        <v>0</v>
      </c>
      <c r="BJ165" s="19" t="s">
        <v>85</v>
      </c>
      <c r="BK165" s="218">
        <f>ROUND(I165*H165,2)</f>
        <v>0</v>
      </c>
      <c r="BL165" s="19" t="s">
        <v>146</v>
      </c>
      <c r="BM165" s="217" t="s">
        <v>566</v>
      </c>
    </row>
    <row r="166" s="2" customFormat="1">
      <c r="A166" s="40"/>
      <c r="B166" s="41"/>
      <c r="C166" s="42"/>
      <c r="D166" s="219" t="s">
        <v>148</v>
      </c>
      <c r="E166" s="42"/>
      <c r="F166" s="220" t="s">
        <v>567</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148</v>
      </c>
      <c r="AU166" s="19" t="s">
        <v>87</v>
      </c>
    </row>
    <row r="167" s="13" customFormat="1">
      <c r="A167" s="13"/>
      <c r="B167" s="224"/>
      <c r="C167" s="225"/>
      <c r="D167" s="226" t="s">
        <v>150</v>
      </c>
      <c r="E167" s="227" t="s">
        <v>37</v>
      </c>
      <c r="F167" s="228" t="s">
        <v>557</v>
      </c>
      <c r="G167" s="225"/>
      <c r="H167" s="227" t="s">
        <v>37</v>
      </c>
      <c r="I167" s="229"/>
      <c r="J167" s="225"/>
      <c r="K167" s="225"/>
      <c r="L167" s="230"/>
      <c r="M167" s="231"/>
      <c r="N167" s="232"/>
      <c r="O167" s="232"/>
      <c r="P167" s="232"/>
      <c r="Q167" s="232"/>
      <c r="R167" s="232"/>
      <c r="S167" s="232"/>
      <c r="T167" s="233"/>
      <c r="U167" s="13"/>
      <c r="V167" s="13"/>
      <c r="W167" s="13"/>
      <c r="X167" s="13"/>
      <c r="Y167" s="13"/>
      <c r="Z167" s="13"/>
      <c r="AA167" s="13"/>
      <c r="AB167" s="13"/>
      <c r="AC167" s="13"/>
      <c r="AD167" s="13"/>
      <c r="AE167" s="13"/>
      <c r="AT167" s="234" t="s">
        <v>150</v>
      </c>
      <c r="AU167" s="234" t="s">
        <v>87</v>
      </c>
      <c r="AV167" s="13" t="s">
        <v>85</v>
      </c>
      <c r="AW167" s="13" t="s">
        <v>38</v>
      </c>
      <c r="AX167" s="13" t="s">
        <v>77</v>
      </c>
      <c r="AY167" s="234" t="s">
        <v>139</v>
      </c>
    </row>
    <row r="168" s="14" customFormat="1">
      <c r="A168" s="14"/>
      <c r="B168" s="235"/>
      <c r="C168" s="236"/>
      <c r="D168" s="226" t="s">
        <v>150</v>
      </c>
      <c r="E168" s="237" t="s">
        <v>37</v>
      </c>
      <c r="F168" s="238" t="s">
        <v>558</v>
      </c>
      <c r="G168" s="236"/>
      <c r="H168" s="239">
        <v>0.88300000000000001</v>
      </c>
      <c r="I168" s="240"/>
      <c r="J168" s="236"/>
      <c r="K168" s="236"/>
      <c r="L168" s="241"/>
      <c r="M168" s="242"/>
      <c r="N168" s="243"/>
      <c r="O168" s="243"/>
      <c r="P168" s="243"/>
      <c r="Q168" s="243"/>
      <c r="R168" s="243"/>
      <c r="S168" s="243"/>
      <c r="T168" s="244"/>
      <c r="U168" s="14"/>
      <c r="V168" s="14"/>
      <c r="W168" s="14"/>
      <c r="X168" s="14"/>
      <c r="Y168" s="14"/>
      <c r="Z168" s="14"/>
      <c r="AA168" s="14"/>
      <c r="AB168" s="14"/>
      <c r="AC168" s="14"/>
      <c r="AD168" s="14"/>
      <c r="AE168" s="14"/>
      <c r="AT168" s="245" t="s">
        <v>150</v>
      </c>
      <c r="AU168" s="245" t="s">
        <v>87</v>
      </c>
      <c r="AV168" s="14" t="s">
        <v>87</v>
      </c>
      <c r="AW168" s="14" t="s">
        <v>38</v>
      </c>
      <c r="AX168" s="14" t="s">
        <v>77</v>
      </c>
      <c r="AY168" s="245" t="s">
        <v>139</v>
      </c>
    </row>
    <row r="169" s="13" customFormat="1">
      <c r="A169" s="13"/>
      <c r="B169" s="224"/>
      <c r="C169" s="225"/>
      <c r="D169" s="226" t="s">
        <v>150</v>
      </c>
      <c r="E169" s="227" t="s">
        <v>37</v>
      </c>
      <c r="F169" s="228" t="s">
        <v>559</v>
      </c>
      <c r="G169" s="225"/>
      <c r="H169" s="227" t="s">
        <v>37</v>
      </c>
      <c r="I169" s="229"/>
      <c r="J169" s="225"/>
      <c r="K169" s="225"/>
      <c r="L169" s="230"/>
      <c r="M169" s="231"/>
      <c r="N169" s="232"/>
      <c r="O169" s="232"/>
      <c r="P169" s="232"/>
      <c r="Q169" s="232"/>
      <c r="R169" s="232"/>
      <c r="S169" s="232"/>
      <c r="T169" s="233"/>
      <c r="U169" s="13"/>
      <c r="V169" s="13"/>
      <c r="W169" s="13"/>
      <c r="X169" s="13"/>
      <c r="Y169" s="13"/>
      <c r="Z169" s="13"/>
      <c r="AA169" s="13"/>
      <c r="AB169" s="13"/>
      <c r="AC169" s="13"/>
      <c r="AD169" s="13"/>
      <c r="AE169" s="13"/>
      <c r="AT169" s="234" t="s">
        <v>150</v>
      </c>
      <c r="AU169" s="234" t="s">
        <v>87</v>
      </c>
      <c r="AV169" s="13" t="s">
        <v>85</v>
      </c>
      <c r="AW169" s="13" t="s">
        <v>38</v>
      </c>
      <c r="AX169" s="13" t="s">
        <v>77</v>
      </c>
      <c r="AY169" s="234" t="s">
        <v>139</v>
      </c>
    </row>
    <row r="170" s="14" customFormat="1">
      <c r="A170" s="14"/>
      <c r="B170" s="235"/>
      <c r="C170" s="236"/>
      <c r="D170" s="226" t="s">
        <v>150</v>
      </c>
      <c r="E170" s="237" t="s">
        <v>37</v>
      </c>
      <c r="F170" s="238" t="s">
        <v>560</v>
      </c>
      <c r="G170" s="236"/>
      <c r="H170" s="239">
        <v>0.30299999999999999</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150</v>
      </c>
      <c r="AU170" s="245" t="s">
        <v>87</v>
      </c>
      <c r="AV170" s="14" t="s">
        <v>87</v>
      </c>
      <c r="AW170" s="14" t="s">
        <v>38</v>
      </c>
      <c r="AX170" s="14" t="s">
        <v>77</v>
      </c>
      <c r="AY170" s="245" t="s">
        <v>139</v>
      </c>
    </row>
    <row r="171" s="13" customFormat="1">
      <c r="A171" s="13"/>
      <c r="B171" s="224"/>
      <c r="C171" s="225"/>
      <c r="D171" s="226" t="s">
        <v>150</v>
      </c>
      <c r="E171" s="227" t="s">
        <v>37</v>
      </c>
      <c r="F171" s="228" t="s">
        <v>561</v>
      </c>
      <c r="G171" s="225"/>
      <c r="H171" s="227" t="s">
        <v>37</v>
      </c>
      <c r="I171" s="229"/>
      <c r="J171" s="225"/>
      <c r="K171" s="225"/>
      <c r="L171" s="230"/>
      <c r="M171" s="231"/>
      <c r="N171" s="232"/>
      <c r="O171" s="232"/>
      <c r="P171" s="232"/>
      <c r="Q171" s="232"/>
      <c r="R171" s="232"/>
      <c r="S171" s="232"/>
      <c r="T171" s="233"/>
      <c r="U171" s="13"/>
      <c r="V171" s="13"/>
      <c r="W171" s="13"/>
      <c r="X171" s="13"/>
      <c r="Y171" s="13"/>
      <c r="Z171" s="13"/>
      <c r="AA171" s="13"/>
      <c r="AB171" s="13"/>
      <c r="AC171" s="13"/>
      <c r="AD171" s="13"/>
      <c r="AE171" s="13"/>
      <c r="AT171" s="234" t="s">
        <v>150</v>
      </c>
      <c r="AU171" s="234" t="s">
        <v>87</v>
      </c>
      <c r="AV171" s="13" t="s">
        <v>85</v>
      </c>
      <c r="AW171" s="13" t="s">
        <v>38</v>
      </c>
      <c r="AX171" s="13" t="s">
        <v>77</v>
      </c>
      <c r="AY171" s="234" t="s">
        <v>139</v>
      </c>
    </row>
    <row r="172" s="14" customFormat="1">
      <c r="A172" s="14"/>
      <c r="B172" s="235"/>
      <c r="C172" s="236"/>
      <c r="D172" s="226" t="s">
        <v>150</v>
      </c>
      <c r="E172" s="237" t="s">
        <v>37</v>
      </c>
      <c r="F172" s="238" t="s">
        <v>562</v>
      </c>
      <c r="G172" s="236"/>
      <c r="H172" s="239">
        <v>0.108</v>
      </c>
      <c r="I172" s="240"/>
      <c r="J172" s="236"/>
      <c r="K172" s="236"/>
      <c r="L172" s="241"/>
      <c r="M172" s="242"/>
      <c r="N172" s="243"/>
      <c r="O172" s="243"/>
      <c r="P172" s="243"/>
      <c r="Q172" s="243"/>
      <c r="R172" s="243"/>
      <c r="S172" s="243"/>
      <c r="T172" s="244"/>
      <c r="U172" s="14"/>
      <c r="V172" s="14"/>
      <c r="W172" s="14"/>
      <c r="X172" s="14"/>
      <c r="Y172" s="14"/>
      <c r="Z172" s="14"/>
      <c r="AA172" s="14"/>
      <c r="AB172" s="14"/>
      <c r="AC172" s="14"/>
      <c r="AD172" s="14"/>
      <c r="AE172" s="14"/>
      <c r="AT172" s="245" t="s">
        <v>150</v>
      </c>
      <c r="AU172" s="245" t="s">
        <v>87</v>
      </c>
      <c r="AV172" s="14" t="s">
        <v>87</v>
      </c>
      <c r="AW172" s="14" t="s">
        <v>38</v>
      </c>
      <c r="AX172" s="14" t="s">
        <v>77</v>
      </c>
      <c r="AY172" s="245" t="s">
        <v>139</v>
      </c>
    </row>
    <row r="173" s="15" customFormat="1">
      <c r="A173" s="15"/>
      <c r="B173" s="246"/>
      <c r="C173" s="247"/>
      <c r="D173" s="226" t="s">
        <v>150</v>
      </c>
      <c r="E173" s="248" t="s">
        <v>37</v>
      </c>
      <c r="F173" s="249" t="s">
        <v>175</v>
      </c>
      <c r="G173" s="247"/>
      <c r="H173" s="250">
        <v>1.294</v>
      </c>
      <c r="I173" s="251"/>
      <c r="J173" s="247"/>
      <c r="K173" s="247"/>
      <c r="L173" s="252"/>
      <c r="M173" s="253"/>
      <c r="N173" s="254"/>
      <c r="O173" s="254"/>
      <c r="P173" s="254"/>
      <c r="Q173" s="254"/>
      <c r="R173" s="254"/>
      <c r="S173" s="254"/>
      <c r="T173" s="255"/>
      <c r="U173" s="15"/>
      <c r="V173" s="15"/>
      <c r="W173" s="15"/>
      <c r="X173" s="15"/>
      <c r="Y173" s="15"/>
      <c r="Z173" s="15"/>
      <c r="AA173" s="15"/>
      <c r="AB173" s="15"/>
      <c r="AC173" s="15"/>
      <c r="AD173" s="15"/>
      <c r="AE173" s="15"/>
      <c r="AT173" s="256" t="s">
        <v>150</v>
      </c>
      <c r="AU173" s="256" t="s">
        <v>87</v>
      </c>
      <c r="AV173" s="15" t="s">
        <v>160</v>
      </c>
      <c r="AW173" s="15" t="s">
        <v>38</v>
      </c>
      <c r="AX173" s="15" t="s">
        <v>77</v>
      </c>
      <c r="AY173" s="256" t="s">
        <v>139</v>
      </c>
    </row>
    <row r="174" s="14" customFormat="1">
      <c r="A174" s="14"/>
      <c r="B174" s="235"/>
      <c r="C174" s="236"/>
      <c r="D174" s="226" t="s">
        <v>150</v>
      </c>
      <c r="E174" s="237" t="s">
        <v>37</v>
      </c>
      <c r="F174" s="238" t="s">
        <v>568</v>
      </c>
      <c r="G174" s="236"/>
      <c r="H174" s="239">
        <v>0.51800000000000002</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150</v>
      </c>
      <c r="AU174" s="245" t="s">
        <v>87</v>
      </c>
      <c r="AV174" s="14" t="s">
        <v>87</v>
      </c>
      <c r="AW174" s="14" t="s">
        <v>38</v>
      </c>
      <c r="AX174" s="14" t="s">
        <v>85</v>
      </c>
      <c r="AY174" s="245" t="s">
        <v>139</v>
      </c>
    </row>
    <row r="175" s="2" customFormat="1" ht="37.8" customHeight="1">
      <c r="A175" s="40"/>
      <c r="B175" s="41"/>
      <c r="C175" s="206" t="s">
        <v>238</v>
      </c>
      <c r="D175" s="206" t="s">
        <v>141</v>
      </c>
      <c r="E175" s="207" t="s">
        <v>167</v>
      </c>
      <c r="F175" s="208" t="s">
        <v>168</v>
      </c>
      <c r="G175" s="209" t="s">
        <v>155</v>
      </c>
      <c r="H175" s="210">
        <v>360.76999999999998</v>
      </c>
      <c r="I175" s="211"/>
      <c r="J175" s="212">
        <f>ROUND(I175*H175,2)</f>
        <v>0</v>
      </c>
      <c r="K175" s="208" t="s">
        <v>145</v>
      </c>
      <c r="L175" s="46"/>
      <c r="M175" s="213" t="s">
        <v>37</v>
      </c>
      <c r="N175" s="214" t="s">
        <v>48</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146</v>
      </c>
      <c r="AT175" s="217" t="s">
        <v>141</v>
      </c>
      <c r="AU175" s="217" t="s">
        <v>87</v>
      </c>
      <c r="AY175" s="19" t="s">
        <v>139</v>
      </c>
      <c r="BE175" s="218">
        <f>IF(N175="základní",J175,0)</f>
        <v>0</v>
      </c>
      <c r="BF175" s="218">
        <f>IF(N175="snížená",J175,0)</f>
        <v>0</v>
      </c>
      <c r="BG175" s="218">
        <f>IF(N175="zákl. přenesená",J175,0)</f>
        <v>0</v>
      </c>
      <c r="BH175" s="218">
        <f>IF(N175="sníž. přenesená",J175,0)</f>
        <v>0</v>
      </c>
      <c r="BI175" s="218">
        <f>IF(N175="nulová",J175,0)</f>
        <v>0</v>
      </c>
      <c r="BJ175" s="19" t="s">
        <v>85</v>
      </c>
      <c r="BK175" s="218">
        <f>ROUND(I175*H175,2)</f>
        <v>0</v>
      </c>
      <c r="BL175" s="19" t="s">
        <v>146</v>
      </c>
      <c r="BM175" s="217" t="s">
        <v>569</v>
      </c>
    </row>
    <row r="176" s="2" customFormat="1">
      <c r="A176" s="40"/>
      <c r="B176" s="41"/>
      <c r="C176" s="42"/>
      <c r="D176" s="219" t="s">
        <v>148</v>
      </c>
      <c r="E176" s="42"/>
      <c r="F176" s="220" t="s">
        <v>170</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148</v>
      </c>
      <c r="AU176" s="19" t="s">
        <v>87</v>
      </c>
    </row>
    <row r="177" s="13" customFormat="1">
      <c r="A177" s="13"/>
      <c r="B177" s="224"/>
      <c r="C177" s="225"/>
      <c r="D177" s="226" t="s">
        <v>150</v>
      </c>
      <c r="E177" s="227" t="s">
        <v>37</v>
      </c>
      <c r="F177" s="228" t="s">
        <v>570</v>
      </c>
      <c r="G177" s="225"/>
      <c r="H177" s="227" t="s">
        <v>37</v>
      </c>
      <c r="I177" s="229"/>
      <c r="J177" s="225"/>
      <c r="K177" s="225"/>
      <c r="L177" s="230"/>
      <c r="M177" s="231"/>
      <c r="N177" s="232"/>
      <c r="O177" s="232"/>
      <c r="P177" s="232"/>
      <c r="Q177" s="232"/>
      <c r="R177" s="232"/>
      <c r="S177" s="232"/>
      <c r="T177" s="233"/>
      <c r="U177" s="13"/>
      <c r="V177" s="13"/>
      <c r="W177" s="13"/>
      <c r="X177" s="13"/>
      <c r="Y177" s="13"/>
      <c r="Z177" s="13"/>
      <c r="AA177" s="13"/>
      <c r="AB177" s="13"/>
      <c r="AC177" s="13"/>
      <c r="AD177" s="13"/>
      <c r="AE177" s="13"/>
      <c r="AT177" s="234" t="s">
        <v>150</v>
      </c>
      <c r="AU177" s="234" t="s">
        <v>87</v>
      </c>
      <c r="AV177" s="13" t="s">
        <v>85</v>
      </c>
      <c r="AW177" s="13" t="s">
        <v>38</v>
      </c>
      <c r="AX177" s="13" t="s">
        <v>77</v>
      </c>
      <c r="AY177" s="234" t="s">
        <v>139</v>
      </c>
    </row>
    <row r="178" s="14" customFormat="1">
      <c r="A178" s="14"/>
      <c r="B178" s="235"/>
      <c r="C178" s="236"/>
      <c r="D178" s="226" t="s">
        <v>150</v>
      </c>
      <c r="E178" s="237" t="s">
        <v>37</v>
      </c>
      <c r="F178" s="238" t="s">
        <v>571</v>
      </c>
      <c r="G178" s="236"/>
      <c r="H178" s="239">
        <v>94.079999999999998</v>
      </c>
      <c r="I178" s="240"/>
      <c r="J178" s="236"/>
      <c r="K178" s="236"/>
      <c r="L178" s="241"/>
      <c r="M178" s="242"/>
      <c r="N178" s="243"/>
      <c r="O178" s="243"/>
      <c r="P178" s="243"/>
      <c r="Q178" s="243"/>
      <c r="R178" s="243"/>
      <c r="S178" s="243"/>
      <c r="T178" s="244"/>
      <c r="U178" s="14"/>
      <c r="V178" s="14"/>
      <c r="W178" s="14"/>
      <c r="X178" s="14"/>
      <c r="Y178" s="14"/>
      <c r="Z178" s="14"/>
      <c r="AA178" s="14"/>
      <c r="AB178" s="14"/>
      <c r="AC178" s="14"/>
      <c r="AD178" s="14"/>
      <c r="AE178" s="14"/>
      <c r="AT178" s="245" t="s">
        <v>150</v>
      </c>
      <c r="AU178" s="245" t="s">
        <v>87</v>
      </c>
      <c r="AV178" s="14" t="s">
        <v>87</v>
      </c>
      <c r="AW178" s="14" t="s">
        <v>38</v>
      </c>
      <c r="AX178" s="14" t="s">
        <v>77</v>
      </c>
      <c r="AY178" s="245" t="s">
        <v>139</v>
      </c>
    </row>
    <row r="179" s="14" customFormat="1">
      <c r="A179" s="14"/>
      <c r="B179" s="235"/>
      <c r="C179" s="236"/>
      <c r="D179" s="226" t="s">
        <v>150</v>
      </c>
      <c r="E179" s="237" t="s">
        <v>37</v>
      </c>
      <c r="F179" s="238" t="s">
        <v>572</v>
      </c>
      <c r="G179" s="236"/>
      <c r="H179" s="239">
        <v>53.729999999999997</v>
      </c>
      <c r="I179" s="240"/>
      <c r="J179" s="236"/>
      <c r="K179" s="236"/>
      <c r="L179" s="241"/>
      <c r="M179" s="242"/>
      <c r="N179" s="243"/>
      <c r="O179" s="243"/>
      <c r="P179" s="243"/>
      <c r="Q179" s="243"/>
      <c r="R179" s="243"/>
      <c r="S179" s="243"/>
      <c r="T179" s="244"/>
      <c r="U179" s="14"/>
      <c r="V179" s="14"/>
      <c r="W179" s="14"/>
      <c r="X179" s="14"/>
      <c r="Y179" s="14"/>
      <c r="Z179" s="14"/>
      <c r="AA179" s="14"/>
      <c r="AB179" s="14"/>
      <c r="AC179" s="14"/>
      <c r="AD179" s="14"/>
      <c r="AE179" s="14"/>
      <c r="AT179" s="245" t="s">
        <v>150</v>
      </c>
      <c r="AU179" s="245" t="s">
        <v>87</v>
      </c>
      <c r="AV179" s="14" t="s">
        <v>87</v>
      </c>
      <c r="AW179" s="14" t="s">
        <v>38</v>
      </c>
      <c r="AX179" s="14" t="s">
        <v>77</v>
      </c>
      <c r="AY179" s="245" t="s">
        <v>139</v>
      </c>
    </row>
    <row r="180" s="13" customFormat="1">
      <c r="A180" s="13"/>
      <c r="B180" s="224"/>
      <c r="C180" s="225"/>
      <c r="D180" s="226" t="s">
        <v>150</v>
      </c>
      <c r="E180" s="227" t="s">
        <v>37</v>
      </c>
      <c r="F180" s="228" t="s">
        <v>573</v>
      </c>
      <c r="G180" s="225"/>
      <c r="H180" s="227" t="s">
        <v>37</v>
      </c>
      <c r="I180" s="229"/>
      <c r="J180" s="225"/>
      <c r="K180" s="225"/>
      <c r="L180" s="230"/>
      <c r="M180" s="231"/>
      <c r="N180" s="232"/>
      <c r="O180" s="232"/>
      <c r="P180" s="232"/>
      <c r="Q180" s="232"/>
      <c r="R180" s="232"/>
      <c r="S180" s="232"/>
      <c r="T180" s="233"/>
      <c r="U180" s="13"/>
      <c r="V180" s="13"/>
      <c r="W180" s="13"/>
      <c r="X180" s="13"/>
      <c r="Y180" s="13"/>
      <c r="Z180" s="13"/>
      <c r="AA180" s="13"/>
      <c r="AB180" s="13"/>
      <c r="AC180" s="13"/>
      <c r="AD180" s="13"/>
      <c r="AE180" s="13"/>
      <c r="AT180" s="234" t="s">
        <v>150</v>
      </c>
      <c r="AU180" s="234" t="s">
        <v>87</v>
      </c>
      <c r="AV180" s="13" t="s">
        <v>85</v>
      </c>
      <c r="AW180" s="13" t="s">
        <v>38</v>
      </c>
      <c r="AX180" s="13" t="s">
        <v>77</v>
      </c>
      <c r="AY180" s="234" t="s">
        <v>139</v>
      </c>
    </row>
    <row r="181" s="14" customFormat="1">
      <c r="A181" s="14"/>
      <c r="B181" s="235"/>
      <c r="C181" s="236"/>
      <c r="D181" s="226" t="s">
        <v>150</v>
      </c>
      <c r="E181" s="237" t="s">
        <v>37</v>
      </c>
      <c r="F181" s="238" t="s">
        <v>574</v>
      </c>
      <c r="G181" s="236"/>
      <c r="H181" s="239">
        <v>0.77600000000000002</v>
      </c>
      <c r="I181" s="240"/>
      <c r="J181" s="236"/>
      <c r="K181" s="236"/>
      <c r="L181" s="241"/>
      <c r="M181" s="242"/>
      <c r="N181" s="243"/>
      <c r="O181" s="243"/>
      <c r="P181" s="243"/>
      <c r="Q181" s="243"/>
      <c r="R181" s="243"/>
      <c r="S181" s="243"/>
      <c r="T181" s="244"/>
      <c r="U181" s="14"/>
      <c r="V181" s="14"/>
      <c r="W181" s="14"/>
      <c r="X181" s="14"/>
      <c r="Y181" s="14"/>
      <c r="Z181" s="14"/>
      <c r="AA181" s="14"/>
      <c r="AB181" s="14"/>
      <c r="AC181" s="14"/>
      <c r="AD181" s="14"/>
      <c r="AE181" s="14"/>
      <c r="AT181" s="245" t="s">
        <v>150</v>
      </c>
      <c r="AU181" s="245" t="s">
        <v>87</v>
      </c>
      <c r="AV181" s="14" t="s">
        <v>87</v>
      </c>
      <c r="AW181" s="14" t="s">
        <v>38</v>
      </c>
      <c r="AX181" s="14" t="s">
        <v>77</v>
      </c>
      <c r="AY181" s="245" t="s">
        <v>139</v>
      </c>
    </row>
    <row r="182" s="15" customFormat="1">
      <c r="A182" s="15"/>
      <c r="B182" s="246"/>
      <c r="C182" s="247"/>
      <c r="D182" s="226" t="s">
        <v>150</v>
      </c>
      <c r="E182" s="248" t="s">
        <v>37</v>
      </c>
      <c r="F182" s="249" t="s">
        <v>175</v>
      </c>
      <c r="G182" s="247"/>
      <c r="H182" s="250">
        <v>148.58600000000001</v>
      </c>
      <c r="I182" s="251"/>
      <c r="J182" s="247"/>
      <c r="K182" s="247"/>
      <c r="L182" s="252"/>
      <c r="M182" s="253"/>
      <c r="N182" s="254"/>
      <c r="O182" s="254"/>
      <c r="P182" s="254"/>
      <c r="Q182" s="254"/>
      <c r="R182" s="254"/>
      <c r="S182" s="254"/>
      <c r="T182" s="255"/>
      <c r="U182" s="15"/>
      <c r="V182" s="15"/>
      <c r="W182" s="15"/>
      <c r="X182" s="15"/>
      <c r="Y182" s="15"/>
      <c r="Z182" s="15"/>
      <c r="AA182" s="15"/>
      <c r="AB182" s="15"/>
      <c r="AC182" s="15"/>
      <c r="AD182" s="15"/>
      <c r="AE182" s="15"/>
      <c r="AT182" s="256" t="s">
        <v>150</v>
      </c>
      <c r="AU182" s="256" t="s">
        <v>87</v>
      </c>
      <c r="AV182" s="15" t="s">
        <v>160</v>
      </c>
      <c r="AW182" s="15" t="s">
        <v>38</v>
      </c>
      <c r="AX182" s="15" t="s">
        <v>77</v>
      </c>
      <c r="AY182" s="256" t="s">
        <v>139</v>
      </c>
    </row>
    <row r="183" s="13" customFormat="1">
      <c r="A183" s="13"/>
      <c r="B183" s="224"/>
      <c r="C183" s="225"/>
      <c r="D183" s="226" t="s">
        <v>150</v>
      </c>
      <c r="E183" s="227" t="s">
        <v>37</v>
      </c>
      <c r="F183" s="228" t="s">
        <v>575</v>
      </c>
      <c r="G183" s="225"/>
      <c r="H183" s="227" t="s">
        <v>37</v>
      </c>
      <c r="I183" s="229"/>
      <c r="J183" s="225"/>
      <c r="K183" s="225"/>
      <c r="L183" s="230"/>
      <c r="M183" s="231"/>
      <c r="N183" s="232"/>
      <c r="O183" s="232"/>
      <c r="P183" s="232"/>
      <c r="Q183" s="232"/>
      <c r="R183" s="232"/>
      <c r="S183" s="232"/>
      <c r="T183" s="233"/>
      <c r="U183" s="13"/>
      <c r="V183" s="13"/>
      <c r="W183" s="13"/>
      <c r="X183" s="13"/>
      <c r="Y183" s="13"/>
      <c r="Z183" s="13"/>
      <c r="AA183" s="13"/>
      <c r="AB183" s="13"/>
      <c r="AC183" s="13"/>
      <c r="AD183" s="13"/>
      <c r="AE183" s="13"/>
      <c r="AT183" s="234" t="s">
        <v>150</v>
      </c>
      <c r="AU183" s="234" t="s">
        <v>87</v>
      </c>
      <c r="AV183" s="13" t="s">
        <v>85</v>
      </c>
      <c r="AW183" s="13" t="s">
        <v>38</v>
      </c>
      <c r="AX183" s="13" t="s">
        <v>77</v>
      </c>
      <c r="AY183" s="234" t="s">
        <v>139</v>
      </c>
    </row>
    <row r="184" s="14" customFormat="1">
      <c r="A184" s="14"/>
      <c r="B184" s="235"/>
      <c r="C184" s="236"/>
      <c r="D184" s="226" t="s">
        <v>150</v>
      </c>
      <c r="E184" s="237" t="s">
        <v>37</v>
      </c>
      <c r="F184" s="238" t="s">
        <v>576</v>
      </c>
      <c r="G184" s="236"/>
      <c r="H184" s="239">
        <v>212.184</v>
      </c>
      <c r="I184" s="240"/>
      <c r="J184" s="236"/>
      <c r="K184" s="236"/>
      <c r="L184" s="241"/>
      <c r="M184" s="242"/>
      <c r="N184" s="243"/>
      <c r="O184" s="243"/>
      <c r="P184" s="243"/>
      <c r="Q184" s="243"/>
      <c r="R184" s="243"/>
      <c r="S184" s="243"/>
      <c r="T184" s="244"/>
      <c r="U184" s="14"/>
      <c r="V184" s="14"/>
      <c r="W184" s="14"/>
      <c r="X184" s="14"/>
      <c r="Y184" s="14"/>
      <c r="Z184" s="14"/>
      <c r="AA184" s="14"/>
      <c r="AB184" s="14"/>
      <c r="AC184" s="14"/>
      <c r="AD184" s="14"/>
      <c r="AE184" s="14"/>
      <c r="AT184" s="245" t="s">
        <v>150</v>
      </c>
      <c r="AU184" s="245" t="s">
        <v>87</v>
      </c>
      <c r="AV184" s="14" t="s">
        <v>87</v>
      </c>
      <c r="AW184" s="14" t="s">
        <v>38</v>
      </c>
      <c r="AX184" s="14" t="s">
        <v>77</v>
      </c>
      <c r="AY184" s="245" t="s">
        <v>139</v>
      </c>
    </row>
    <row r="185" s="15" customFormat="1">
      <c r="A185" s="15"/>
      <c r="B185" s="246"/>
      <c r="C185" s="247"/>
      <c r="D185" s="226" t="s">
        <v>150</v>
      </c>
      <c r="E185" s="248" t="s">
        <v>37</v>
      </c>
      <c r="F185" s="249" t="s">
        <v>175</v>
      </c>
      <c r="G185" s="247"/>
      <c r="H185" s="250">
        <v>212.184</v>
      </c>
      <c r="I185" s="251"/>
      <c r="J185" s="247"/>
      <c r="K185" s="247"/>
      <c r="L185" s="252"/>
      <c r="M185" s="253"/>
      <c r="N185" s="254"/>
      <c r="O185" s="254"/>
      <c r="P185" s="254"/>
      <c r="Q185" s="254"/>
      <c r="R185" s="254"/>
      <c r="S185" s="254"/>
      <c r="T185" s="255"/>
      <c r="U185" s="15"/>
      <c r="V185" s="15"/>
      <c r="W185" s="15"/>
      <c r="X185" s="15"/>
      <c r="Y185" s="15"/>
      <c r="Z185" s="15"/>
      <c r="AA185" s="15"/>
      <c r="AB185" s="15"/>
      <c r="AC185" s="15"/>
      <c r="AD185" s="15"/>
      <c r="AE185" s="15"/>
      <c r="AT185" s="256" t="s">
        <v>150</v>
      </c>
      <c r="AU185" s="256" t="s">
        <v>87</v>
      </c>
      <c r="AV185" s="15" t="s">
        <v>160</v>
      </c>
      <c r="AW185" s="15" t="s">
        <v>38</v>
      </c>
      <c r="AX185" s="15" t="s">
        <v>77</v>
      </c>
      <c r="AY185" s="256" t="s">
        <v>139</v>
      </c>
    </row>
    <row r="186" s="16" customFormat="1">
      <c r="A186" s="16"/>
      <c r="B186" s="257"/>
      <c r="C186" s="258"/>
      <c r="D186" s="226" t="s">
        <v>150</v>
      </c>
      <c r="E186" s="259" t="s">
        <v>37</v>
      </c>
      <c r="F186" s="260" t="s">
        <v>178</v>
      </c>
      <c r="G186" s="258"/>
      <c r="H186" s="261">
        <v>360.76999999999998</v>
      </c>
      <c r="I186" s="262"/>
      <c r="J186" s="258"/>
      <c r="K186" s="258"/>
      <c r="L186" s="263"/>
      <c r="M186" s="264"/>
      <c r="N186" s="265"/>
      <c r="O186" s="265"/>
      <c r="P186" s="265"/>
      <c r="Q186" s="265"/>
      <c r="R186" s="265"/>
      <c r="S186" s="265"/>
      <c r="T186" s="266"/>
      <c r="U186" s="16"/>
      <c r="V186" s="16"/>
      <c r="W186" s="16"/>
      <c r="X186" s="16"/>
      <c r="Y186" s="16"/>
      <c r="Z186" s="16"/>
      <c r="AA186" s="16"/>
      <c r="AB186" s="16"/>
      <c r="AC186" s="16"/>
      <c r="AD186" s="16"/>
      <c r="AE186" s="16"/>
      <c r="AT186" s="267" t="s">
        <v>150</v>
      </c>
      <c r="AU186" s="267" t="s">
        <v>87</v>
      </c>
      <c r="AV186" s="16" t="s">
        <v>146</v>
      </c>
      <c r="AW186" s="16" t="s">
        <v>38</v>
      </c>
      <c r="AX186" s="16" t="s">
        <v>85</v>
      </c>
      <c r="AY186" s="267" t="s">
        <v>139</v>
      </c>
    </row>
    <row r="187" s="2" customFormat="1" ht="37.8" customHeight="1">
      <c r="A187" s="40"/>
      <c r="B187" s="41"/>
      <c r="C187" s="206" t="s">
        <v>252</v>
      </c>
      <c r="D187" s="206" t="s">
        <v>141</v>
      </c>
      <c r="E187" s="207" t="s">
        <v>577</v>
      </c>
      <c r="F187" s="208" t="s">
        <v>578</v>
      </c>
      <c r="G187" s="209" t="s">
        <v>155</v>
      </c>
      <c r="H187" s="210">
        <v>99.058000000000007</v>
      </c>
      <c r="I187" s="211"/>
      <c r="J187" s="212">
        <f>ROUND(I187*H187,2)</f>
        <v>0</v>
      </c>
      <c r="K187" s="208" t="s">
        <v>145</v>
      </c>
      <c r="L187" s="46"/>
      <c r="M187" s="213" t="s">
        <v>37</v>
      </c>
      <c r="N187" s="214" t="s">
        <v>48</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146</v>
      </c>
      <c r="AT187" s="217" t="s">
        <v>141</v>
      </c>
      <c r="AU187" s="217" t="s">
        <v>87</v>
      </c>
      <c r="AY187" s="19" t="s">
        <v>139</v>
      </c>
      <c r="BE187" s="218">
        <f>IF(N187="základní",J187,0)</f>
        <v>0</v>
      </c>
      <c r="BF187" s="218">
        <f>IF(N187="snížená",J187,0)</f>
        <v>0</v>
      </c>
      <c r="BG187" s="218">
        <f>IF(N187="zákl. přenesená",J187,0)</f>
        <v>0</v>
      </c>
      <c r="BH187" s="218">
        <f>IF(N187="sníž. přenesená",J187,0)</f>
        <v>0</v>
      </c>
      <c r="BI187" s="218">
        <f>IF(N187="nulová",J187,0)</f>
        <v>0</v>
      </c>
      <c r="BJ187" s="19" t="s">
        <v>85</v>
      </c>
      <c r="BK187" s="218">
        <f>ROUND(I187*H187,2)</f>
        <v>0</v>
      </c>
      <c r="BL187" s="19" t="s">
        <v>146</v>
      </c>
      <c r="BM187" s="217" t="s">
        <v>579</v>
      </c>
    </row>
    <row r="188" s="2" customFormat="1">
      <c r="A188" s="40"/>
      <c r="B188" s="41"/>
      <c r="C188" s="42"/>
      <c r="D188" s="219" t="s">
        <v>148</v>
      </c>
      <c r="E188" s="42"/>
      <c r="F188" s="220" t="s">
        <v>580</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148</v>
      </c>
      <c r="AU188" s="19" t="s">
        <v>87</v>
      </c>
    </row>
    <row r="189" s="14" customFormat="1">
      <c r="A189" s="14"/>
      <c r="B189" s="235"/>
      <c r="C189" s="236"/>
      <c r="D189" s="226" t="s">
        <v>150</v>
      </c>
      <c r="E189" s="237" t="s">
        <v>37</v>
      </c>
      <c r="F189" s="238" t="s">
        <v>581</v>
      </c>
      <c r="G189" s="236"/>
      <c r="H189" s="239">
        <v>62.719999999999999</v>
      </c>
      <c r="I189" s="240"/>
      <c r="J189" s="236"/>
      <c r="K189" s="236"/>
      <c r="L189" s="241"/>
      <c r="M189" s="242"/>
      <c r="N189" s="243"/>
      <c r="O189" s="243"/>
      <c r="P189" s="243"/>
      <c r="Q189" s="243"/>
      <c r="R189" s="243"/>
      <c r="S189" s="243"/>
      <c r="T189" s="244"/>
      <c r="U189" s="14"/>
      <c r="V189" s="14"/>
      <c r="W189" s="14"/>
      <c r="X189" s="14"/>
      <c r="Y189" s="14"/>
      <c r="Z189" s="14"/>
      <c r="AA189" s="14"/>
      <c r="AB189" s="14"/>
      <c r="AC189" s="14"/>
      <c r="AD189" s="14"/>
      <c r="AE189" s="14"/>
      <c r="AT189" s="245" t="s">
        <v>150</v>
      </c>
      <c r="AU189" s="245" t="s">
        <v>87</v>
      </c>
      <c r="AV189" s="14" t="s">
        <v>87</v>
      </c>
      <c r="AW189" s="14" t="s">
        <v>38</v>
      </c>
      <c r="AX189" s="14" t="s">
        <v>77</v>
      </c>
      <c r="AY189" s="245" t="s">
        <v>139</v>
      </c>
    </row>
    <row r="190" s="14" customFormat="1">
      <c r="A190" s="14"/>
      <c r="B190" s="235"/>
      <c r="C190" s="236"/>
      <c r="D190" s="226" t="s">
        <v>150</v>
      </c>
      <c r="E190" s="237" t="s">
        <v>37</v>
      </c>
      <c r="F190" s="238" t="s">
        <v>582</v>
      </c>
      <c r="G190" s="236"/>
      <c r="H190" s="239">
        <v>35.82</v>
      </c>
      <c r="I190" s="240"/>
      <c r="J190" s="236"/>
      <c r="K190" s="236"/>
      <c r="L190" s="241"/>
      <c r="M190" s="242"/>
      <c r="N190" s="243"/>
      <c r="O190" s="243"/>
      <c r="P190" s="243"/>
      <c r="Q190" s="243"/>
      <c r="R190" s="243"/>
      <c r="S190" s="243"/>
      <c r="T190" s="244"/>
      <c r="U190" s="14"/>
      <c r="V190" s="14"/>
      <c r="W190" s="14"/>
      <c r="X190" s="14"/>
      <c r="Y190" s="14"/>
      <c r="Z190" s="14"/>
      <c r="AA190" s="14"/>
      <c r="AB190" s="14"/>
      <c r="AC190" s="14"/>
      <c r="AD190" s="14"/>
      <c r="AE190" s="14"/>
      <c r="AT190" s="245" t="s">
        <v>150</v>
      </c>
      <c r="AU190" s="245" t="s">
        <v>87</v>
      </c>
      <c r="AV190" s="14" t="s">
        <v>87</v>
      </c>
      <c r="AW190" s="14" t="s">
        <v>38</v>
      </c>
      <c r="AX190" s="14" t="s">
        <v>77</v>
      </c>
      <c r="AY190" s="245" t="s">
        <v>139</v>
      </c>
    </row>
    <row r="191" s="13" customFormat="1">
      <c r="A191" s="13"/>
      <c r="B191" s="224"/>
      <c r="C191" s="225"/>
      <c r="D191" s="226" t="s">
        <v>150</v>
      </c>
      <c r="E191" s="227" t="s">
        <v>37</v>
      </c>
      <c r="F191" s="228" t="s">
        <v>583</v>
      </c>
      <c r="G191" s="225"/>
      <c r="H191" s="227" t="s">
        <v>37</v>
      </c>
      <c r="I191" s="229"/>
      <c r="J191" s="225"/>
      <c r="K191" s="225"/>
      <c r="L191" s="230"/>
      <c r="M191" s="231"/>
      <c r="N191" s="232"/>
      <c r="O191" s="232"/>
      <c r="P191" s="232"/>
      <c r="Q191" s="232"/>
      <c r="R191" s="232"/>
      <c r="S191" s="232"/>
      <c r="T191" s="233"/>
      <c r="U191" s="13"/>
      <c r="V191" s="13"/>
      <c r="W191" s="13"/>
      <c r="X191" s="13"/>
      <c r="Y191" s="13"/>
      <c r="Z191" s="13"/>
      <c r="AA191" s="13"/>
      <c r="AB191" s="13"/>
      <c r="AC191" s="13"/>
      <c r="AD191" s="13"/>
      <c r="AE191" s="13"/>
      <c r="AT191" s="234" t="s">
        <v>150</v>
      </c>
      <c r="AU191" s="234" t="s">
        <v>87</v>
      </c>
      <c r="AV191" s="13" t="s">
        <v>85</v>
      </c>
      <c r="AW191" s="13" t="s">
        <v>38</v>
      </c>
      <c r="AX191" s="13" t="s">
        <v>77</v>
      </c>
      <c r="AY191" s="234" t="s">
        <v>139</v>
      </c>
    </row>
    <row r="192" s="14" customFormat="1">
      <c r="A192" s="14"/>
      <c r="B192" s="235"/>
      <c r="C192" s="236"/>
      <c r="D192" s="226" t="s">
        <v>150</v>
      </c>
      <c r="E192" s="237" t="s">
        <v>37</v>
      </c>
      <c r="F192" s="238" t="s">
        <v>584</v>
      </c>
      <c r="G192" s="236"/>
      <c r="H192" s="239">
        <v>0.51800000000000002</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150</v>
      </c>
      <c r="AU192" s="245" t="s">
        <v>87</v>
      </c>
      <c r="AV192" s="14" t="s">
        <v>87</v>
      </c>
      <c r="AW192" s="14" t="s">
        <v>38</v>
      </c>
      <c r="AX192" s="14" t="s">
        <v>77</v>
      </c>
      <c r="AY192" s="245" t="s">
        <v>139</v>
      </c>
    </row>
    <row r="193" s="16" customFormat="1">
      <c r="A193" s="16"/>
      <c r="B193" s="257"/>
      <c r="C193" s="258"/>
      <c r="D193" s="226" t="s">
        <v>150</v>
      </c>
      <c r="E193" s="259" t="s">
        <v>37</v>
      </c>
      <c r="F193" s="260" t="s">
        <v>178</v>
      </c>
      <c r="G193" s="258"/>
      <c r="H193" s="261">
        <v>99.058000000000007</v>
      </c>
      <c r="I193" s="262"/>
      <c r="J193" s="258"/>
      <c r="K193" s="258"/>
      <c r="L193" s="263"/>
      <c r="M193" s="264"/>
      <c r="N193" s="265"/>
      <c r="O193" s="265"/>
      <c r="P193" s="265"/>
      <c r="Q193" s="265"/>
      <c r="R193" s="265"/>
      <c r="S193" s="265"/>
      <c r="T193" s="266"/>
      <c r="U193" s="16"/>
      <c r="V193" s="16"/>
      <c r="W193" s="16"/>
      <c r="X193" s="16"/>
      <c r="Y193" s="16"/>
      <c r="Z193" s="16"/>
      <c r="AA193" s="16"/>
      <c r="AB193" s="16"/>
      <c r="AC193" s="16"/>
      <c r="AD193" s="16"/>
      <c r="AE193" s="16"/>
      <c r="AT193" s="267" t="s">
        <v>150</v>
      </c>
      <c r="AU193" s="267" t="s">
        <v>87</v>
      </c>
      <c r="AV193" s="16" t="s">
        <v>146</v>
      </c>
      <c r="AW193" s="16" t="s">
        <v>38</v>
      </c>
      <c r="AX193" s="16" t="s">
        <v>85</v>
      </c>
      <c r="AY193" s="267" t="s">
        <v>139</v>
      </c>
    </row>
    <row r="194" s="2" customFormat="1" ht="24.15" customHeight="1">
      <c r="A194" s="40"/>
      <c r="B194" s="41"/>
      <c r="C194" s="206" t="s">
        <v>8</v>
      </c>
      <c r="D194" s="206" t="s">
        <v>141</v>
      </c>
      <c r="E194" s="207" t="s">
        <v>585</v>
      </c>
      <c r="F194" s="208" t="s">
        <v>586</v>
      </c>
      <c r="G194" s="209" t="s">
        <v>155</v>
      </c>
      <c r="H194" s="210">
        <v>212.184</v>
      </c>
      <c r="I194" s="211"/>
      <c r="J194" s="212">
        <f>ROUND(I194*H194,2)</f>
        <v>0</v>
      </c>
      <c r="K194" s="208" t="s">
        <v>145</v>
      </c>
      <c r="L194" s="46"/>
      <c r="M194" s="213" t="s">
        <v>37</v>
      </c>
      <c r="N194" s="214" t="s">
        <v>48</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146</v>
      </c>
      <c r="AT194" s="217" t="s">
        <v>141</v>
      </c>
      <c r="AU194" s="217" t="s">
        <v>87</v>
      </c>
      <c r="AY194" s="19" t="s">
        <v>139</v>
      </c>
      <c r="BE194" s="218">
        <f>IF(N194="základní",J194,0)</f>
        <v>0</v>
      </c>
      <c r="BF194" s="218">
        <f>IF(N194="snížená",J194,0)</f>
        <v>0</v>
      </c>
      <c r="BG194" s="218">
        <f>IF(N194="zákl. přenesená",J194,0)</f>
        <v>0</v>
      </c>
      <c r="BH194" s="218">
        <f>IF(N194="sníž. přenesená",J194,0)</f>
        <v>0</v>
      </c>
      <c r="BI194" s="218">
        <f>IF(N194="nulová",J194,0)</f>
        <v>0</v>
      </c>
      <c r="BJ194" s="19" t="s">
        <v>85</v>
      </c>
      <c r="BK194" s="218">
        <f>ROUND(I194*H194,2)</f>
        <v>0</v>
      </c>
      <c r="BL194" s="19" t="s">
        <v>146</v>
      </c>
      <c r="BM194" s="217" t="s">
        <v>587</v>
      </c>
    </row>
    <row r="195" s="2" customFormat="1">
      <c r="A195" s="40"/>
      <c r="B195" s="41"/>
      <c r="C195" s="42"/>
      <c r="D195" s="219" t="s">
        <v>148</v>
      </c>
      <c r="E195" s="42"/>
      <c r="F195" s="220" t="s">
        <v>588</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148</v>
      </c>
      <c r="AU195" s="19" t="s">
        <v>87</v>
      </c>
    </row>
    <row r="196" s="13" customFormat="1">
      <c r="A196" s="13"/>
      <c r="B196" s="224"/>
      <c r="C196" s="225"/>
      <c r="D196" s="226" t="s">
        <v>150</v>
      </c>
      <c r="E196" s="227" t="s">
        <v>37</v>
      </c>
      <c r="F196" s="228" t="s">
        <v>589</v>
      </c>
      <c r="G196" s="225"/>
      <c r="H196" s="227" t="s">
        <v>37</v>
      </c>
      <c r="I196" s="229"/>
      <c r="J196" s="225"/>
      <c r="K196" s="225"/>
      <c r="L196" s="230"/>
      <c r="M196" s="231"/>
      <c r="N196" s="232"/>
      <c r="O196" s="232"/>
      <c r="P196" s="232"/>
      <c r="Q196" s="232"/>
      <c r="R196" s="232"/>
      <c r="S196" s="232"/>
      <c r="T196" s="233"/>
      <c r="U196" s="13"/>
      <c r="V196" s="13"/>
      <c r="W196" s="13"/>
      <c r="X196" s="13"/>
      <c r="Y196" s="13"/>
      <c r="Z196" s="13"/>
      <c r="AA196" s="13"/>
      <c r="AB196" s="13"/>
      <c r="AC196" s="13"/>
      <c r="AD196" s="13"/>
      <c r="AE196" s="13"/>
      <c r="AT196" s="234" t="s">
        <v>150</v>
      </c>
      <c r="AU196" s="234" t="s">
        <v>87</v>
      </c>
      <c r="AV196" s="13" t="s">
        <v>85</v>
      </c>
      <c r="AW196" s="13" t="s">
        <v>38</v>
      </c>
      <c r="AX196" s="13" t="s">
        <v>77</v>
      </c>
      <c r="AY196" s="234" t="s">
        <v>139</v>
      </c>
    </row>
    <row r="197" s="14" customFormat="1">
      <c r="A197" s="14"/>
      <c r="B197" s="235"/>
      <c r="C197" s="236"/>
      <c r="D197" s="226" t="s">
        <v>150</v>
      </c>
      <c r="E197" s="237" t="s">
        <v>37</v>
      </c>
      <c r="F197" s="238" t="s">
        <v>576</v>
      </c>
      <c r="G197" s="236"/>
      <c r="H197" s="239">
        <v>212.184</v>
      </c>
      <c r="I197" s="240"/>
      <c r="J197" s="236"/>
      <c r="K197" s="236"/>
      <c r="L197" s="241"/>
      <c r="M197" s="242"/>
      <c r="N197" s="243"/>
      <c r="O197" s="243"/>
      <c r="P197" s="243"/>
      <c r="Q197" s="243"/>
      <c r="R197" s="243"/>
      <c r="S197" s="243"/>
      <c r="T197" s="244"/>
      <c r="U197" s="14"/>
      <c r="V197" s="14"/>
      <c r="W197" s="14"/>
      <c r="X197" s="14"/>
      <c r="Y197" s="14"/>
      <c r="Z197" s="14"/>
      <c r="AA197" s="14"/>
      <c r="AB197" s="14"/>
      <c r="AC197" s="14"/>
      <c r="AD197" s="14"/>
      <c r="AE197" s="14"/>
      <c r="AT197" s="245" t="s">
        <v>150</v>
      </c>
      <c r="AU197" s="245" t="s">
        <v>87</v>
      </c>
      <c r="AV197" s="14" t="s">
        <v>87</v>
      </c>
      <c r="AW197" s="14" t="s">
        <v>38</v>
      </c>
      <c r="AX197" s="14" t="s">
        <v>85</v>
      </c>
      <c r="AY197" s="245" t="s">
        <v>139</v>
      </c>
    </row>
    <row r="198" s="2" customFormat="1" ht="24.15" customHeight="1">
      <c r="A198" s="40"/>
      <c r="B198" s="41"/>
      <c r="C198" s="206" t="s">
        <v>260</v>
      </c>
      <c r="D198" s="206" t="s">
        <v>141</v>
      </c>
      <c r="E198" s="207" t="s">
        <v>199</v>
      </c>
      <c r="F198" s="208" t="s">
        <v>200</v>
      </c>
      <c r="G198" s="209" t="s">
        <v>155</v>
      </c>
      <c r="H198" s="210">
        <v>162.09999999999999</v>
      </c>
      <c r="I198" s="211"/>
      <c r="J198" s="212">
        <f>ROUND(I198*H198,2)</f>
        <v>0</v>
      </c>
      <c r="K198" s="208" t="s">
        <v>145</v>
      </c>
      <c r="L198" s="46"/>
      <c r="M198" s="213" t="s">
        <v>37</v>
      </c>
      <c r="N198" s="214" t="s">
        <v>48</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146</v>
      </c>
      <c r="AT198" s="217" t="s">
        <v>141</v>
      </c>
      <c r="AU198" s="217" t="s">
        <v>87</v>
      </c>
      <c r="AY198" s="19" t="s">
        <v>139</v>
      </c>
      <c r="BE198" s="218">
        <f>IF(N198="základní",J198,0)</f>
        <v>0</v>
      </c>
      <c r="BF198" s="218">
        <f>IF(N198="snížená",J198,0)</f>
        <v>0</v>
      </c>
      <c r="BG198" s="218">
        <f>IF(N198="zákl. přenesená",J198,0)</f>
        <v>0</v>
      </c>
      <c r="BH198" s="218">
        <f>IF(N198="sníž. přenesená",J198,0)</f>
        <v>0</v>
      </c>
      <c r="BI198" s="218">
        <f>IF(N198="nulová",J198,0)</f>
        <v>0</v>
      </c>
      <c r="BJ198" s="19" t="s">
        <v>85</v>
      </c>
      <c r="BK198" s="218">
        <f>ROUND(I198*H198,2)</f>
        <v>0</v>
      </c>
      <c r="BL198" s="19" t="s">
        <v>146</v>
      </c>
      <c r="BM198" s="217" t="s">
        <v>590</v>
      </c>
    </row>
    <row r="199" s="2" customFormat="1">
      <c r="A199" s="40"/>
      <c r="B199" s="41"/>
      <c r="C199" s="42"/>
      <c r="D199" s="219" t="s">
        <v>148</v>
      </c>
      <c r="E199" s="42"/>
      <c r="F199" s="220" t="s">
        <v>202</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148</v>
      </c>
      <c r="AU199" s="19" t="s">
        <v>87</v>
      </c>
    </row>
    <row r="200" s="13" customFormat="1">
      <c r="A200" s="13"/>
      <c r="B200" s="224"/>
      <c r="C200" s="225"/>
      <c r="D200" s="226" t="s">
        <v>150</v>
      </c>
      <c r="E200" s="227" t="s">
        <v>37</v>
      </c>
      <c r="F200" s="228" t="s">
        <v>158</v>
      </c>
      <c r="G200" s="225"/>
      <c r="H200" s="227" t="s">
        <v>37</v>
      </c>
      <c r="I200" s="229"/>
      <c r="J200" s="225"/>
      <c r="K200" s="225"/>
      <c r="L200" s="230"/>
      <c r="M200" s="231"/>
      <c r="N200" s="232"/>
      <c r="O200" s="232"/>
      <c r="P200" s="232"/>
      <c r="Q200" s="232"/>
      <c r="R200" s="232"/>
      <c r="S200" s="232"/>
      <c r="T200" s="233"/>
      <c r="U200" s="13"/>
      <c r="V200" s="13"/>
      <c r="W200" s="13"/>
      <c r="X200" s="13"/>
      <c r="Y200" s="13"/>
      <c r="Z200" s="13"/>
      <c r="AA200" s="13"/>
      <c r="AB200" s="13"/>
      <c r="AC200" s="13"/>
      <c r="AD200" s="13"/>
      <c r="AE200" s="13"/>
      <c r="AT200" s="234" t="s">
        <v>150</v>
      </c>
      <c r="AU200" s="234" t="s">
        <v>87</v>
      </c>
      <c r="AV200" s="13" t="s">
        <v>85</v>
      </c>
      <c r="AW200" s="13" t="s">
        <v>38</v>
      </c>
      <c r="AX200" s="13" t="s">
        <v>77</v>
      </c>
      <c r="AY200" s="234" t="s">
        <v>139</v>
      </c>
    </row>
    <row r="201" s="14" customFormat="1">
      <c r="A201" s="14"/>
      <c r="B201" s="235"/>
      <c r="C201" s="236"/>
      <c r="D201" s="226" t="s">
        <v>150</v>
      </c>
      <c r="E201" s="237" t="s">
        <v>37</v>
      </c>
      <c r="F201" s="238" t="s">
        <v>591</v>
      </c>
      <c r="G201" s="236"/>
      <c r="H201" s="239">
        <v>162.09999999999999</v>
      </c>
      <c r="I201" s="240"/>
      <c r="J201" s="236"/>
      <c r="K201" s="236"/>
      <c r="L201" s="241"/>
      <c r="M201" s="242"/>
      <c r="N201" s="243"/>
      <c r="O201" s="243"/>
      <c r="P201" s="243"/>
      <c r="Q201" s="243"/>
      <c r="R201" s="243"/>
      <c r="S201" s="243"/>
      <c r="T201" s="244"/>
      <c r="U201" s="14"/>
      <c r="V201" s="14"/>
      <c r="W201" s="14"/>
      <c r="X201" s="14"/>
      <c r="Y201" s="14"/>
      <c r="Z201" s="14"/>
      <c r="AA201" s="14"/>
      <c r="AB201" s="14"/>
      <c r="AC201" s="14"/>
      <c r="AD201" s="14"/>
      <c r="AE201" s="14"/>
      <c r="AT201" s="245" t="s">
        <v>150</v>
      </c>
      <c r="AU201" s="245" t="s">
        <v>87</v>
      </c>
      <c r="AV201" s="14" t="s">
        <v>87</v>
      </c>
      <c r="AW201" s="14" t="s">
        <v>38</v>
      </c>
      <c r="AX201" s="14" t="s">
        <v>85</v>
      </c>
      <c r="AY201" s="245" t="s">
        <v>139</v>
      </c>
    </row>
    <row r="202" s="2" customFormat="1" ht="24.15" customHeight="1">
      <c r="A202" s="40"/>
      <c r="B202" s="41"/>
      <c r="C202" s="206" t="s">
        <v>265</v>
      </c>
      <c r="D202" s="206" t="s">
        <v>141</v>
      </c>
      <c r="E202" s="207" t="s">
        <v>592</v>
      </c>
      <c r="F202" s="208" t="s">
        <v>593</v>
      </c>
      <c r="G202" s="209" t="s">
        <v>155</v>
      </c>
      <c r="H202" s="210">
        <v>50.084000000000003</v>
      </c>
      <c r="I202" s="211"/>
      <c r="J202" s="212">
        <f>ROUND(I202*H202,2)</f>
        <v>0</v>
      </c>
      <c r="K202" s="208" t="s">
        <v>145</v>
      </c>
      <c r="L202" s="46"/>
      <c r="M202" s="213" t="s">
        <v>37</v>
      </c>
      <c r="N202" s="214" t="s">
        <v>48</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146</v>
      </c>
      <c r="AT202" s="217" t="s">
        <v>141</v>
      </c>
      <c r="AU202" s="217" t="s">
        <v>87</v>
      </c>
      <c r="AY202" s="19" t="s">
        <v>139</v>
      </c>
      <c r="BE202" s="218">
        <f>IF(N202="základní",J202,0)</f>
        <v>0</v>
      </c>
      <c r="BF202" s="218">
        <f>IF(N202="snížená",J202,0)</f>
        <v>0</v>
      </c>
      <c r="BG202" s="218">
        <f>IF(N202="zákl. přenesená",J202,0)</f>
        <v>0</v>
      </c>
      <c r="BH202" s="218">
        <f>IF(N202="sníž. přenesená",J202,0)</f>
        <v>0</v>
      </c>
      <c r="BI202" s="218">
        <f>IF(N202="nulová",J202,0)</f>
        <v>0</v>
      </c>
      <c r="BJ202" s="19" t="s">
        <v>85</v>
      </c>
      <c r="BK202" s="218">
        <f>ROUND(I202*H202,2)</f>
        <v>0</v>
      </c>
      <c r="BL202" s="19" t="s">
        <v>146</v>
      </c>
      <c r="BM202" s="217" t="s">
        <v>594</v>
      </c>
    </row>
    <row r="203" s="2" customFormat="1">
      <c r="A203" s="40"/>
      <c r="B203" s="41"/>
      <c r="C203" s="42"/>
      <c r="D203" s="219" t="s">
        <v>148</v>
      </c>
      <c r="E203" s="42"/>
      <c r="F203" s="220" t="s">
        <v>595</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9" t="s">
        <v>148</v>
      </c>
      <c r="AU203" s="19" t="s">
        <v>87</v>
      </c>
    </row>
    <row r="204" s="13" customFormat="1">
      <c r="A204" s="13"/>
      <c r="B204" s="224"/>
      <c r="C204" s="225"/>
      <c r="D204" s="226" t="s">
        <v>150</v>
      </c>
      <c r="E204" s="227" t="s">
        <v>37</v>
      </c>
      <c r="F204" s="228" t="s">
        <v>596</v>
      </c>
      <c r="G204" s="225"/>
      <c r="H204" s="227" t="s">
        <v>37</v>
      </c>
      <c r="I204" s="229"/>
      <c r="J204" s="225"/>
      <c r="K204" s="225"/>
      <c r="L204" s="230"/>
      <c r="M204" s="231"/>
      <c r="N204" s="232"/>
      <c r="O204" s="232"/>
      <c r="P204" s="232"/>
      <c r="Q204" s="232"/>
      <c r="R204" s="232"/>
      <c r="S204" s="232"/>
      <c r="T204" s="233"/>
      <c r="U204" s="13"/>
      <c r="V204" s="13"/>
      <c r="W204" s="13"/>
      <c r="X204" s="13"/>
      <c r="Y204" s="13"/>
      <c r="Z204" s="13"/>
      <c r="AA204" s="13"/>
      <c r="AB204" s="13"/>
      <c r="AC204" s="13"/>
      <c r="AD204" s="13"/>
      <c r="AE204" s="13"/>
      <c r="AT204" s="234" t="s">
        <v>150</v>
      </c>
      <c r="AU204" s="234" t="s">
        <v>87</v>
      </c>
      <c r="AV204" s="13" t="s">
        <v>85</v>
      </c>
      <c r="AW204" s="13" t="s">
        <v>38</v>
      </c>
      <c r="AX204" s="13" t="s">
        <v>77</v>
      </c>
      <c r="AY204" s="234" t="s">
        <v>139</v>
      </c>
    </row>
    <row r="205" s="14" customFormat="1">
      <c r="A205" s="14"/>
      <c r="B205" s="235"/>
      <c r="C205" s="236"/>
      <c r="D205" s="226" t="s">
        <v>150</v>
      </c>
      <c r="E205" s="237" t="s">
        <v>37</v>
      </c>
      <c r="F205" s="238" t="s">
        <v>597</v>
      </c>
      <c r="G205" s="236"/>
      <c r="H205" s="239">
        <v>22.664999999999999</v>
      </c>
      <c r="I205" s="240"/>
      <c r="J205" s="236"/>
      <c r="K205" s="236"/>
      <c r="L205" s="241"/>
      <c r="M205" s="242"/>
      <c r="N205" s="243"/>
      <c r="O205" s="243"/>
      <c r="P205" s="243"/>
      <c r="Q205" s="243"/>
      <c r="R205" s="243"/>
      <c r="S205" s="243"/>
      <c r="T205" s="244"/>
      <c r="U205" s="14"/>
      <c r="V205" s="14"/>
      <c r="W205" s="14"/>
      <c r="X205" s="14"/>
      <c r="Y205" s="14"/>
      <c r="Z205" s="14"/>
      <c r="AA205" s="14"/>
      <c r="AB205" s="14"/>
      <c r="AC205" s="14"/>
      <c r="AD205" s="14"/>
      <c r="AE205" s="14"/>
      <c r="AT205" s="245" t="s">
        <v>150</v>
      </c>
      <c r="AU205" s="245" t="s">
        <v>87</v>
      </c>
      <c r="AV205" s="14" t="s">
        <v>87</v>
      </c>
      <c r="AW205" s="14" t="s">
        <v>38</v>
      </c>
      <c r="AX205" s="14" t="s">
        <v>77</v>
      </c>
      <c r="AY205" s="245" t="s">
        <v>139</v>
      </c>
    </row>
    <row r="206" s="13" customFormat="1">
      <c r="A206" s="13"/>
      <c r="B206" s="224"/>
      <c r="C206" s="225"/>
      <c r="D206" s="226" t="s">
        <v>150</v>
      </c>
      <c r="E206" s="227" t="s">
        <v>37</v>
      </c>
      <c r="F206" s="228" t="s">
        <v>598</v>
      </c>
      <c r="G206" s="225"/>
      <c r="H206" s="227" t="s">
        <v>37</v>
      </c>
      <c r="I206" s="229"/>
      <c r="J206" s="225"/>
      <c r="K206" s="225"/>
      <c r="L206" s="230"/>
      <c r="M206" s="231"/>
      <c r="N206" s="232"/>
      <c r="O206" s="232"/>
      <c r="P206" s="232"/>
      <c r="Q206" s="232"/>
      <c r="R206" s="232"/>
      <c r="S206" s="232"/>
      <c r="T206" s="233"/>
      <c r="U206" s="13"/>
      <c r="V206" s="13"/>
      <c r="W206" s="13"/>
      <c r="X206" s="13"/>
      <c r="Y206" s="13"/>
      <c r="Z206" s="13"/>
      <c r="AA206" s="13"/>
      <c r="AB206" s="13"/>
      <c r="AC206" s="13"/>
      <c r="AD206" s="13"/>
      <c r="AE206" s="13"/>
      <c r="AT206" s="234" t="s">
        <v>150</v>
      </c>
      <c r="AU206" s="234" t="s">
        <v>87</v>
      </c>
      <c r="AV206" s="13" t="s">
        <v>85</v>
      </c>
      <c r="AW206" s="13" t="s">
        <v>38</v>
      </c>
      <c r="AX206" s="13" t="s">
        <v>77</v>
      </c>
      <c r="AY206" s="234" t="s">
        <v>139</v>
      </c>
    </row>
    <row r="207" s="14" customFormat="1">
      <c r="A207" s="14"/>
      <c r="B207" s="235"/>
      <c r="C207" s="236"/>
      <c r="D207" s="226" t="s">
        <v>150</v>
      </c>
      <c r="E207" s="237" t="s">
        <v>37</v>
      </c>
      <c r="F207" s="238" t="s">
        <v>599</v>
      </c>
      <c r="G207" s="236"/>
      <c r="H207" s="239">
        <v>20.773</v>
      </c>
      <c r="I207" s="240"/>
      <c r="J207" s="236"/>
      <c r="K207" s="236"/>
      <c r="L207" s="241"/>
      <c r="M207" s="242"/>
      <c r="N207" s="243"/>
      <c r="O207" s="243"/>
      <c r="P207" s="243"/>
      <c r="Q207" s="243"/>
      <c r="R207" s="243"/>
      <c r="S207" s="243"/>
      <c r="T207" s="244"/>
      <c r="U207" s="14"/>
      <c r="V207" s="14"/>
      <c r="W207" s="14"/>
      <c r="X207" s="14"/>
      <c r="Y207" s="14"/>
      <c r="Z207" s="14"/>
      <c r="AA207" s="14"/>
      <c r="AB207" s="14"/>
      <c r="AC207" s="14"/>
      <c r="AD207" s="14"/>
      <c r="AE207" s="14"/>
      <c r="AT207" s="245" t="s">
        <v>150</v>
      </c>
      <c r="AU207" s="245" t="s">
        <v>87</v>
      </c>
      <c r="AV207" s="14" t="s">
        <v>87</v>
      </c>
      <c r="AW207" s="14" t="s">
        <v>38</v>
      </c>
      <c r="AX207" s="14" t="s">
        <v>77</v>
      </c>
      <c r="AY207" s="245" t="s">
        <v>139</v>
      </c>
    </row>
    <row r="208" s="14" customFormat="1">
      <c r="A208" s="14"/>
      <c r="B208" s="235"/>
      <c r="C208" s="236"/>
      <c r="D208" s="226" t="s">
        <v>150</v>
      </c>
      <c r="E208" s="237" t="s">
        <v>37</v>
      </c>
      <c r="F208" s="238" t="s">
        <v>600</v>
      </c>
      <c r="G208" s="236"/>
      <c r="H208" s="239">
        <v>6.6459999999999999</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150</v>
      </c>
      <c r="AU208" s="245" t="s">
        <v>87</v>
      </c>
      <c r="AV208" s="14" t="s">
        <v>87</v>
      </c>
      <c r="AW208" s="14" t="s">
        <v>38</v>
      </c>
      <c r="AX208" s="14" t="s">
        <v>77</v>
      </c>
      <c r="AY208" s="245" t="s">
        <v>139</v>
      </c>
    </row>
    <row r="209" s="16" customFormat="1">
      <c r="A209" s="16"/>
      <c r="B209" s="257"/>
      <c r="C209" s="258"/>
      <c r="D209" s="226" t="s">
        <v>150</v>
      </c>
      <c r="E209" s="259" t="s">
        <v>37</v>
      </c>
      <c r="F209" s="260" t="s">
        <v>178</v>
      </c>
      <c r="G209" s="258"/>
      <c r="H209" s="261">
        <v>50.084000000000003</v>
      </c>
      <c r="I209" s="262"/>
      <c r="J209" s="258"/>
      <c r="K209" s="258"/>
      <c r="L209" s="263"/>
      <c r="M209" s="264"/>
      <c r="N209" s="265"/>
      <c r="O209" s="265"/>
      <c r="P209" s="265"/>
      <c r="Q209" s="265"/>
      <c r="R209" s="265"/>
      <c r="S209" s="265"/>
      <c r="T209" s="266"/>
      <c r="U209" s="16"/>
      <c r="V209" s="16"/>
      <c r="W209" s="16"/>
      <c r="X209" s="16"/>
      <c r="Y209" s="16"/>
      <c r="Z209" s="16"/>
      <c r="AA209" s="16"/>
      <c r="AB209" s="16"/>
      <c r="AC209" s="16"/>
      <c r="AD209" s="16"/>
      <c r="AE209" s="16"/>
      <c r="AT209" s="267" t="s">
        <v>150</v>
      </c>
      <c r="AU209" s="267" t="s">
        <v>87</v>
      </c>
      <c r="AV209" s="16" t="s">
        <v>146</v>
      </c>
      <c r="AW209" s="16" t="s">
        <v>38</v>
      </c>
      <c r="AX209" s="16" t="s">
        <v>85</v>
      </c>
      <c r="AY209" s="267" t="s">
        <v>139</v>
      </c>
    </row>
    <row r="210" s="2" customFormat="1" ht="24.15" customHeight="1">
      <c r="A210" s="40"/>
      <c r="B210" s="41"/>
      <c r="C210" s="206" t="s">
        <v>269</v>
      </c>
      <c r="D210" s="206" t="s">
        <v>141</v>
      </c>
      <c r="E210" s="207" t="s">
        <v>601</v>
      </c>
      <c r="F210" s="208" t="s">
        <v>602</v>
      </c>
      <c r="G210" s="209" t="s">
        <v>241</v>
      </c>
      <c r="H210" s="210">
        <v>2</v>
      </c>
      <c r="I210" s="211"/>
      <c r="J210" s="212">
        <f>ROUND(I210*H210,2)</f>
        <v>0</v>
      </c>
      <c r="K210" s="208" t="s">
        <v>145</v>
      </c>
      <c r="L210" s="46"/>
      <c r="M210" s="213" t="s">
        <v>37</v>
      </c>
      <c r="N210" s="214" t="s">
        <v>48</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146</v>
      </c>
      <c r="AT210" s="217" t="s">
        <v>141</v>
      </c>
      <c r="AU210" s="217" t="s">
        <v>87</v>
      </c>
      <c r="AY210" s="19" t="s">
        <v>139</v>
      </c>
      <c r="BE210" s="218">
        <f>IF(N210="základní",J210,0)</f>
        <v>0</v>
      </c>
      <c r="BF210" s="218">
        <f>IF(N210="snížená",J210,0)</f>
        <v>0</v>
      </c>
      <c r="BG210" s="218">
        <f>IF(N210="zákl. přenesená",J210,0)</f>
        <v>0</v>
      </c>
      <c r="BH210" s="218">
        <f>IF(N210="sníž. přenesená",J210,0)</f>
        <v>0</v>
      </c>
      <c r="BI210" s="218">
        <f>IF(N210="nulová",J210,0)</f>
        <v>0</v>
      </c>
      <c r="BJ210" s="19" t="s">
        <v>85</v>
      </c>
      <c r="BK210" s="218">
        <f>ROUND(I210*H210,2)</f>
        <v>0</v>
      </c>
      <c r="BL210" s="19" t="s">
        <v>146</v>
      </c>
      <c r="BM210" s="217" t="s">
        <v>603</v>
      </c>
    </row>
    <row r="211" s="2" customFormat="1">
      <c r="A211" s="40"/>
      <c r="B211" s="41"/>
      <c r="C211" s="42"/>
      <c r="D211" s="219" t="s">
        <v>148</v>
      </c>
      <c r="E211" s="42"/>
      <c r="F211" s="220" t="s">
        <v>604</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148</v>
      </c>
      <c r="AU211" s="19" t="s">
        <v>87</v>
      </c>
    </row>
    <row r="212" s="2" customFormat="1" ht="24.15" customHeight="1">
      <c r="A212" s="40"/>
      <c r="B212" s="41"/>
      <c r="C212" s="206" t="s">
        <v>278</v>
      </c>
      <c r="D212" s="206" t="s">
        <v>141</v>
      </c>
      <c r="E212" s="207" t="s">
        <v>605</v>
      </c>
      <c r="F212" s="208" t="s">
        <v>606</v>
      </c>
      <c r="G212" s="209" t="s">
        <v>241</v>
      </c>
      <c r="H212" s="210">
        <v>1</v>
      </c>
      <c r="I212" s="211"/>
      <c r="J212" s="212">
        <f>ROUND(I212*H212,2)</f>
        <v>0</v>
      </c>
      <c r="K212" s="208" t="s">
        <v>145</v>
      </c>
      <c r="L212" s="46"/>
      <c r="M212" s="213" t="s">
        <v>37</v>
      </c>
      <c r="N212" s="214" t="s">
        <v>48</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146</v>
      </c>
      <c r="AT212" s="217" t="s">
        <v>141</v>
      </c>
      <c r="AU212" s="217" t="s">
        <v>87</v>
      </c>
      <c r="AY212" s="19" t="s">
        <v>139</v>
      </c>
      <c r="BE212" s="218">
        <f>IF(N212="základní",J212,0)</f>
        <v>0</v>
      </c>
      <c r="BF212" s="218">
        <f>IF(N212="snížená",J212,0)</f>
        <v>0</v>
      </c>
      <c r="BG212" s="218">
        <f>IF(N212="zákl. přenesená",J212,0)</f>
        <v>0</v>
      </c>
      <c r="BH212" s="218">
        <f>IF(N212="sníž. přenesená",J212,0)</f>
        <v>0</v>
      </c>
      <c r="BI212" s="218">
        <f>IF(N212="nulová",J212,0)</f>
        <v>0</v>
      </c>
      <c r="BJ212" s="19" t="s">
        <v>85</v>
      </c>
      <c r="BK212" s="218">
        <f>ROUND(I212*H212,2)</f>
        <v>0</v>
      </c>
      <c r="BL212" s="19" t="s">
        <v>146</v>
      </c>
      <c r="BM212" s="217" t="s">
        <v>607</v>
      </c>
    </row>
    <row r="213" s="2" customFormat="1">
      <c r="A213" s="40"/>
      <c r="B213" s="41"/>
      <c r="C213" s="42"/>
      <c r="D213" s="219" t="s">
        <v>148</v>
      </c>
      <c r="E213" s="42"/>
      <c r="F213" s="220" t="s">
        <v>608</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148</v>
      </c>
      <c r="AU213" s="19" t="s">
        <v>87</v>
      </c>
    </row>
    <row r="214" s="2" customFormat="1" ht="21.75" customHeight="1">
      <c r="A214" s="40"/>
      <c r="B214" s="41"/>
      <c r="C214" s="206" t="s">
        <v>283</v>
      </c>
      <c r="D214" s="206" t="s">
        <v>141</v>
      </c>
      <c r="E214" s="207" t="s">
        <v>216</v>
      </c>
      <c r="F214" s="208" t="s">
        <v>217</v>
      </c>
      <c r="G214" s="209" t="s">
        <v>144</v>
      </c>
      <c r="H214" s="210">
        <v>122.2</v>
      </c>
      <c r="I214" s="211"/>
      <c r="J214" s="212">
        <f>ROUND(I214*H214,2)</f>
        <v>0</v>
      </c>
      <c r="K214" s="208" t="s">
        <v>145</v>
      </c>
      <c r="L214" s="46"/>
      <c r="M214" s="213" t="s">
        <v>37</v>
      </c>
      <c r="N214" s="214" t="s">
        <v>48</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146</v>
      </c>
      <c r="AT214" s="217" t="s">
        <v>141</v>
      </c>
      <c r="AU214" s="217" t="s">
        <v>87</v>
      </c>
      <c r="AY214" s="19" t="s">
        <v>139</v>
      </c>
      <c r="BE214" s="218">
        <f>IF(N214="základní",J214,0)</f>
        <v>0</v>
      </c>
      <c r="BF214" s="218">
        <f>IF(N214="snížená",J214,0)</f>
        <v>0</v>
      </c>
      <c r="BG214" s="218">
        <f>IF(N214="zákl. přenesená",J214,0)</f>
        <v>0</v>
      </c>
      <c r="BH214" s="218">
        <f>IF(N214="sníž. přenesená",J214,0)</f>
        <v>0</v>
      </c>
      <c r="BI214" s="218">
        <f>IF(N214="nulová",J214,0)</f>
        <v>0</v>
      </c>
      <c r="BJ214" s="19" t="s">
        <v>85</v>
      </c>
      <c r="BK214" s="218">
        <f>ROUND(I214*H214,2)</f>
        <v>0</v>
      </c>
      <c r="BL214" s="19" t="s">
        <v>146</v>
      </c>
      <c r="BM214" s="217" t="s">
        <v>609</v>
      </c>
    </row>
    <row r="215" s="2" customFormat="1">
      <c r="A215" s="40"/>
      <c r="B215" s="41"/>
      <c r="C215" s="42"/>
      <c r="D215" s="219" t="s">
        <v>148</v>
      </c>
      <c r="E215" s="42"/>
      <c r="F215" s="220" t="s">
        <v>219</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148</v>
      </c>
      <c r="AU215" s="19" t="s">
        <v>87</v>
      </c>
    </row>
    <row r="216" s="13" customFormat="1">
      <c r="A216" s="13"/>
      <c r="B216" s="224"/>
      <c r="C216" s="225"/>
      <c r="D216" s="226" t="s">
        <v>150</v>
      </c>
      <c r="E216" s="227" t="s">
        <v>37</v>
      </c>
      <c r="F216" s="228" t="s">
        <v>220</v>
      </c>
      <c r="G216" s="225"/>
      <c r="H216" s="227" t="s">
        <v>37</v>
      </c>
      <c r="I216" s="229"/>
      <c r="J216" s="225"/>
      <c r="K216" s="225"/>
      <c r="L216" s="230"/>
      <c r="M216" s="231"/>
      <c r="N216" s="232"/>
      <c r="O216" s="232"/>
      <c r="P216" s="232"/>
      <c r="Q216" s="232"/>
      <c r="R216" s="232"/>
      <c r="S216" s="232"/>
      <c r="T216" s="233"/>
      <c r="U216" s="13"/>
      <c r="V216" s="13"/>
      <c r="W216" s="13"/>
      <c r="X216" s="13"/>
      <c r="Y216" s="13"/>
      <c r="Z216" s="13"/>
      <c r="AA216" s="13"/>
      <c r="AB216" s="13"/>
      <c r="AC216" s="13"/>
      <c r="AD216" s="13"/>
      <c r="AE216" s="13"/>
      <c r="AT216" s="234" t="s">
        <v>150</v>
      </c>
      <c r="AU216" s="234" t="s">
        <v>87</v>
      </c>
      <c r="AV216" s="13" t="s">
        <v>85</v>
      </c>
      <c r="AW216" s="13" t="s">
        <v>38</v>
      </c>
      <c r="AX216" s="13" t="s">
        <v>77</v>
      </c>
      <c r="AY216" s="234" t="s">
        <v>139</v>
      </c>
    </row>
    <row r="217" s="14" customFormat="1">
      <c r="A217" s="14"/>
      <c r="B217" s="235"/>
      <c r="C217" s="236"/>
      <c r="D217" s="226" t="s">
        <v>150</v>
      </c>
      <c r="E217" s="237" t="s">
        <v>37</v>
      </c>
      <c r="F217" s="238" t="s">
        <v>610</v>
      </c>
      <c r="G217" s="236"/>
      <c r="H217" s="239">
        <v>122.2</v>
      </c>
      <c r="I217" s="240"/>
      <c r="J217" s="236"/>
      <c r="K217" s="236"/>
      <c r="L217" s="241"/>
      <c r="M217" s="242"/>
      <c r="N217" s="243"/>
      <c r="O217" s="243"/>
      <c r="P217" s="243"/>
      <c r="Q217" s="243"/>
      <c r="R217" s="243"/>
      <c r="S217" s="243"/>
      <c r="T217" s="244"/>
      <c r="U217" s="14"/>
      <c r="V217" s="14"/>
      <c r="W217" s="14"/>
      <c r="X217" s="14"/>
      <c r="Y217" s="14"/>
      <c r="Z217" s="14"/>
      <c r="AA217" s="14"/>
      <c r="AB217" s="14"/>
      <c r="AC217" s="14"/>
      <c r="AD217" s="14"/>
      <c r="AE217" s="14"/>
      <c r="AT217" s="245" t="s">
        <v>150</v>
      </c>
      <c r="AU217" s="245" t="s">
        <v>87</v>
      </c>
      <c r="AV217" s="14" t="s">
        <v>87</v>
      </c>
      <c r="AW217" s="14" t="s">
        <v>38</v>
      </c>
      <c r="AX217" s="14" t="s">
        <v>85</v>
      </c>
      <c r="AY217" s="245" t="s">
        <v>139</v>
      </c>
    </row>
    <row r="218" s="2" customFormat="1" ht="21.75" customHeight="1">
      <c r="A218" s="40"/>
      <c r="B218" s="41"/>
      <c r="C218" s="206" t="s">
        <v>7</v>
      </c>
      <c r="D218" s="206" t="s">
        <v>141</v>
      </c>
      <c r="E218" s="207" t="s">
        <v>611</v>
      </c>
      <c r="F218" s="208" t="s">
        <v>612</v>
      </c>
      <c r="G218" s="209" t="s">
        <v>144</v>
      </c>
      <c r="H218" s="210">
        <v>149.09999999999999</v>
      </c>
      <c r="I218" s="211"/>
      <c r="J218" s="212">
        <f>ROUND(I218*H218,2)</f>
        <v>0</v>
      </c>
      <c r="K218" s="208" t="s">
        <v>145</v>
      </c>
      <c r="L218" s="46"/>
      <c r="M218" s="213" t="s">
        <v>37</v>
      </c>
      <c r="N218" s="214" t="s">
        <v>48</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146</v>
      </c>
      <c r="AT218" s="217" t="s">
        <v>141</v>
      </c>
      <c r="AU218" s="217" t="s">
        <v>87</v>
      </c>
      <c r="AY218" s="19" t="s">
        <v>139</v>
      </c>
      <c r="BE218" s="218">
        <f>IF(N218="základní",J218,0)</f>
        <v>0</v>
      </c>
      <c r="BF218" s="218">
        <f>IF(N218="snížená",J218,0)</f>
        <v>0</v>
      </c>
      <c r="BG218" s="218">
        <f>IF(N218="zákl. přenesená",J218,0)</f>
        <v>0</v>
      </c>
      <c r="BH218" s="218">
        <f>IF(N218="sníž. přenesená",J218,0)</f>
        <v>0</v>
      </c>
      <c r="BI218" s="218">
        <f>IF(N218="nulová",J218,0)</f>
        <v>0</v>
      </c>
      <c r="BJ218" s="19" t="s">
        <v>85</v>
      </c>
      <c r="BK218" s="218">
        <f>ROUND(I218*H218,2)</f>
        <v>0</v>
      </c>
      <c r="BL218" s="19" t="s">
        <v>146</v>
      </c>
      <c r="BM218" s="217" t="s">
        <v>613</v>
      </c>
    </row>
    <row r="219" s="2" customFormat="1">
      <c r="A219" s="40"/>
      <c r="B219" s="41"/>
      <c r="C219" s="42"/>
      <c r="D219" s="219" t="s">
        <v>148</v>
      </c>
      <c r="E219" s="42"/>
      <c r="F219" s="220" t="s">
        <v>614</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148</v>
      </c>
      <c r="AU219" s="19" t="s">
        <v>87</v>
      </c>
    </row>
    <row r="220" s="13" customFormat="1">
      <c r="A220" s="13"/>
      <c r="B220" s="224"/>
      <c r="C220" s="225"/>
      <c r="D220" s="226" t="s">
        <v>150</v>
      </c>
      <c r="E220" s="227" t="s">
        <v>37</v>
      </c>
      <c r="F220" s="228" t="s">
        <v>615</v>
      </c>
      <c r="G220" s="225"/>
      <c r="H220" s="227" t="s">
        <v>37</v>
      </c>
      <c r="I220" s="229"/>
      <c r="J220" s="225"/>
      <c r="K220" s="225"/>
      <c r="L220" s="230"/>
      <c r="M220" s="231"/>
      <c r="N220" s="232"/>
      <c r="O220" s="232"/>
      <c r="P220" s="232"/>
      <c r="Q220" s="232"/>
      <c r="R220" s="232"/>
      <c r="S220" s="232"/>
      <c r="T220" s="233"/>
      <c r="U220" s="13"/>
      <c r="V220" s="13"/>
      <c r="W220" s="13"/>
      <c r="X220" s="13"/>
      <c r="Y220" s="13"/>
      <c r="Z220" s="13"/>
      <c r="AA220" s="13"/>
      <c r="AB220" s="13"/>
      <c r="AC220" s="13"/>
      <c r="AD220" s="13"/>
      <c r="AE220" s="13"/>
      <c r="AT220" s="234" t="s">
        <v>150</v>
      </c>
      <c r="AU220" s="234" t="s">
        <v>87</v>
      </c>
      <c r="AV220" s="13" t="s">
        <v>85</v>
      </c>
      <c r="AW220" s="13" t="s">
        <v>38</v>
      </c>
      <c r="AX220" s="13" t="s">
        <v>77</v>
      </c>
      <c r="AY220" s="234" t="s">
        <v>139</v>
      </c>
    </row>
    <row r="221" s="14" customFormat="1">
      <c r="A221" s="14"/>
      <c r="B221" s="235"/>
      <c r="C221" s="236"/>
      <c r="D221" s="226" t="s">
        <v>150</v>
      </c>
      <c r="E221" s="237" t="s">
        <v>37</v>
      </c>
      <c r="F221" s="238" t="s">
        <v>616</v>
      </c>
      <c r="G221" s="236"/>
      <c r="H221" s="239">
        <v>99.099999999999994</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150</v>
      </c>
      <c r="AU221" s="245" t="s">
        <v>87</v>
      </c>
      <c r="AV221" s="14" t="s">
        <v>87</v>
      </c>
      <c r="AW221" s="14" t="s">
        <v>38</v>
      </c>
      <c r="AX221" s="14" t="s">
        <v>77</v>
      </c>
      <c r="AY221" s="245" t="s">
        <v>139</v>
      </c>
    </row>
    <row r="222" s="13" customFormat="1">
      <c r="A222" s="13"/>
      <c r="B222" s="224"/>
      <c r="C222" s="225"/>
      <c r="D222" s="226" t="s">
        <v>150</v>
      </c>
      <c r="E222" s="227" t="s">
        <v>37</v>
      </c>
      <c r="F222" s="228" t="s">
        <v>617</v>
      </c>
      <c r="G222" s="225"/>
      <c r="H222" s="227" t="s">
        <v>37</v>
      </c>
      <c r="I222" s="229"/>
      <c r="J222" s="225"/>
      <c r="K222" s="225"/>
      <c r="L222" s="230"/>
      <c r="M222" s="231"/>
      <c r="N222" s="232"/>
      <c r="O222" s="232"/>
      <c r="P222" s="232"/>
      <c r="Q222" s="232"/>
      <c r="R222" s="232"/>
      <c r="S222" s="232"/>
      <c r="T222" s="233"/>
      <c r="U222" s="13"/>
      <c r="V222" s="13"/>
      <c r="W222" s="13"/>
      <c r="X222" s="13"/>
      <c r="Y222" s="13"/>
      <c r="Z222" s="13"/>
      <c r="AA222" s="13"/>
      <c r="AB222" s="13"/>
      <c r="AC222" s="13"/>
      <c r="AD222" s="13"/>
      <c r="AE222" s="13"/>
      <c r="AT222" s="234" t="s">
        <v>150</v>
      </c>
      <c r="AU222" s="234" t="s">
        <v>87</v>
      </c>
      <c r="AV222" s="13" t="s">
        <v>85</v>
      </c>
      <c r="AW222" s="13" t="s">
        <v>38</v>
      </c>
      <c r="AX222" s="13" t="s">
        <v>77</v>
      </c>
      <c r="AY222" s="234" t="s">
        <v>139</v>
      </c>
    </row>
    <row r="223" s="14" customFormat="1">
      <c r="A223" s="14"/>
      <c r="B223" s="235"/>
      <c r="C223" s="236"/>
      <c r="D223" s="226" t="s">
        <v>150</v>
      </c>
      <c r="E223" s="237" t="s">
        <v>37</v>
      </c>
      <c r="F223" s="238" t="s">
        <v>618</v>
      </c>
      <c r="G223" s="236"/>
      <c r="H223" s="239">
        <v>28</v>
      </c>
      <c r="I223" s="240"/>
      <c r="J223" s="236"/>
      <c r="K223" s="236"/>
      <c r="L223" s="241"/>
      <c r="M223" s="242"/>
      <c r="N223" s="243"/>
      <c r="O223" s="243"/>
      <c r="P223" s="243"/>
      <c r="Q223" s="243"/>
      <c r="R223" s="243"/>
      <c r="S223" s="243"/>
      <c r="T223" s="244"/>
      <c r="U223" s="14"/>
      <c r="V223" s="14"/>
      <c r="W223" s="14"/>
      <c r="X223" s="14"/>
      <c r="Y223" s="14"/>
      <c r="Z223" s="14"/>
      <c r="AA223" s="14"/>
      <c r="AB223" s="14"/>
      <c r="AC223" s="14"/>
      <c r="AD223" s="14"/>
      <c r="AE223" s="14"/>
      <c r="AT223" s="245" t="s">
        <v>150</v>
      </c>
      <c r="AU223" s="245" t="s">
        <v>87</v>
      </c>
      <c r="AV223" s="14" t="s">
        <v>87</v>
      </c>
      <c r="AW223" s="14" t="s">
        <v>38</v>
      </c>
      <c r="AX223" s="14" t="s">
        <v>77</v>
      </c>
      <c r="AY223" s="245" t="s">
        <v>139</v>
      </c>
    </row>
    <row r="224" s="13" customFormat="1">
      <c r="A224" s="13"/>
      <c r="B224" s="224"/>
      <c r="C224" s="225"/>
      <c r="D224" s="226" t="s">
        <v>150</v>
      </c>
      <c r="E224" s="227" t="s">
        <v>37</v>
      </c>
      <c r="F224" s="228" t="s">
        <v>619</v>
      </c>
      <c r="G224" s="225"/>
      <c r="H224" s="227" t="s">
        <v>37</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150</v>
      </c>
      <c r="AU224" s="234" t="s">
        <v>87</v>
      </c>
      <c r="AV224" s="13" t="s">
        <v>85</v>
      </c>
      <c r="AW224" s="13" t="s">
        <v>38</v>
      </c>
      <c r="AX224" s="13" t="s">
        <v>77</v>
      </c>
      <c r="AY224" s="234" t="s">
        <v>139</v>
      </c>
    </row>
    <row r="225" s="14" customFormat="1">
      <c r="A225" s="14"/>
      <c r="B225" s="235"/>
      <c r="C225" s="236"/>
      <c r="D225" s="226" t="s">
        <v>150</v>
      </c>
      <c r="E225" s="237" t="s">
        <v>37</v>
      </c>
      <c r="F225" s="238" t="s">
        <v>620</v>
      </c>
      <c r="G225" s="236"/>
      <c r="H225" s="239">
        <v>22</v>
      </c>
      <c r="I225" s="240"/>
      <c r="J225" s="236"/>
      <c r="K225" s="236"/>
      <c r="L225" s="241"/>
      <c r="M225" s="242"/>
      <c r="N225" s="243"/>
      <c r="O225" s="243"/>
      <c r="P225" s="243"/>
      <c r="Q225" s="243"/>
      <c r="R225" s="243"/>
      <c r="S225" s="243"/>
      <c r="T225" s="244"/>
      <c r="U225" s="14"/>
      <c r="V225" s="14"/>
      <c r="W225" s="14"/>
      <c r="X225" s="14"/>
      <c r="Y225" s="14"/>
      <c r="Z225" s="14"/>
      <c r="AA225" s="14"/>
      <c r="AB225" s="14"/>
      <c r="AC225" s="14"/>
      <c r="AD225" s="14"/>
      <c r="AE225" s="14"/>
      <c r="AT225" s="245" t="s">
        <v>150</v>
      </c>
      <c r="AU225" s="245" t="s">
        <v>87</v>
      </c>
      <c r="AV225" s="14" t="s">
        <v>87</v>
      </c>
      <c r="AW225" s="14" t="s">
        <v>38</v>
      </c>
      <c r="AX225" s="14" t="s">
        <v>77</v>
      </c>
      <c r="AY225" s="245" t="s">
        <v>139</v>
      </c>
    </row>
    <row r="226" s="16" customFormat="1">
      <c r="A226" s="16"/>
      <c r="B226" s="257"/>
      <c r="C226" s="258"/>
      <c r="D226" s="226" t="s">
        <v>150</v>
      </c>
      <c r="E226" s="259" t="s">
        <v>37</v>
      </c>
      <c r="F226" s="260" t="s">
        <v>178</v>
      </c>
      <c r="G226" s="258"/>
      <c r="H226" s="261">
        <v>149.09999999999999</v>
      </c>
      <c r="I226" s="262"/>
      <c r="J226" s="258"/>
      <c r="K226" s="258"/>
      <c r="L226" s="263"/>
      <c r="M226" s="264"/>
      <c r="N226" s="265"/>
      <c r="O226" s="265"/>
      <c r="P226" s="265"/>
      <c r="Q226" s="265"/>
      <c r="R226" s="265"/>
      <c r="S226" s="265"/>
      <c r="T226" s="266"/>
      <c r="U226" s="16"/>
      <c r="V226" s="16"/>
      <c r="W226" s="16"/>
      <c r="X226" s="16"/>
      <c r="Y226" s="16"/>
      <c r="Z226" s="16"/>
      <c r="AA226" s="16"/>
      <c r="AB226" s="16"/>
      <c r="AC226" s="16"/>
      <c r="AD226" s="16"/>
      <c r="AE226" s="16"/>
      <c r="AT226" s="267" t="s">
        <v>150</v>
      </c>
      <c r="AU226" s="267" t="s">
        <v>87</v>
      </c>
      <c r="AV226" s="16" t="s">
        <v>146</v>
      </c>
      <c r="AW226" s="16" t="s">
        <v>38</v>
      </c>
      <c r="AX226" s="16" t="s">
        <v>85</v>
      </c>
      <c r="AY226" s="267" t="s">
        <v>139</v>
      </c>
    </row>
    <row r="227" s="2" customFormat="1" ht="24.15" customHeight="1">
      <c r="A227" s="40"/>
      <c r="B227" s="41"/>
      <c r="C227" s="206" t="s">
        <v>295</v>
      </c>
      <c r="D227" s="206" t="s">
        <v>141</v>
      </c>
      <c r="E227" s="207" t="s">
        <v>223</v>
      </c>
      <c r="F227" s="208" t="s">
        <v>224</v>
      </c>
      <c r="G227" s="209" t="s">
        <v>144</v>
      </c>
      <c r="H227" s="210">
        <v>701.39999999999998</v>
      </c>
      <c r="I227" s="211"/>
      <c r="J227" s="212">
        <f>ROUND(I227*H227,2)</f>
        <v>0</v>
      </c>
      <c r="K227" s="208" t="s">
        <v>145</v>
      </c>
      <c r="L227" s="46"/>
      <c r="M227" s="213" t="s">
        <v>37</v>
      </c>
      <c r="N227" s="214" t="s">
        <v>48</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146</v>
      </c>
      <c r="AT227" s="217" t="s">
        <v>141</v>
      </c>
      <c r="AU227" s="217" t="s">
        <v>87</v>
      </c>
      <c r="AY227" s="19" t="s">
        <v>139</v>
      </c>
      <c r="BE227" s="218">
        <f>IF(N227="základní",J227,0)</f>
        <v>0</v>
      </c>
      <c r="BF227" s="218">
        <f>IF(N227="snížená",J227,0)</f>
        <v>0</v>
      </c>
      <c r="BG227" s="218">
        <f>IF(N227="zákl. přenesená",J227,0)</f>
        <v>0</v>
      </c>
      <c r="BH227" s="218">
        <f>IF(N227="sníž. přenesená",J227,0)</f>
        <v>0</v>
      </c>
      <c r="BI227" s="218">
        <f>IF(N227="nulová",J227,0)</f>
        <v>0</v>
      </c>
      <c r="BJ227" s="19" t="s">
        <v>85</v>
      </c>
      <c r="BK227" s="218">
        <f>ROUND(I227*H227,2)</f>
        <v>0</v>
      </c>
      <c r="BL227" s="19" t="s">
        <v>146</v>
      </c>
      <c r="BM227" s="217" t="s">
        <v>621</v>
      </c>
    </row>
    <row r="228" s="2" customFormat="1">
      <c r="A228" s="40"/>
      <c r="B228" s="41"/>
      <c r="C228" s="42"/>
      <c r="D228" s="219" t="s">
        <v>148</v>
      </c>
      <c r="E228" s="42"/>
      <c r="F228" s="220" t="s">
        <v>226</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148</v>
      </c>
      <c r="AU228" s="19" t="s">
        <v>87</v>
      </c>
    </row>
    <row r="229" s="13" customFormat="1">
      <c r="A229" s="13"/>
      <c r="B229" s="224"/>
      <c r="C229" s="225"/>
      <c r="D229" s="226" t="s">
        <v>150</v>
      </c>
      <c r="E229" s="227" t="s">
        <v>37</v>
      </c>
      <c r="F229" s="228" t="s">
        <v>220</v>
      </c>
      <c r="G229" s="225"/>
      <c r="H229" s="227" t="s">
        <v>37</v>
      </c>
      <c r="I229" s="229"/>
      <c r="J229" s="225"/>
      <c r="K229" s="225"/>
      <c r="L229" s="230"/>
      <c r="M229" s="231"/>
      <c r="N229" s="232"/>
      <c r="O229" s="232"/>
      <c r="P229" s="232"/>
      <c r="Q229" s="232"/>
      <c r="R229" s="232"/>
      <c r="S229" s="232"/>
      <c r="T229" s="233"/>
      <c r="U229" s="13"/>
      <c r="V229" s="13"/>
      <c r="W229" s="13"/>
      <c r="X229" s="13"/>
      <c r="Y229" s="13"/>
      <c r="Z229" s="13"/>
      <c r="AA229" s="13"/>
      <c r="AB229" s="13"/>
      <c r="AC229" s="13"/>
      <c r="AD229" s="13"/>
      <c r="AE229" s="13"/>
      <c r="AT229" s="234" t="s">
        <v>150</v>
      </c>
      <c r="AU229" s="234" t="s">
        <v>87</v>
      </c>
      <c r="AV229" s="13" t="s">
        <v>85</v>
      </c>
      <c r="AW229" s="13" t="s">
        <v>38</v>
      </c>
      <c r="AX229" s="13" t="s">
        <v>77</v>
      </c>
      <c r="AY229" s="234" t="s">
        <v>139</v>
      </c>
    </row>
    <row r="230" s="14" customFormat="1">
      <c r="A230" s="14"/>
      <c r="B230" s="235"/>
      <c r="C230" s="236"/>
      <c r="D230" s="226" t="s">
        <v>150</v>
      </c>
      <c r="E230" s="237" t="s">
        <v>37</v>
      </c>
      <c r="F230" s="238" t="s">
        <v>622</v>
      </c>
      <c r="G230" s="236"/>
      <c r="H230" s="239">
        <v>701.39999999999998</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150</v>
      </c>
      <c r="AU230" s="245" t="s">
        <v>87</v>
      </c>
      <c r="AV230" s="14" t="s">
        <v>87</v>
      </c>
      <c r="AW230" s="14" t="s">
        <v>38</v>
      </c>
      <c r="AX230" s="14" t="s">
        <v>85</v>
      </c>
      <c r="AY230" s="245" t="s">
        <v>139</v>
      </c>
    </row>
    <row r="231" s="12" customFormat="1" ht="22.8" customHeight="1">
      <c r="A231" s="12"/>
      <c r="B231" s="190"/>
      <c r="C231" s="191"/>
      <c r="D231" s="192" t="s">
        <v>76</v>
      </c>
      <c r="E231" s="204" t="s">
        <v>87</v>
      </c>
      <c r="F231" s="204" t="s">
        <v>228</v>
      </c>
      <c r="G231" s="191"/>
      <c r="H231" s="191"/>
      <c r="I231" s="194"/>
      <c r="J231" s="205">
        <f>BK231</f>
        <v>0</v>
      </c>
      <c r="K231" s="191"/>
      <c r="L231" s="196"/>
      <c r="M231" s="197"/>
      <c r="N231" s="198"/>
      <c r="O231" s="198"/>
      <c r="P231" s="199">
        <f>SUM(P232:P305)</f>
        <v>0</v>
      </c>
      <c r="Q231" s="198"/>
      <c r="R231" s="199">
        <f>SUM(R232:R305)</f>
        <v>33.668830249999999</v>
      </c>
      <c r="S231" s="198"/>
      <c r="T231" s="200">
        <f>SUM(T232:T305)</f>
        <v>0</v>
      </c>
      <c r="U231" s="12"/>
      <c r="V231" s="12"/>
      <c r="W231" s="12"/>
      <c r="X231" s="12"/>
      <c r="Y231" s="12"/>
      <c r="Z231" s="12"/>
      <c r="AA231" s="12"/>
      <c r="AB231" s="12"/>
      <c r="AC231" s="12"/>
      <c r="AD231" s="12"/>
      <c r="AE231" s="12"/>
      <c r="AR231" s="201" t="s">
        <v>85</v>
      </c>
      <c r="AT231" s="202" t="s">
        <v>76</v>
      </c>
      <c r="AU231" s="202" t="s">
        <v>85</v>
      </c>
      <c r="AY231" s="201" t="s">
        <v>139</v>
      </c>
      <c r="BK231" s="203">
        <f>SUM(BK232:BK305)</f>
        <v>0</v>
      </c>
    </row>
    <row r="232" s="2" customFormat="1" ht="21.75" customHeight="1">
      <c r="A232" s="40"/>
      <c r="B232" s="41"/>
      <c r="C232" s="206" t="s">
        <v>304</v>
      </c>
      <c r="D232" s="206" t="s">
        <v>141</v>
      </c>
      <c r="E232" s="207" t="s">
        <v>623</v>
      </c>
      <c r="F232" s="208" t="s">
        <v>624</v>
      </c>
      <c r="G232" s="209" t="s">
        <v>155</v>
      </c>
      <c r="H232" s="210">
        <v>11.234999999999999</v>
      </c>
      <c r="I232" s="211"/>
      <c r="J232" s="212">
        <f>ROUND(I232*H232,2)</f>
        <v>0</v>
      </c>
      <c r="K232" s="208" t="s">
        <v>145</v>
      </c>
      <c r="L232" s="46"/>
      <c r="M232" s="213" t="s">
        <v>37</v>
      </c>
      <c r="N232" s="214" t="s">
        <v>48</v>
      </c>
      <c r="O232" s="86"/>
      <c r="P232" s="215">
        <f>O232*H232</f>
        <v>0</v>
      </c>
      <c r="Q232" s="215">
        <v>2.5018699999999998</v>
      </c>
      <c r="R232" s="215">
        <f>Q232*H232</f>
        <v>28.108509449999996</v>
      </c>
      <c r="S232" s="215">
        <v>0</v>
      </c>
      <c r="T232" s="216">
        <f>S232*H232</f>
        <v>0</v>
      </c>
      <c r="U232" s="40"/>
      <c r="V232" s="40"/>
      <c r="W232" s="40"/>
      <c r="X232" s="40"/>
      <c r="Y232" s="40"/>
      <c r="Z232" s="40"/>
      <c r="AA232" s="40"/>
      <c r="AB232" s="40"/>
      <c r="AC232" s="40"/>
      <c r="AD232" s="40"/>
      <c r="AE232" s="40"/>
      <c r="AR232" s="217" t="s">
        <v>146</v>
      </c>
      <c r="AT232" s="217" t="s">
        <v>141</v>
      </c>
      <c r="AU232" s="217" t="s">
        <v>87</v>
      </c>
      <c r="AY232" s="19" t="s">
        <v>139</v>
      </c>
      <c r="BE232" s="218">
        <f>IF(N232="základní",J232,0)</f>
        <v>0</v>
      </c>
      <c r="BF232" s="218">
        <f>IF(N232="snížená",J232,0)</f>
        <v>0</v>
      </c>
      <c r="BG232" s="218">
        <f>IF(N232="zákl. přenesená",J232,0)</f>
        <v>0</v>
      </c>
      <c r="BH232" s="218">
        <f>IF(N232="sníž. přenesená",J232,0)</f>
        <v>0</v>
      </c>
      <c r="BI232" s="218">
        <f>IF(N232="nulová",J232,0)</f>
        <v>0</v>
      </c>
      <c r="BJ232" s="19" t="s">
        <v>85</v>
      </c>
      <c r="BK232" s="218">
        <f>ROUND(I232*H232,2)</f>
        <v>0</v>
      </c>
      <c r="BL232" s="19" t="s">
        <v>146</v>
      </c>
      <c r="BM232" s="217" t="s">
        <v>625</v>
      </c>
    </row>
    <row r="233" s="2" customFormat="1">
      <c r="A233" s="40"/>
      <c r="B233" s="41"/>
      <c r="C233" s="42"/>
      <c r="D233" s="219" t="s">
        <v>148</v>
      </c>
      <c r="E233" s="42"/>
      <c r="F233" s="220" t="s">
        <v>626</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148</v>
      </c>
      <c r="AU233" s="19" t="s">
        <v>87</v>
      </c>
    </row>
    <row r="234" s="13" customFormat="1">
      <c r="A234" s="13"/>
      <c r="B234" s="224"/>
      <c r="C234" s="225"/>
      <c r="D234" s="226" t="s">
        <v>150</v>
      </c>
      <c r="E234" s="227" t="s">
        <v>37</v>
      </c>
      <c r="F234" s="228" t="s">
        <v>627</v>
      </c>
      <c r="G234" s="225"/>
      <c r="H234" s="227" t="s">
        <v>37</v>
      </c>
      <c r="I234" s="229"/>
      <c r="J234" s="225"/>
      <c r="K234" s="225"/>
      <c r="L234" s="230"/>
      <c r="M234" s="231"/>
      <c r="N234" s="232"/>
      <c r="O234" s="232"/>
      <c r="P234" s="232"/>
      <c r="Q234" s="232"/>
      <c r="R234" s="232"/>
      <c r="S234" s="232"/>
      <c r="T234" s="233"/>
      <c r="U234" s="13"/>
      <c r="V234" s="13"/>
      <c r="W234" s="13"/>
      <c r="X234" s="13"/>
      <c r="Y234" s="13"/>
      <c r="Z234" s="13"/>
      <c r="AA234" s="13"/>
      <c r="AB234" s="13"/>
      <c r="AC234" s="13"/>
      <c r="AD234" s="13"/>
      <c r="AE234" s="13"/>
      <c r="AT234" s="234" t="s">
        <v>150</v>
      </c>
      <c r="AU234" s="234" t="s">
        <v>87</v>
      </c>
      <c r="AV234" s="13" t="s">
        <v>85</v>
      </c>
      <c r="AW234" s="13" t="s">
        <v>38</v>
      </c>
      <c r="AX234" s="13" t="s">
        <v>77</v>
      </c>
      <c r="AY234" s="234" t="s">
        <v>139</v>
      </c>
    </row>
    <row r="235" s="14" customFormat="1">
      <c r="A235" s="14"/>
      <c r="B235" s="235"/>
      <c r="C235" s="236"/>
      <c r="D235" s="226" t="s">
        <v>150</v>
      </c>
      <c r="E235" s="237" t="s">
        <v>37</v>
      </c>
      <c r="F235" s="238" t="s">
        <v>628</v>
      </c>
      <c r="G235" s="236"/>
      <c r="H235" s="239">
        <v>25.954000000000001</v>
      </c>
      <c r="I235" s="240"/>
      <c r="J235" s="236"/>
      <c r="K235" s="236"/>
      <c r="L235" s="241"/>
      <c r="M235" s="242"/>
      <c r="N235" s="243"/>
      <c r="O235" s="243"/>
      <c r="P235" s="243"/>
      <c r="Q235" s="243"/>
      <c r="R235" s="243"/>
      <c r="S235" s="243"/>
      <c r="T235" s="244"/>
      <c r="U235" s="14"/>
      <c r="V235" s="14"/>
      <c r="W235" s="14"/>
      <c r="X235" s="14"/>
      <c r="Y235" s="14"/>
      <c r="Z235" s="14"/>
      <c r="AA235" s="14"/>
      <c r="AB235" s="14"/>
      <c r="AC235" s="14"/>
      <c r="AD235" s="14"/>
      <c r="AE235" s="14"/>
      <c r="AT235" s="245" t="s">
        <v>150</v>
      </c>
      <c r="AU235" s="245" t="s">
        <v>87</v>
      </c>
      <c r="AV235" s="14" t="s">
        <v>87</v>
      </c>
      <c r="AW235" s="14" t="s">
        <v>38</v>
      </c>
      <c r="AX235" s="14" t="s">
        <v>77</v>
      </c>
      <c r="AY235" s="245" t="s">
        <v>139</v>
      </c>
    </row>
    <row r="236" s="15" customFormat="1">
      <c r="A236" s="15"/>
      <c r="B236" s="246"/>
      <c r="C236" s="247"/>
      <c r="D236" s="226" t="s">
        <v>150</v>
      </c>
      <c r="E236" s="248" t="s">
        <v>37</v>
      </c>
      <c r="F236" s="249" t="s">
        <v>175</v>
      </c>
      <c r="G236" s="247"/>
      <c r="H236" s="250">
        <v>25.954000000000001</v>
      </c>
      <c r="I236" s="251"/>
      <c r="J236" s="247"/>
      <c r="K236" s="247"/>
      <c r="L236" s="252"/>
      <c r="M236" s="253"/>
      <c r="N236" s="254"/>
      <c r="O236" s="254"/>
      <c r="P236" s="254"/>
      <c r="Q236" s="254"/>
      <c r="R236" s="254"/>
      <c r="S236" s="254"/>
      <c r="T236" s="255"/>
      <c r="U236" s="15"/>
      <c r="V236" s="15"/>
      <c r="W236" s="15"/>
      <c r="X236" s="15"/>
      <c r="Y236" s="15"/>
      <c r="Z236" s="15"/>
      <c r="AA236" s="15"/>
      <c r="AB236" s="15"/>
      <c r="AC236" s="15"/>
      <c r="AD236" s="15"/>
      <c r="AE236" s="15"/>
      <c r="AT236" s="256" t="s">
        <v>150</v>
      </c>
      <c r="AU236" s="256" t="s">
        <v>87</v>
      </c>
      <c r="AV236" s="15" t="s">
        <v>160</v>
      </c>
      <c r="AW236" s="15" t="s">
        <v>38</v>
      </c>
      <c r="AX236" s="15" t="s">
        <v>77</v>
      </c>
      <c r="AY236" s="256" t="s">
        <v>139</v>
      </c>
    </row>
    <row r="237" s="13" customFormat="1">
      <c r="A237" s="13"/>
      <c r="B237" s="224"/>
      <c r="C237" s="225"/>
      <c r="D237" s="226" t="s">
        <v>150</v>
      </c>
      <c r="E237" s="227" t="s">
        <v>37</v>
      </c>
      <c r="F237" s="228" t="s">
        <v>537</v>
      </c>
      <c r="G237" s="225"/>
      <c r="H237" s="227" t="s">
        <v>37</v>
      </c>
      <c r="I237" s="229"/>
      <c r="J237" s="225"/>
      <c r="K237" s="225"/>
      <c r="L237" s="230"/>
      <c r="M237" s="231"/>
      <c r="N237" s="232"/>
      <c r="O237" s="232"/>
      <c r="P237" s="232"/>
      <c r="Q237" s="232"/>
      <c r="R237" s="232"/>
      <c r="S237" s="232"/>
      <c r="T237" s="233"/>
      <c r="U237" s="13"/>
      <c r="V237" s="13"/>
      <c r="W237" s="13"/>
      <c r="X237" s="13"/>
      <c r="Y237" s="13"/>
      <c r="Z237" s="13"/>
      <c r="AA237" s="13"/>
      <c r="AB237" s="13"/>
      <c r="AC237" s="13"/>
      <c r="AD237" s="13"/>
      <c r="AE237" s="13"/>
      <c r="AT237" s="234" t="s">
        <v>150</v>
      </c>
      <c r="AU237" s="234" t="s">
        <v>87</v>
      </c>
      <c r="AV237" s="13" t="s">
        <v>85</v>
      </c>
      <c r="AW237" s="13" t="s">
        <v>38</v>
      </c>
      <c r="AX237" s="13" t="s">
        <v>77</v>
      </c>
      <c r="AY237" s="234" t="s">
        <v>139</v>
      </c>
    </row>
    <row r="238" s="14" customFormat="1">
      <c r="A238" s="14"/>
      <c r="B238" s="235"/>
      <c r="C238" s="236"/>
      <c r="D238" s="226" t="s">
        <v>150</v>
      </c>
      <c r="E238" s="237" t="s">
        <v>37</v>
      </c>
      <c r="F238" s="238" t="s">
        <v>629</v>
      </c>
      <c r="G238" s="236"/>
      <c r="H238" s="239">
        <v>4.6449999999999996</v>
      </c>
      <c r="I238" s="240"/>
      <c r="J238" s="236"/>
      <c r="K238" s="236"/>
      <c r="L238" s="241"/>
      <c r="M238" s="242"/>
      <c r="N238" s="243"/>
      <c r="O238" s="243"/>
      <c r="P238" s="243"/>
      <c r="Q238" s="243"/>
      <c r="R238" s="243"/>
      <c r="S238" s="243"/>
      <c r="T238" s="244"/>
      <c r="U238" s="14"/>
      <c r="V238" s="14"/>
      <c r="W238" s="14"/>
      <c r="X238" s="14"/>
      <c r="Y238" s="14"/>
      <c r="Z238" s="14"/>
      <c r="AA238" s="14"/>
      <c r="AB238" s="14"/>
      <c r="AC238" s="14"/>
      <c r="AD238" s="14"/>
      <c r="AE238" s="14"/>
      <c r="AT238" s="245" t="s">
        <v>150</v>
      </c>
      <c r="AU238" s="245" t="s">
        <v>87</v>
      </c>
      <c r="AV238" s="14" t="s">
        <v>87</v>
      </c>
      <c r="AW238" s="14" t="s">
        <v>38</v>
      </c>
      <c r="AX238" s="14" t="s">
        <v>77</v>
      </c>
      <c r="AY238" s="245" t="s">
        <v>139</v>
      </c>
    </row>
    <row r="239" s="14" customFormat="1">
      <c r="A239" s="14"/>
      <c r="B239" s="235"/>
      <c r="C239" s="236"/>
      <c r="D239" s="226" t="s">
        <v>150</v>
      </c>
      <c r="E239" s="237" t="s">
        <v>37</v>
      </c>
      <c r="F239" s="238" t="s">
        <v>630</v>
      </c>
      <c r="G239" s="236"/>
      <c r="H239" s="239">
        <v>9.0449999999999999</v>
      </c>
      <c r="I239" s="240"/>
      <c r="J239" s="236"/>
      <c r="K239" s="236"/>
      <c r="L239" s="241"/>
      <c r="M239" s="242"/>
      <c r="N239" s="243"/>
      <c r="O239" s="243"/>
      <c r="P239" s="243"/>
      <c r="Q239" s="243"/>
      <c r="R239" s="243"/>
      <c r="S239" s="243"/>
      <c r="T239" s="244"/>
      <c r="U239" s="14"/>
      <c r="V239" s="14"/>
      <c r="W239" s="14"/>
      <c r="X239" s="14"/>
      <c r="Y239" s="14"/>
      <c r="Z239" s="14"/>
      <c r="AA239" s="14"/>
      <c r="AB239" s="14"/>
      <c r="AC239" s="14"/>
      <c r="AD239" s="14"/>
      <c r="AE239" s="14"/>
      <c r="AT239" s="245" t="s">
        <v>150</v>
      </c>
      <c r="AU239" s="245" t="s">
        <v>87</v>
      </c>
      <c r="AV239" s="14" t="s">
        <v>87</v>
      </c>
      <c r="AW239" s="14" t="s">
        <v>38</v>
      </c>
      <c r="AX239" s="14" t="s">
        <v>77</v>
      </c>
      <c r="AY239" s="245" t="s">
        <v>139</v>
      </c>
    </row>
    <row r="240" s="14" customFormat="1">
      <c r="A240" s="14"/>
      <c r="B240" s="235"/>
      <c r="C240" s="236"/>
      <c r="D240" s="226" t="s">
        <v>150</v>
      </c>
      <c r="E240" s="237" t="s">
        <v>37</v>
      </c>
      <c r="F240" s="238" t="s">
        <v>631</v>
      </c>
      <c r="G240" s="236"/>
      <c r="H240" s="239">
        <v>16.030999999999999</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150</v>
      </c>
      <c r="AU240" s="245" t="s">
        <v>87</v>
      </c>
      <c r="AV240" s="14" t="s">
        <v>87</v>
      </c>
      <c r="AW240" s="14" t="s">
        <v>38</v>
      </c>
      <c r="AX240" s="14" t="s">
        <v>77</v>
      </c>
      <c r="AY240" s="245" t="s">
        <v>139</v>
      </c>
    </row>
    <row r="241" s="14" customFormat="1">
      <c r="A241" s="14"/>
      <c r="B241" s="235"/>
      <c r="C241" s="236"/>
      <c r="D241" s="226" t="s">
        <v>150</v>
      </c>
      <c r="E241" s="237" t="s">
        <v>37</v>
      </c>
      <c r="F241" s="238" t="s">
        <v>632</v>
      </c>
      <c r="G241" s="236"/>
      <c r="H241" s="239">
        <v>6.4370000000000003</v>
      </c>
      <c r="I241" s="240"/>
      <c r="J241" s="236"/>
      <c r="K241" s="236"/>
      <c r="L241" s="241"/>
      <c r="M241" s="242"/>
      <c r="N241" s="243"/>
      <c r="O241" s="243"/>
      <c r="P241" s="243"/>
      <c r="Q241" s="243"/>
      <c r="R241" s="243"/>
      <c r="S241" s="243"/>
      <c r="T241" s="244"/>
      <c r="U241" s="14"/>
      <c r="V241" s="14"/>
      <c r="W241" s="14"/>
      <c r="X241" s="14"/>
      <c r="Y241" s="14"/>
      <c r="Z241" s="14"/>
      <c r="AA241" s="14"/>
      <c r="AB241" s="14"/>
      <c r="AC241" s="14"/>
      <c r="AD241" s="14"/>
      <c r="AE241" s="14"/>
      <c r="AT241" s="245" t="s">
        <v>150</v>
      </c>
      <c r="AU241" s="245" t="s">
        <v>87</v>
      </c>
      <c r="AV241" s="14" t="s">
        <v>87</v>
      </c>
      <c r="AW241" s="14" t="s">
        <v>38</v>
      </c>
      <c r="AX241" s="14" t="s">
        <v>77</v>
      </c>
      <c r="AY241" s="245" t="s">
        <v>139</v>
      </c>
    </row>
    <row r="242" s="15" customFormat="1">
      <c r="A242" s="15"/>
      <c r="B242" s="246"/>
      <c r="C242" s="247"/>
      <c r="D242" s="226" t="s">
        <v>150</v>
      </c>
      <c r="E242" s="248" t="s">
        <v>37</v>
      </c>
      <c r="F242" s="249" t="s">
        <v>175</v>
      </c>
      <c r="G242" s="247"/>
      <c r="H242" s="250">
        <v>36.158000000000001</v>
      </c>
      <c r="I242" s="251"/>
      <c r="J242" s="247"/>
      <c r="K242" s="247"/>
      <c r="L242" s="252"/>
      <c r="M242" s="253"/>
      <c r="N242" s="254"/>
      <c r="O242" s="254"/>
      <c r="P242" s="254"/>
      <c r="Q242" s="254"/>
      <c r="R242" s="254"/>
      <c r="S242" s="254"/>
      <c r="T242" s="255"/>
      <c r="U242" s="15"/>
      <c r="V242" s="15"/>
      <c r="W242" s="15"/>
      <c r="X242" s="15"/>
      <c r="Y242" s="15"/>
      <c r="Z242" s="15"/>
      <c r="AA242" s="15"/>
      <c r="AB242" s="15"/>
      <c r="AC242" s="15"/>
      <c r="AD242" s="15"/>
      <c r="AE242" s="15"/>
      <c r="AT242" s="256" t="s">
        <v>150</v>
      </c>
      <c r="AU242" s="256" t="s">
        <v>87</v>
      </c>
      <c r="AV242" s="15" t="s">
        <v>160</v>
      </c>
      <c r="AW242" s="15" t="s">
        <v>38</v>
      </c>
      <c r="AX242" s="15" t="s">
        <v>77</v>
      </c>
      <c r="AY242" s="256" t="s">
        <v>139</v>
      </c>
    </row>
    <row r="243" s="13" customFormat="1">
      <c r="A243" s="13"/>
      <c r="B243" s="224"/>
      <c r="C243" s="225"/>
      <c r="D243" s="226" t="s">
        <v>150</v>
      </c>
      <c r="E243" s="227" t="s">
        <v>37</v>
      </c>
      <c r="F243" s="228" t="s">
        <v>542</v>
      </c>
      <c r="G243" s="225"/>
      <c r="H243" s="227" t="s">
        <v>37</v>
      </c>
      <c r="I243" s="229"/>
      <c r="J243" s="225"/>
      <c r="K243" s="225"/>
      <c r="L243" s="230"/>
      <c r="M243" s="231"/>
      <c r="N243" s="232"/>
      <c r="O243" s="232"/>
      <c r="P243" s="232"/>
      <c r="Q243" s="232"/>
      <c r="R243" s="232"/>
      <c r="S243" s="232"/>
      <c r="T243" s="233"/>
      <c r="U243" s="13"/>
      <c r="V243" s="13"/>
      <c r="W243" s="13"/>
      <c r="X243" s="13"/>
      <c r="Y243" s="13"/>
      <c r="Z243" s="13"/>
      <c r="AA243" s="13"/>
      <c r="AB243" s="13"/>
      <c r="AC243" s="13"/>
      <c r="AD243" s="13"/>
      <c r="AE243" s="13"/>
      <c r="AT243" s="234" t="s">
        <v>150</v>
      </c>
      <c r="AU243" s="234" t="s">
        <v>87</v>
      </c>
      <c r="AV243" s="13" t="s">
        <v>85</v>
      </c>
      <c r="AW243" s="13" t="s">
        <v>38</v>
      </c>
      <c r="AX243" s="13" t="s">
        <v>77</v>
      </c>
      <c r="AY243" s="234" t="s">
        <v>139</v>
      </c>
    </row>
    <row r="244" s="14" customFormat="1">
      <c r="A244" s="14"/>
      <c r="B244" s="235"/>
      <c r="C244" s="236"/>
      <c r="D244" s="226" t="s">
        <v>150</v>
      </c>
      <c r="E244" s="237" t="s">
        <v>37</v>
      </c>
      <c r="F244" s="238" t="s">
        <v>633</v>
      </c>
      <c r="G244" s="236"/>
      <c r="H244" s="239">
        <v>4.0910000000000002</v>
      </c>
      <c r="I244" s="240"/>
      <c r="J244" s="236"/>
      <c r="K244" s="236"/>
      <c r="L244" s="241"/>
      <c r="M244" s="242"/>
      <c r="N244" s="243"/>
      <c r="O244" s="243"/>
      <c r="P244" s="243"/>
      <c r="Q244" s="243"/>
      <c r="R244" s="243"/>
      <c r="S244" s="243"/>
      <c r="T244" s="244"/>
      <c r="U244" s="14"/>
      <c r="V244" s="14"/>
      <c r="W244" s="14"/>
      <c r="X244" s="14"/>
      <c r="Y244" s="14"/>
      <c r="Z244" s="14"/>
      <c r="AA244" s="14"/>
      <c r="AB244" s="14"/>
      <c r="AC244" s="14"/>
      <c r="AD244" s="14"/>
      <c r="AE244" s="14"/>
      <c r="AT244" s="245" t="s">
        <v>150</v>
      </c>
      <c r="AU244" s="245" t="s">
        <v>87</v>
      </c>
      <c r="AV244" s="14" t="s">
        <v>87</v>
      </c>
      <c r="AW244" s="14" t="s">
        <v>38</v>
      </c>
      <c r="AX244" s="14" t="s">
        <v>77</v>
      </c>
      <c r="AY244" s="245" t="s">
        <v>139</v>
      </c>
    </row>
    <row r="245" s="14" customFormat="1">
      <c r="A245" s="14"/>
      <c r="B245" s="235"/>
      <c r="C245" s="236"/>
      <c r="D245" s="226" t="s">
        <v>150</v>
      </c>
      <c r="E245" s="237" t="s">
        <v>37</v>
      </c>
      <c r="F245" s="238" t="s">
        <v>634</v>
      </c>
      <c r="G245" s="236"/>
      <c r="H245" s="239">
        <v>2.1110000000000002</v>
      </c>
      <c r="I245" s="240"/>
      <c r="J245" s="236"/>
      <c r="K245" s="236"/>
      <c r="L245" s="241"/>
      <c r="M245" s="242"/>
      <c r="N245" s="243"/>
      <c r="O245" s="243"/>
      <c r="P245" s="243"/>
      <c r="Q245" s="243"/>
      <c r="R245" s="243"/>
      <c r="S245" s="243"/>
      <c r="T245" s="244"/>
      <c r="U245" s="14"/>
      <c r="V245" s="14"/>
      <c r="W245" s="14"/>
      <c r="X245" s="14"/>
      <c r="Y245" s="14"/>
      <c r="Z245" s="14"/>
      <c r="AA245" s="14"/>
      <c r="AB245" s="14"/>
      <c r="AC245" s="14"/>
      <c r="AD245" s="14"/>
      <c r="AE245" s="14"/>
      <c r="AT245" s="245" t="s">
        <v>150</v>
      </c>
      <c r="AU245" s="245" t="s">
        <v>87</v>
      </c>
      <c r="AV245" s="14" t="s">
        <v>87</v>
      </c>
      <c r="AW245" s="14" t="s">
        <v>38</v>
      </c>
      <c r="AX245" s="14" t="s">
        <v>77</v>
      </c>
      <c r="AY245" s="245" t="s">
        <v>139</v>
      </c>
    </row>
    <row r="246" s="14" customFormat="1">
      <c r="A246" s="14"/>
      <c r="B246" s="235"/>
      <c r="C246" s="236"/>
      <c r="D246" s="226" t="s">
        <v>150</v>
      </c>
      <c r="E246" s="237" t="s">
        <v>37</v>
      </c>
      <c r="F246" s="238" t="s">
        <v>635</v>
      </c>
      <c r="G246" s="236"/>
      <c r="H246" s="239">
        <v>2.1059999999999999</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150</v>
      </c>
      <c r="AU246" s="245" t="s">
        <v>87</v>
      </c>
      <c r="AV246" s="14" t="s">
        <v>87</v>
      </c>
      <c r="AW246" s="14" t="s">
        <v>38</v>
      </c>
      <c r="AX246" s="14" t="s">
        <v>77</v>
      </c>
      <c r="AY246" s="245" t="s">
        <v>139</v>
      </c>
    </row>
    <row r="247" s="14" customFormat="1">
      <c r="A247" s="14"/>
      <c r="B247" s="235"/>
      <c r="C247" s="236"/>
      <c r="D247" s="226" t="s">
        <v>150</v>
      </c>
      <c r="E247" s="237" t="s">
        <v>37</v>
      </c>
      <c r="F247" s="238" t="s">
        <v>636</v>
      </c>
      <c r="G247" s="236"/>
      <c r="H247" s="239">
        <v>2.927</v>
      </c>
      <c r="I247" s="240"/>
      <c r="J247" s="236"/>
      <c r="K247" s="236"/>
      <c r="L247" s="241"/>
      <c r="M247" s="242"/>
      <c r="N247" s="243"/>
      <c r="O247" s="243"/>
      <c r="P247" s="243"/>
      <c r="Q247" s="243"/>
      <c r="R247" s="243"/>
      <c r="S247" s="243"/>
      <c r="T247" s="244"/>
      <c r="U247" s="14"/>
      <c r="V247" s="14"/>
      <c r="W247" s="14"/>
      <c r="X247" s="14"/>
      <c r="Y247" s="14"/>
      <c r="Z247" s="14"/>
      <c r="AA247" s="14"/>
      <c r="AB247" s="14"/>
      <c r="AC247" s="14"/>
      <c r="AD247" s="14"/>
      <c r="AE247" s="14"/>
      <c r="AT247" s="245" t="s">
        <v>150</v>
      </c>
      <c r="AU247" s="245" t="s">
        <v>87</v>
      </c>
      <c r="AV247" s="14" t="s">
        <v>87</v>
      </c>
      <c r="AW247" s="14" t="s">
        <v>38</v>
      </c>
      <c r="AX247" s="14" t="s">
        <v>77</v>
      </c>
      <c r="AY247" s="245" t="s">
        <v>139</v>
      </c>
    </row>
    <row r="248" s="15" customFormat="1">
      <c r="A248" s="15"/>
      <c r="B248" s="246"/>
      <c r="C248" s="247"/>
      <c r="D248" s="226" t="s">
        <v>150</v>
      </c>
      <c r="E248" s="248" t="s">
        <v>37</v>
      </c>
      <c r="F248" s="249" t="s">
        <v>175</v>
      </c>
      <c r="G248" s="247"/>
      <c r="H248" s="250">
        <v>11.234999999999999</v>
      </c>
      <c r="I248" s="251"/>
      <c r="J248" s="247"/>
      <c r="K248" s="247"/>
      <c r="L248" s="252"/>
      <c r="M248" s="253"/>
      <c r="N248" s="254"/>
      <c r="O248" s="254"/>
      <c r="P248" s="254"/>
      <c r="Q248" s="254"/>
      <c r="R248" s="254"/>
      <c r="S248" s="254"/>
      <c r="T248" s="255"/>
      <c r="U248" s="15"/>
      <c r="V248" s="15"/>
      <c r="W248" s="15"/>
      <c r="X248" s="15"/>
      <c r="Y248" s="15"/>
      <c r="Z248" s="15"/>
      <c r="AA248" s="15"/>
      <c r="AB248" s="15"/>
      <c r="AC248" s="15"/>
      <c r="AD248" s="15"/>
      <c r="AE248" s="15"/>
      <c r="AT248" s="256" t="s">
        <v>150</v>
      </c>
      <c r="AU248" s="256" t="s">
        <v>87</v>
      </c>
      <c r="AV248" s="15" t="s">
        <v>160</v>
      </c>
      <c r="AW248" s="15" t="s">
        <v>38</v>
      </c>
      <c r="AX248" s="15" t="s">
        <v>85</v>
      </c>
      <c r="AY248" s="256" t="s">
        <v>139</v>
      </c>
    </row>
    <row r="249" s="2" customFormat="1" ht="16.5" customHeight="1">
      <c r="A249" s="40"/>
      <c r="B249" s="41"/>
      <c r="C249" s="206" t="s">
        <v>309</v>
      </c>
      <c r="D249" s="206" t="s">
        <v>141</v>
      </c>
      <c r="E249" s="207" t="s">
        <v>637</v>
      </c>
      <c r="F249" s="208" t="s">
        <v>638</v>
      </c>
      <c r="G249" s="209" t="s">
        <v>144</v>
      </c>
      <c r="H249" s="210">
        <v>280.22000000000003</v>
      </c>
      <c r="I249" s="211"/>
      <c r="J249" s="212">
        <f>ROUND(I249*H249,2)</f>
        <v>0</v>
      </c>
      <c r="K249" s="208" t="s">
        <v>145</v>
      </c>
      <c r="L249" s="46"/>
      <c r="M249" s="213" t="s">
        <v>37</v>
      </c>
      <c r="N249" s="214" t="s">
        <v>48</v>
      </c>
      <c r="O249" s="86"/>
      <c r="P249" s="215">
        <f>O249*H249</f>
        <v>0</v>
      </c>
      <c r="Q249" s="215">
        <v>0.0026900000000000001</v>
      </c>
      <c r="R249" s="215">
        <f>Q249*H249</f>
        <v>0.75379180000000012</v>
      </c>
      <c r="S249" s="215">
        <v>0</v>
      </c>
      <c r="T249" s="216">
        <f>S249*H249</f>
        <v>0</v>
      </c>
      <c r="U249" s="40"/>
      <c r="V249" s="40"/>
      <c r="W249" s="40"/>
      <c r="X249" s="40"/>
      <c r="Y249" s="40"/>
      <c r="Z249" s="40"/>
      <c r="AA249" s="40"/>
      <c r="AB249" s="40"/>
      <c r="AC249" s="40"/>
      <c r="AD249" s="40"/>
      <c r="AE249" s="40"/>
      <c r="AR249" s="217" t="s">
        <v>146</v>
      </c>
      <c r="AT249" s="217" t="s">
        <v>141</v>
      </c>
      <c r="AU249" s="217" t="s">
        <v>87</v>
      </c>
      <c r="AY249" s="19" t="s">
        <v>139</v>
      </c>
      <c r="BE249" s="218">
        <f>IF(N249="základní",J249,0)</f>
        <v>0</v>
      </c>
      <c r="BF249" s="218">
        <f>IF(N249="snížená",J249,0)</f>
        <v>0</v>
      </c>
      <c r="BG249" s="218">
        <f>IF(N249="zákl. přenesená",J249,0)</f>
        <v>0</v>
      </c>
      <c r="BH249" s="218">
        <f>IF(N249="sníž. přenesená",J249,0)</f>
        <v>0</v>
      </c>
      <c r="BI249" s="218">
        <f>IF(N249="nulová",J249,0)</f>
        <v>0</v>
      </c>
      <c r="BJ249" s="19" t="s">
        <v>85</v>
      </c>
      <c r="BK249" s="218">
        <f>ROUND(I249*H249,2)</f>
        <v>0</v>
      </c>
      <c r="BL249" s="19" t="s">
        <v>146</v>
      </c>
      <c r="BM249" s="217" t="s">
        <v>639</v>
      </c>
    </row>
    <row r="250" s="2" customFormat="1">
      <c r="A250" s="40"/>
      <c r="B250" s="41"/>
      <c r="C250" s="42"/>
      <c r="D250" s="219" t="s">
        <v>148</v>
      </c>
      <c r="E250" s="42"/>
      <c r="F250" s="220" t="s">
        <v>640</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148</v>
      </c>
      <c r="AU250" s="19" t="s">
        <v>87</v>
      </c>
    </row>
    <row r="251" s="13" customFormat="1">
      <c r="A251" s="13"/>
      <c r="B251" s="224"/>
      <c r="C251" s="225"/>
      <c r="D251" s="226" t="s">
        <v>150</v>
      </c>
      <c r="E251" s="227" t="s">
        <v>37</v>
      </c>
      <c r="F251" s="228" t="s">
        <v>627</v>
      </c>
      <c r="G251" s="225"/>
      <c r="H251" s="227" t="s">
        <v>37</v>
      </c>
      <c r="I251" s="229"/>
      <c r="J251" s="225"/>
      <c r="K251" s="225"/>
      <c r="L251" s="230"/>
      <c r="M251" s="231"/>
      <c r="N251" s="232"/>
      <c r="O251" s="232"/>
      <c r="P251" s="232"/>
      <c r="Q251" s="232"/>
      <c r="R251" s="232"/>
      <c r="S251" s="232"/>
      <c r="T251" s="233"/>
      <c r="U251" s="13"/>
      <c r="V251" s="13"/>
      <c r="W251" s="13"/>
      <c r="X251" s="13"/>
      <c r="Y251" s="13"/>
      <c r="Z251" s="13"/>
      <c r="AA251" s="13"/>
      <c r="AB251" s="13"/>
      <c r="AC251" s="13"/>
      <c r="AD251" s="13"/>
      <c r="AE251" s="13"/>
      <c r="AT251" s="234" t="s">
        <v>150</v>
      </c>
      <c r="AU251" s="234" t="s">
        <v>87</v>
      </c>
      <c r="AV251" s="13" t="s">
        <v>85</v>
      </c>
      <c r="AW251" s="13" t="s">
        <v>38</v>
      </c>
      <c r="AX251" s="13" t="s">
        <v>77</v>
      </c>
      <c r="AY251" s="234" t="s">
        <v>139</v>
      </c>
    </row>
    <row r="252" s="14" customFormat="1">
      <c r="A252" s="14"/>
      <c r="B252" s="235"/>
      <c r="C252" s="236"/>
      <c r="D252" s="226" t="s">
        <v>150</v>
      </c>
      <c r="E252" s="237" t="s">
        <v>37</v>
      </c>
      <c r="F252" s="238" t="s">
        <v>641</v>
      </c>
      <c r="G252" s="236"/>
      <c r="H252" s="239">
        <v>45.030000000000001</v>
      </c>
      <c r="I252" s="240"/>
      <c r="J252" s="236"/>
      <c r="K252" s="236"/>
      <c r="L252" s="241"/>
      <c r="M252" s="242"/>
      <c r="N252" s="243"/>
      <c r="O252" s="243"/>
      <c r="P252" s="243"/>
      <c r="Q252" s="243"/>
      <c r="R252" s="243"/>
      <c r="S252" s="243"/>
      <c r="T252" s="244"/>
      <c r="U252" s="14"/>
      <c r="V252" s="14"/>
      <c r="W252" s="14"/>
      <c r="X252" s="14"/>
      <c r="Y252" s="14"/>
      <c r="Z252" s="14"/>
      <c r="AA252" s="14"/>
      <c r="AB252" s="14"/>
      <c r="AC252" s="14"/>
      <c r="AD252" s="14"/>
      <c r="AE252" s="14"/>
      <c r="AT252" s="245" t="s">
        <v>150</v>
      </c>
      <c r="AU252" s="245" t="s">
        <v>87</v>
      </c>
      <c r="AV252" s="14" t="s">
        <v>87</v>
      </c>
      <c r="AW252" s="14" t="s">
        <v>38</v>
      </c>
      <c r="AX252" s="14" t="s">
        <v>77</v>
      </c>
      <c r="AY252" s="245" t="s">
        <v>139</v>
      </c>
    </row>
    <row r="253" s="15" customFormat="1">
      <c r="A253" s="15"/>
      <c r="B253" s="246"/>
      <c r="C253" s="247"/>
      <c r="D253" s="226" t="s">
        <v>150</v>
      </c>
      <c r="E253" s="248" t="s">
        <v>37</v>
      </c>
      <c r="F253" s="249" t="s">
        <v>175</v>
      </c>
      <c r="G253" s="247"/>
      <c r="H253" s="250">
        <v>45.030000000000001</v>
      </c>
      <c r="I253" s="251"/>
      <c r="J253" s="247"/>
      <c r="K253" s="247"/>
      <c r="L253" s="252"/>
      <c r="M253" s="253"/>
      <c r="N253" s="254"/>
      <c r="O253" s="254"/>
      <c r="P253" s="254"/>
      <c r="Q253" s="254"/>
      <c r="R253" s="254"/>
      <c r="S253" s="254"/>
      <c r="T253" s="255"/>
      <c r="U253" s="15"/>
      <c r="V253" s="15"/>
      <c r="W253" s="15"/>
      <c r="X253" s="15"/>
      <c r="Y253" s="15"/>
      <c r="Z253" s="15"/>
      <c r="AA253" s="15"/>
      <c r="AB253" s="15"/>
      <c r="AC253" s="15"/>
      <c r="AD253" s="15"/>
      <c r="AE253" s="15"/>
      <c r="AT253" s="256" t="s">
        <v>150</v>
      </c>
      <c r="AU253" s="256" t="s">
        <v>87</v>
      </c>
      <c r="AV253" s="15" t="s">
        <v>160</v>
      </c>
      <c r="AW253" s="15" t="s">
        <v>38</v>
      </c>
      <c r="AX253" s="15" t="s">
        <v>77</v>
      </c>
      <c r="AY253" s="256" t="s">
        <v>139</v>
      </c>
    </row>
    <row r="254" s="13" customFormat="1">
      <c r="A254" s="13"/>
      <c r="B254" s="224"/>
      <c r="C254" s="225"/>
      <c r="D254" s="226" t="s">
        <v>150</v>
      </c>
      <c r="E254" s="227" t="s">
        <v>37</v>
      </c>
      <c r="F254" s="228" t="s">
        <v>537</v>
      </c>
      <c r="G254" s="225"/>
      <c r="H254" s="227" t="s">
        <v>37</v>
      </c>
      <c r="I254" s="229"/>
      <c r="J254" s="225"/>
      <c r="K254" s="225"/>
      <c r="L254" s="230"/>
      <c r="M254" s="231"/>
      <c r="N254" s="232"/>
      <c r="O254" s="232"/>
      <c r="P254" s="232"/>
      <c r="Q254" s="232"/>
      <c r="R254" s="232"/>
      <c r="S254" s="232"/>
      <c r="T254" s="233"/>
      <c r="U254" s="13"/>
      <c r="V254" s="13"/>
      <c r="W254" s="13"/>
      <c r="X254" s="13"/>
      <c r="Y254" s="13"/>
      <c r="Z254" s="13"/>
      <c r="AA254" s="13"/>
      <c r="AB254" s="13"/>
      <c r="AC254" s="13"/>
      <c r="AD254" s="13"/>
      <c r="AE254" s="13"/>
      <c r="AT254" s="234" t="s">
        <v>150</v>
      </c>
      <c r="AU254" s="234" t="s">
        <v>87</v>
      </c>
      <c r="AV254" s="13" t="s">
        <v>85</v>
      </c>
      <c r="AW254" s="13" t="s">
        <v>38</v>
      </c>
      <c r="AX254" s="13" t="s">
        <v>77</v>
      </c>
      <c r="AY254" s="234" t="s">
        <v>139</v>
      </c>
    </row>
    <row r="255" s="14" customFormat="1">
      <c r="A255" s="14"/>
      <c r="B255" s="235"/>
      <c r="C255" s="236"/>
      <c r="D255" s="226" t="s">
        <v>150</v>
      </c>
      <c r="E255" s="237" t="s">
        <v>37</v>
      </c>
      <c r="F255" s="238" t="s">
        <v>642</v>
      </c>
      <c r="G255" s="236"/>
      <c r="H255" s="239">
        <v>20.646000000000001</v>
      </c>
      <c r="I255" s="240"/>
      <c r="J255" s="236"/>
      <c r="K255" s="236"/>
      <c r="L255" s="241"/>
      <c r="M255" s="242"/>
      <c r="N255" s="243"/>
      <c r="O255" s="243"/>
      <c r="P255" s="243"/>
      <c r="Q255" s="243"/>
      <c r="R255" s="243"/>
      <c r="S255" s="243"/>
      <c r="T255" s="244"/>
      <c r="U255" s="14"/>
      <c r="V255" s="14"/>
      <c r="W255" s="14"/>
      <c r="X255" s="14"/>
      <c r="Y255" s="14"/>
      <c r="Z255" s="14"/>
      <c r="AA255" s="14"/>
      <c r="AB255" s="14"/>
      <c r="AC255" s="14"/>
      <c r="AD255" s="14"/>
      <c r="AE255" s="14"/>
      <c r="AT255" s="245" t="s">
        <v>150</v>
      </c>
      <c r="AU255" s="245" t="s">
        <v>87</v>
      </c>
      <c r="AV255" s="14" t="s">
        <v>87</v>
      </c>
      <c r="AW255" s="14" t="s">
        <v>38</v>
      </c>
      <c r="AX255" s="14" t="s">
        <v>77</v>
      </c>
      <c r="AY255" s="245" t="s">
        <v>139</v>
      </c>
    </row>
    <row r="256" s="14" customFormat="1">
      <c r="A256" s="14"/>
      <c r="B256" s="235"/>
      <c r="C256" s="236"/>
      <c r="D256" s="226" t="s">
        <v>150</v>
      </c>
      <c r="E256" s="237" t="s">
        <v>37</v>
      </c>
      <c r="F256" s="238" t="s">
        <v>643</v>
      </c>
      <c r="G256" s="236"/>
      <c r="H256" s="239">
        <v>40.200000000000003</v>
      </c>
      <c r="I256" s="240"/>
      <c r="J256" s="236"/>
      <c r="K256" s="236"/>
      <c r="L256" s="241"/>
      <c r="M256" s="242"/>
      <c r="N256" s="243"/>
      <c r="O256" s="243"/>
      <c r="P256" s="243"/>
      <c r="Q256" s="243"/>
      <c r="R256" s="243"/>
      <c r="S256" s="243"/>
      <c r="T256" s="244"/>
      <c r="U256" s="14"/>
      <c r="V256" s="14"/>
      <c r="W256" s="14"/>
      <c r="X256" s="14"/>
      <c r="Y256" s="14"/>
      <c r="Z256" s="14"/>
      <c r="AA256" s="14"/>
      <c r="AB256" s="14"/>
      <c r="AC256" s="14"/>
      <c r="AD256" s="14"/>
      <c r="AE256" s="14"/>
      <c r="AT256" s="245" t="s">
        <v>150</v>
      </c>
      <c r="AU256" s="245" t="s">
        <v>87</v>
      </c>
      <c r="AV256" s="14" t="s">
        <v>87</v>
      </c>
      <c r="AW256" s="14" t="s">
        <v>38</v>
      </c>
      <c r="AX256" s="14" t="s">
        <v>77</v>
      </c>
      <c r="AY256" s="245" t="s">
        <v>139</v>
      </c>
    </row>
    <row r="257" s="14" customFormat="1">
      <c r="A257" s="14"/>
      <c r="B257" s="235"/>
      <c r="C257" s="236"/>
      <c r="D257" s="226" t="s">
        <v>150</v>
      </c>
      <c r="E257" s="237" t="s">
        <v>37</v>
      </c>
      <c r="F257" s="238" t="s">
        <v>644</v>
      </c>
      <c r="G257" s="236"/>
      <c r="H257" s="239">
        <v>71.25</v>
      </c>
      <c r="I257" s="240"/>
      <c r="J257" s="236"/>
      <c r="K257" s="236"/>
      <c r="L257" s="241"/>
      <c r="M257" s="242"/>
      <c r="N257" s="243"/>
      <c r="O257" s="243"/>
      <c r="P257" s="243"/>
      <c r="Q257" s="243"/>
      <c r="R257" s="243"/>
      <c r="S257" s="243"/>
      <c r="T257" s="244"/>
      <c r="U257" s="14"/>
      <c r="V257" s="14"/>
      <c r="W257" s="14"/>
      <c r="X257" s="14"/>
      <c r="Y257" s="14"/>
      <c r="Z257" s="14"/>
      <c r="AA257" s="14"/>
      <c r="AB257" s="14"/>
      <c r="AC257" s="14"/>
      <c r="AD257" s="14"/>
      <c r="AE257" s="14"/>
      <c r="AT257" s="245" t="s">
        <v>150</v>
      </c>
      <c r="AU257" s="245" t="s">
        <v>87</v>
      </c>
      <c r="AV257" s="14" t="s">
        <v>87</v>
      </c>
      <c r="AW257" s="14" t="s">
        <v>38</v>
      </c>
      <c r="AX257" s="14" t="s">
        <v>77</v>
      </c>
      <c r="AY257" s="245" t="s">
        <v>139</v>
      </c>
    </row>
    <row r="258" s="14" customFormat="1">
      <c r="A258" s="14"/>
      <c r="B258" s="235"/>
      <c r="C258" s="236"/>
      <c r="D258" s="226" t="s">
        <v>150</v>
      </c>
      <c r="E258" s="237" t="s">
        <v>37</v>
      </c>
      <c r="F258" s="238" t="s">
        <v>645</v>
      </c>
      <c r="G258" s="236"/>
      <c r="H258" s="239">
        <v>45.648000000000003</v>
      </c>
      <c r="I258" s="240"/>
      <c r="J258" s="236"/>
      <c r="K258" s="236"/>
      <c r="L258" s="241"/>
      <c r="M258" s="242"/>
      <c r="N258" s="243"/>
      <c r="O258" s="243"/>
      <c r="P258" s="243"/>
      <c r="Q258" s="243"/>
      <c r="R258" s="243"/>
      <c r="S258" s="243"/>
      <c r="T258" s="244"/>
      <c r="U258" s="14"/>
      <c r="V258" s="14"/>
      <c r="W258" s="14"/>
      <c r="X258" s="14"/>
      <c r="Y258" s="14"/>
      <c r="Z258" s="14"/>
      <c r="AA258" s="14"/>
      <c r="AB258" s="14"/>
      <c r="AC258" s="14"/>
      <c r="AD258" s="14"/>
      <c r="AE258" s="14"/>
      <c r="AT258" s="245" t="s">
        <v>150</v>
      </c>
      <c r="AU258" s="245" t="s">
        <v>87</v>
      </c>
      <c r="AV258" s="14" t="s">
        <v>87</v>
      </c>
      <c r="AW258" s="14" t="s">
        <v>38</v>
      </c>
      <c r="AX258" s="14" t="s">
        <v>77</v>
      </c>
      <c r="AY258" s="245" t="s">
        <v>139</v>
      </c>
    </row>
    <row r="259" s="15" customFormat="1">
      <c r="A259" s="15"/>
      <c r="B259" s="246"/>
      <c r="C259" s="247"/>
      <c r="D259" s="226" t="s">
        <v>150</v>
      </c>
      <c r="E259" s="248" t="s">
        <v>37</v>
      </c>
      <c r="F259" s="249" t="s">
        <v>175</v>
      </c>
      <c r="G259" s="247"/>
      <c r="H259" s="250">
        <v>177.744</v>
      </c>
      <c r="I259" s="251"/>
      <c r="J259" s="247"/>
      <c r="K259" s="247"/>
      <c r="L259" s="252"/>
      <c r="M259" s="253"/>
      <c r="N259" s="254"/>
      <c r="O259" s="254"/>
      <c r="P259" s="254"/>
      <c r="Q259" s="254"/>
      <c r="R259" s="254"/>
      <c r="S259" s="254"/>
      <c r="T259" s="255"/>
      <c r="U259" s="15"/>
      <c r="V259" s="15"/>
      <c r="W259" s="15"/>
      <c r="X259" s="15"/>
      <c r="Y259" s="15"/>
      <c r="Z259" s="15"/>
      <c r="AA259" s="15"/>
      <c r="AB259" s="15"/>
      <c r="AC259" s="15"/>
      <c r="AD259" s="15"/>
      <c r="AE259" s="15"/>
      <c r="AT259" s="256" t="s">
        <v>150</v>
      </c>
      <c r="AU259" s="256" t="s">
        <v>87</v>
      </c>
      <c r="AV259" s="15" t="s">
        <v>160</v>
      </c>
      <c r="AW259" s="15" t="s">
        <v>38</v>
      </c>
      <c r="AX259" s="15" t="s">
        <v>77</v>
      </c>
      <c r="AY259" s="256" t="s">
        <v>139</v>
      </c>
    </row>
    <row r="260" s="13" customFormat="1">
      <c r="A260" s="13"/>
      <c r="B260" s="224"/>
      <c r="C260" s="225"/>
      <c r="D260" s="226" t="s">
        <v>150</v>
      </c>
      <c r="E260" s="227" t="s">
        <v>37</v>
      </c>
      <c r="F260" s="228" t="s">
        <v>542</v>
      </c>
      <c r="G260" s="225"/>
      <c r="H260" s="227" t="s">
        <v>37</v>
      </c>
      <c r="I260" s="229"/>
      <c r="J260" s="225"/>
      <c r="K260" s="225"/>
      <c r="L260" s="230"/>
      <c r="M260" s="231"/>
      <c r="N260" s="232"/>
      <c r="O260" s="232"/>
      <c r="P260" s="232"/>
      <c r="Q260" s="232"/>
      <c r="R260" s="232"/>
      <c r="S260" s="232"/>
      <c r="T260" s="233"/>
      <c r="U260" s="13"/>
      <c r="V260" s="13"/>
      <c r="W260" s="13"/>
      <c r="X260" s="13"/>
      <c r="Y260" s="13"/>
      <c r="Z260" s="13"/>
      <c r="AA260" s="13"/>
      <c r="AB260" s="13"/>
      <c r="AC260" s="13"/>
      <c r="AD260" s="13"/>
      <c r="AE260" s="13"/>
      <c r="AT260" s="234" t="s">
        <v>150</v>
      </c>
      <c r="AU260" s="234" t="s">
        <v>87</v>
      </c>
      <c r="AV260" s="13" t="s">
        <v>85</v>
      </c>
      <c r="AW260" s="13" t="s">
        <v>38</v>
      </c>
      <c r="AX260" s="13" t="s">
        <v>77</v>
      </c>
      <c r="AY260" s="234" t="s">
        <v>139</v>
      </c>
    </row>
    <row r="261" s="14" customFormat="1">
      <c r="A261" s="14"/>
      <c r="B261" s="235"/>
      <c r="C261" s="236"/>
      <c r="D261" s="226" t="s">
        <v>150</v>
      </c>
      <c r="E261" s="237" t="s">
        <v>37</v>
      </c>
      <c r="F261" s="238" t="s">
        <v>646</v>
      </c>
      <c r="G261" s="236"/>
      <c r="H261" s="239">
        <v>18.18</v>
      </c>
      <c r="I261" s="240"/>
      <c r="J261" s="236"/>
      <c r="K261" s="236"/>
      <c r="L261" s="241"/>
      <c r="M261" s="242"/>
      <c r="N261" s="243"/>
      <c r="O261" s="243"/>
      <c r="P261" s="243"/>
      <c r="Q261" s="243"/>
      <c r="R261" s="243"/>
      <c r="S261" s="243"/>
      <c r="T261" s="244"/>
      <c r="U261" s="14"/>
      <c r="V261" s="14"/>
      <c r="W261" s="14"/>
      <c r="X261" s="14"/>
      <c r="Y261" s="14"/>
      <c r="Z261" s="14"/>
      <c r="AA261" s="14"/>
      <c r="AB261" s="14"/>
      <c r="AC261" s="14"/>
      <c r="AD261" s="14"/>
      <c r="AE261" s="14"/>
      <c r="AT261" s="245" t="s">
        <v>150</v>
      </c>
      <c r="AU261" s="245" t="s">
        <v>87</v>
      </c>
      <c r="AV261" s="14" t="s">
        <v>87</v>
      </c>
      <c r="AW261" s="14" t="s">
        <v>38</v>
      </c>
      <c r="AX261" s="14" t="s">
        <v>77</v>
      </c>
      <c r="AY261" s="245" t="s">
        <v>139</v>
      </c>
    </row>
    <row r="262" s="14" customFormat="1">
      <c r="A262" s="14"/>
      <c r="B262" s="235"/>
      <c r="C262" s="236"/>
      <c r="D262" s="226" t="s">
        <v>150</v>
      </c>
      <c r="E262" s="237" t="s">
        <v>37</v>
      </c>
      <c r="F262" s="238" t="s">
        <v>647</v>
      </c>
      <c r="G262" s="236"/>
      <c r="H262" s="239">
        <v>9.3800000000000008</v>
      </c>
      <c r="I262" s="240"/>
      <c r="J262" s="236"/>
      <c r="K262" s="236"/>
      <c r="L262" s="241"/>
      <c r="M262" s="242"/>
      <c r="N262" s="243"/>
      <c r="O262" s="243"/>
      <c r="P262" s="243"/>
      <c r="Q262" s="243"/>
      <c r="R262" s="243"/>
      <c r="S262" s="243"/>
      <c r="T262" s="244"/>
      <c r="U262" s="14"/>
      <c r="V262" s="14"/>
      <c r="W262" s="14"/>
      <c r="X262" s="14"/>
      <c r="Y262" s="14"/>
      <c r="Z262" s="14"/>
      <c r="AA262" s="14"/>
      <c r="AB262" s="14"/>
      <c r="AC262" s="14"/>
      <c r="AD262" s="14"/>
      <c r="AE262" s="14"/>
      <c r="AT262" s="245" t="s">
        <v>150</v>
      </c>
      <c r="AU262" s="245" t="s">
        <v>87</v>
      </c>
      <c r="AV262" s="14" t="s">
        <v>87</v>
      </c>
      <c r="AW262" s="14" t="s">
        <v>38</v>
      </c>
      <c r="AX262" s="14" t="s">
        <v>77</v>
      </c>
      <c r="AY262" s="245" t="s">
        <v>139</v>
      </c>
    </row>
    <row r="263" s="14" customFormat="1">
      <c r="A263" s="14"/>
      <c r="B263" s="235"/>
      <c r="C263" s="236"/>
      <c r="D263" s="226" t="s">
        <v>150</v>
      </c>
      <c r="E263" s="237" t="s">
        <v>37</v>
      </c>
      <c r="F263" s="238" t="s">
        <v>648</v>
      </c>
      <c r="G263" s="236"/>
      <c r="H263" s="239">
        <v>9.3599999999999994</v>
      </c>
      <c r="I263" s="240"/>
      <c r="J263" s="236"/>
      <c r="K263" s="236"/>
      <c r="L263" s="241"/>
      <c r="M263" s="242"/>
      <c r="N263" s="243"/>
      <c r="O263" s="243"/>
      <c r="P263" s="243"/>
      <c r="Q263" s="243"/>
      <c r="R263" s="243"/>
      <c r="S263" s="243"/>
      <c r="T263" s="244"/>
      <c r="U263" s="14"/>
      <c r="V263" s="14"/>
      <c r="W263" s="14"/>
      <c r="X263" s="14"/>
      <c r="Y263" s="14"/>
      <c r="Z263" s="14"/>
      <c r="AA263" s="14"/>
      <c r="AB263" s="14"/>
      <c r="AC263" s="14"/>
      <c r="AD263" s="14"/>
      <c r="AE263" s="14"/>
      <c r="AT263" s="245" t="s">
        <v>150</v>
      </c>
      <c r="AU263" s="245" t="s">
        <v>87</v>
      </c>
      <c r="AV263" s="14" t="s">
        <v>87</v>
      </c>
      <c r="AW263" s="14" t="s">
        <v>38</v>
      </c>
      <c r="AX263" s="14" t="s">
        <v>77</v>
      </c>
      <c r="AY263" s="245" t="s">
        <v>139</v>
      </c>
    </row>
    <row r="264" s="14" customFormat="1">
      <c r="A264" s="14"/>
      <c r="B264" s="235"/>
      <c r="C264" s="236"/>
      <c r="D264" s="226" t="s">
        <v>150</v>
      </c>
      <c r="E264" s="237" t="s">
        <v>37</v>
      </c>
      <c r="F264" s="238" t="s">
        <v>649</v>
      </c>
      <c r="G264" s="236"/>
      <c r="H264" s="239">
        <v>20.526</v>
      </c>
      <c r="I264" s="240"/>
      <c r="J264" s="236"/>
      <c r="K264" s="236"/>
      <c r="L264" s="241"/>
      <c r="M264" s="242"/>
      <c r="N264" s="243"/>
      <c r="O264" s="243"/>
      <c r="P264" s="243"/>
      <c r="Q264" s="243"/>
      <c r="R264" s="243"/>
      <c r="S264" s="243"/>
      <c r="T264" s="244"/>
      <c r="U264" s="14"/>
      <c r="V264" s="14"/>
      <c r="W264" s="14"/>
      <c r="X264" s="14"/>
      <c r="Y264" s="14"/>
      <c r="Z264" s="14"/>
      <c r="AA264" s="14"/>
      <c r="AB264" s="14"/>
      <c r="AC264" s="14"/>
      <c r="AD264" s="14"/>
      <c r="AE264" s="14"/>
      <c r="AT264" s="245" t="s">
        <v>150</v>
      </c>
      <c r="AU264" s="245" t="s">
        <v>87</v>
      </c>
      <c r="AV264" s="14" t="s">
        <v>87</v>
      </c>
      <c r="AW264" s="14" t="s">
        <v>38</v>
      </c>
      <c r="AX264" s="14" t="s">
        <v>77</v>
      </c>
      <c r="AY264" s="245" t="s">
        <v>139</v>
      </c>
    </row>
    <row r="265" s="15" customFormat="1">
      <c r="A265" s="15"/>
      <c r="B265" s="246"/>
      <c r="C265" s="247"/>
      <c r="D265" s="226" t="s">
        <v>150</v>
      </c>
      <c r="E265" s="248" t="s">
        <v>37</v>
      </c>
      <c r="F265" s="249" t="s">
        <v>175</v>
      </c>
      <c r="G265" s="247"/>
      <c r="H265" s="250">
        <v>57.445999999999998</v>
      </c>
      <c r="I265" s="251"/>
      <c r="J265" s="247"/>
      <c r="K265" s="247"/>
      <c r="L265" s="252"/>
      <c r="M265" s="253"/>
      <c r="N265" s="254"/>
      <c r="O265" s="254"/>
      <c r="P265" s="254"/>
      <c r="Q265" s="254"/>
      <c r="R265" s="254"/>
      <c r="S265" s="254"/>
      <c r="T265" s="255"/>
      <c r="U265" s="15"/>
      <c r="V265" s="15"/>
      <c r="W265" s="15"/>
      <c r="X265" s="15"/>
      <c r="Y265" s="15"/>
      <c r="Z265" s="15"/>
      <c r="AA265" s="15"/>
      <c r="AB265" s="15"/>
      <c r="AC265" s="15"/>
      <c r="AD265" s="15"/>
      <c r="AE265" s="15"/>
      <c r="AT265" s="256" t="s">
        <v>150</v>
      </c>
      <c r="AU265" s="256" t="s">
        <v>87</v>
      </c>
      <c r="AV265" s="15" t="s">
        <v>160</v>
      </c>
      <c r="AW265" s="15" t="s">
        <v>38</v>
      </c>
      <c r="AX265" s="15" t="s">
        <v>77</v>
      </c>
      <c r="AY265" s="256" t="s">
        <v>139</v>
      </c>
    </row>
    <row r="266" s="16" customFormat="1">
      <c r="A266" s="16"/>
      <c r="B266" s="257"/>
      <c r="C266" s="258"/>
      <c r="D266" s="226" t="s">
        <v>150</v>
      </c>
      <c r="E266" s="259" t="s">
        <v>37</v>
      </c>
      <c r="F266" s="260" t="s">
        <v>178</v>
      </c>
      <c r="G266" s="258"/>
      <c r="H266" s="261">
        <v>280.22000000000003</v>
      </c>
      <c r="I266" s="262"/>
      <c r="J266" s="258"/>
      <c r="K266" s="258"/>
      <c r="L266" s="263"/>
      <c r="M266" s="264"/>
      <c r="N266" s="265"/>
      <c r="O266" s="265"/>
      <c r="P266" s="265"/>
      <c r="Q266" s="265"/>
      <c r="R266" s="265"/>
      <c r="S266" s="265"/>
      <c r="T266" s="266"/>
      <c r="U266" s="16"/>
      <c r="V266" s="16"/>
      <c r="W266" s="16"/>
      <c r="X266" s="16"/>
      <c r="Y266" s="16"/>
      <c r="Z266" s="16"/>
      <c r="AA266" s="16"/>
      <c r="AB266" s="16"/>
      <c r="AC266" s="16"/>
      <c r="AD266" s="16"/>
      <c r="AE266" s="16"/>
      <c r="AT266" s="267" t="s">
        <v>150</v>
      </c>
      <c r="AU266" s="267" t="s">
        <v>87</v>
      </c>
      <c r="AV266" s="16" t="s">
        <v>146</v>
      </c>
      <c r="AW266" s="16" t="s">
        <v>38</v>
      </c>
      <c r="AX266" s="16" t="s">
        <v>85</v>
      </c>
      <c r="AY266" s="267" t="s">
        <v>139</v>
      </c>
    </row>
    <row r="267" s="2" customFormat="1" ht="16.5" customHeight="1">
      <c r="A267" s="40"/>
      <c r="B267" s="41"/>
      <c r="C267" s="206" t="s">
        <v>314</v>
      </c>
      <c r="D267" s="206" t="s">
        <v>141</v>
      </c>
      <c r="E267" s="207" t="s">
        <v>650</v>
      </c>
      <c r="F267" s="208" t="s">
        <v>651</v>
      </c>
      <c r="G267" s="209" t="s">
        <v>144</v>
      </c>
      <c r="H267" s="210">
        <v>280.22000000000003</v>
      </c>
      <c r="I267" s="211"/>
      <c r="J267" s="212">
        <f>ROUND(I267*H267,2)</f>
        <v>0</v>
      </c>
      <c r="K267" s="208" t="s">
        <v>145</v>
      </c>
      <c r="L267" s="46"/>
      <c r="M267" s="213" t="s">
        <v>37</v>
      </c>
      <c r="N267" s="214" t="s">
        <v>48</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146</v>
      </c>
      <c r="AT267" s="217" t="s">
        <v>141</v>
      </c>
      <c r="AU267" s="217" t="s">
        <v>87</v>
      </c>
      <c r="AY267" s="19" t="s">
        <v>139</v>
      </c>
      <c r="BE267" s="218">
        <f>IF(N267="základní",J267,0)</f>
        <v>0</v>
      </c>
      <c r="BF267" s="218">
        <f>IF(N267="snížená",J267,0)</f>
        <v>0</v>
      </c>
      <c r="BG267" s="218">
        <f>IF(N267="zákl. přenesená",J267,0)</f>
        <v>0</v>
      </c>
      <c r="BH267" s="218">
        <f>IF(N267="sníž. přenesená",J267,0)</f>
        <v>0</v>
      </c>
      <c r="BI267" s="218">
        <f>IF(N267="nulová",J267,0)</f>
        <v>0</v>
      </c>
      <c r="BJ267" s="19" t="s">
        <v>85</v>
      </c>
      <c r="BK267" s="218">
        <f>ROUND(I267*H267,2)</f>
        <v>0</v>
      </c>
      <c r="BL267" s="19" t="s">
        <v>146</v>
      </c>
      <c r="BM267" s="217" t="s">
        <v>652</v>
      </c>
    </row>
    <row r="268" s="2" customFormat="1">
      <c r="A268" s="40"/>
      <c r="B268" s="41"/>
      <c r="C268" s="42"/>
      <c r="D268" s="219" t="s">
        <v>148</v>
      </c>
      <c r="E268" s="42"/>
      <c r="F268" s="220" t="s">
        <v>653</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148</v>
      </c>
      <c r="AU268" s="19" t="s">
        <v>87</v>
      </c>
    </row>
    <row r="269" s="2" customFormat="1" ht="16.5" customHeight="1">
      <c r="A269" s="40"/>
      <c r="B269" s="41"/>
      <c r="C269" s="206" t="s">
        <v>319</v>
      </c>
      <c r="D269" s="206" t="s">
        <v>141</v>
      </c>
      <c r="E269" s="207" t="s">
        <v>654</v>
      </c>
      <c r="F269" s="208" t="s">
        <v>655</v>
      </c>
      <c r="G269" s="209" t="s">
        <v>454</v>
      </c>
      <c r="H269" s="210">
        <v>0.27100000000000002</v>
      </c>
      <c r="I269" s="211"/>
      <c r="J269" s="212">
        <f>ROUND(I269*H269,2)</f>
        <v>0</v>
      </c>
      <c r="K269" s="208" t="s">
        <v>145</v>
      </c>
      <c r="L269" s="46"/>
      <c r="M269" s="213" t="s">
        <v>37</v>
      </c>
      <c r="N269" s="214" t="s">
        <v>48</v>
      </c>
      <c r="O269" s="86"/>
      <c r="P269" s="215">
        <f>O269*H269</f>
        <v>0</v>
      </c>
      <c r="Q269" s="215">
        <v>1.0606199999999999</v>
      </c>
      <c r="R269" s="215">
        <f>Q269*H269</f>
        <v>0.28742802000000001</v>
      </c>
      <c r="S269" s="215">
        <v>0</v>
      </c>
      <c r="T269" s="216">
        <f>S269*H269</f>
        <v>0</v>
      </c>
      <c r="U269" s="40"/>
      <c r="V269" s="40"/>
      <c r="W269" s="40"/>
      <c r="X269" s="40"/>
      <c r="Y269" s="40"/>
      <c r="Z269" s="40"/>
      <c r="AA269" s="40"/>
      <c r="AB269" s="40"/>
      <c r="AC269" s="40"/>
      <c r="AD269" s="40"/>
      <c r="AE269" s="40"/>
      <c r="AR269" s="217" t="s">
        <v>146</v>
      </c>
      <c r="AT269" s="217" t="s">
        <v>141</v>
      </c>
      <c r="AU269" s="217" t="s">
        <v>87</v>
      </c>
      <c r="AY269" s="19" t="s">
        <v>139</v>
      </c>
      <c r="BE269" s="218">
        <f>IF(N269="základní",J269,0)</f>
        <v>0</v>
      </c>
      <c r="BF269" s="218">
        <f>IF(N269="snížená",J269,0)</f>
        <v>0</v>
      </c>
      <c r="BG269" s="218">
        <f>IF(N269="zákl. přenesená",J269,0)</f>
        <v>0</v>
      </c>
      <c r="BH269" s="218">
        <f>IF(N269="sníž. přenesená",J269,0)</f>
        <v>0</v>
      </c>
      <c r="BI269" s="218">
        <f>IF(N269="nulová",J269,0)</f>
        <v>0</v>
      </c>
      <c r="BJ269" s="19" t="s">
        <v>85</v>
      </c>
      <c r="BK269" s="218">
        <f>ROUND(I269*H269,2)</f>
        <v>0</v>
      </c>
      <c r="BL269" s="19" t="s">
        <v>146</v>
      </c>
      <c r="BM269" s="217" t="s">
        <v>656</v>
      </c>
    </row>
    <row r="270" s="2" customFormat="1">
      <c r="A270" s="40"/>
      <c r="B270" s="41"/>
      <c r="C270" s="42"/>
      <c r="D270" s="219" t="s">
        <v>148</v>
      </c>
      <c r="E270" s="42"/>
      <c r="F270" s="220" t="s">
        <v>657</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148</v>
      </c>
      <c r="AU270" s="19" t="s">
        <v>87</v>
      </c>
    </row>
    <row r="271" s="13" customFormat="1">
      <c r="A271" s="13"/>
      <c r="B271" s="224"/>
      <c r="C271" s="225"/>
      <c r="D271" s="226" t="s">
        <v>150</v>
      </c>
      <c r="E271" s="227" t="s">
        <v>37</v>
      </c>
      <c r="F271" s="228" t="s">
        <v>627</v>
      </c>
      <c r="G271" s="225"/>
      <c r="H271" s="227" t="s">
        <v>37</v>
      </c>
      <c r="I271" s="229"/>
      <c r="J271" s="225"/>
      <c r="K271" s="225"/>
      <c r="L271" s="230"/>
      <c r="M271" s="231"/>
      <c r="N271" s="232"/>
      <c r="O271" s="232"/>
      <c r="P271" s="232"/>
      <c r="Q271" s="232"/>
      <c r="R271" s="232"/>
      <c r="S271" s="232"/>
      <c r="T271" s="233"/>
      <c r="U271" s="13"/>
      <c r="V271" s="13"/>
      <c r="W271" s="13"/>
      <c r="X271" s="13"/>
      <c r="Y271" s="13"/>
      <c r="Z271" s="13"/>
      <c r="AA271" s="13"/>
      <c r="AB271" s="13"/>
      <c r="AC271" s="13"/>
      <c r="AD271" s="13"/>
      <c r="AE271" s="13"/>
      <c r="AT271" s="234" t="s">
        <v>150</v>
      </c>
      <c r="AU271" s="234" t="s">
        <v>87</v>
      </c>
      <c r="AV271" s="13" t="s">
        <v>85</v>
      </c>
      <c r="AW271" s="13" t="s">
        <v>38</v>
      </c>
      <c r="AX271" s="13" t="s">
        <v>77</v>
      </c>
      <c r="AY271" s="234" t="s">
        <v>139</v>
      </c>
    </row>
    <row r="272" s="14" customFormat="1">
      <c r="A272" s="14"/>
      <c r="B272" s="235"/>
      <c r="C272" s="236"/>
      <c r="D272" s="226" t="s">
        <v>150</v>
      </c>
      <c r="E272" s="237" t="s">
        <v>37</v>
      </c>
      <c r="F272" s="238" t="s">
        <v>658</v>
      </c>
      <c r="G272" s="236"/>
      <c r="H272" s="239">
        <v>0.078</v>
      </c>
      <c r="I272" s="240"/>
      <c r="J272" s="236"/>
      <c r="K272" s="236"/>
      <c r="L272" s="241"/>
      <c r="M272" s="242"/>
      <c r="N272" s="243"/>
      <c r="O272" s="243"/>
      <c r="P272" s="243"/>
      <c r="Q272" s="243"/>
      <c r="R272" s="243"/>
      <c r="S272" s="243"/>
      <c r="T272" s="244"/>
      <c r="U272" s="14"/>
      <c r="V272" s="14"/>
      <c r="W272" s="14"/>
      <c r="X272" s="14"/>
      <c r="Y272" s="14"/>
      <c r="Z272" s="14"/>
      <c r="AA272" s="14"/>
      <c r="AB272" s="14"/>
      <c r="AC272" s="14"/>
      <c r="AD272" s="14"/>
      <c r="AE272" s="14"/>
      <c r="AT272" s="245" t="s">
        <v>150</v>
      </c>
      <c r="AU272" s="245" t="s">
        <v>87</v>
      </c>
      <c r="AV272" s="14" t="s">
        <v>87</v>
      </c>
      <c r="AW272" s="14" t="s">
        <v>38</v>
      </c>
      <c r="AX272" s="14" t="s">
        <v>77</v>
      </c>
      <c r="AY272" s="245" t="s">
        <v>139</v>
      </c>
    </row>
    <row r="273" s="13" customFormat="1">
      <c r="A273" s="13"/>
      <c r="B273" s="224"/>
      <c r="C273" s="225"/>
      <c r="D273" s="226" t="s">
        <v>150</v>
      </c>
      <c r="E273" s="227" t="s">
        <v>37</v>
      </c>
      <c r="F273" s="228" t="s">
        <v>537</v>
      </c>
      <c r="G273" s="225"/>
      <c r="H273" s="227" t="s">
        <v>37</v>
      </c>
      <c r="I273" s="229"/>
      <c r="J273" s="225"/>
      <c r="K273" s="225"/>
      <c r="L273" s="230"/>
      <c r="M273" s="231"/>
      <c r="N273" s="232"/>
      <c r="O273" s="232"/>
      <c r="P273" s="232"/>
      <c r="Q273" s="232"/>
      <c r="R273" s="232"/>
      <c r="S273" s="232"/>
      <c r="T273" s="233"/>
      <c r="U273" s="13"/>
      <c r="V273" s="13"/>
      <c r="W273" s="13"/>
      <c r="X273" s="13"/>
      <c r="Y273" s="13"/>
      <c r="Z273" s="13"/>
      <c r="AA273" s="13"/>
      <c r="AB273" s="13"/>
      <c r="AC273" s="13"/>
      <c r="AD273" s="13"/>
      <c r="AE273" s="13"/>
      <c r="AT273" s="234" t="s">
        <v>150</v>
      </c>
      <c r="AU273" s="234" t="s">
        <v>87</v>
      </c>
      <c r="AV273" s="13" t="s">
        <v>85</v>
      </c>
      <c r="AW273" s="13" t="s">
        <v>38</v>
      </c>
      <c r="AX273" s="13" t="s">
        <v>77</v>
      </c>
      <c r="AY273" s="234" t="s">
        <v>139</v>
      </c>
    </row>
    <row r="274" s="14" customFormat="1">
      <c r="A274" s="14"/>
      <c r="B274" s="235"/>
      <c r="C274" s="236"/>
      <c r="D274" s="226" t="s">
        <v>150</v>
      </c>
      <c r="E274" s="237" t="s">
        <v>37</v>
      </c>
      <c r="F274" s="238" t="s">
        <v>659</v>
      </c>
      <c r="G274" s="236"/>
      <c r="H274" s="239">
        <v>0.152</v>
      </c>
      <c r="I274" s="240"/>
      <c r="J274" s="236"/>
      <c r="K274" s="236"/>
      <c r="L274" s="241"/>
      <c r="M274" s="242"/>
      <c r="N274" s="243"/>
      <c r="O274" s="243"/>
      <c r="P274" s="243"/>
      <c r="Q274" s="243"/>
      <c r="R274" s="243"/>
      <c r="S274" s="243"/>
      <c r="T274" s="244"/>
      <c r="U274" s="14"/>
      <c r="V274" s="14"/>
      <c r="W274" s="14"/>
      <c r="X274" s="14"/>
      <c r="Y274" s="14"/>
      <c r="Z274" s="14"/>
      <c r="AA274" s="14"/>
      <c r="AB274" s="14"/>
      <c r="AC274" s="14"/>
      <c r="AD274" s="14"/>
      <c r="AE274" s="14"/>
      <c r="AT274" s="245" t="s">
        <v>150</v>
      </c>
      <c r="AU274" s="245" t="s">
        <v>87</v>
      </c>
      <c r="AV274" s="14" t="s">
        <v>87</v>
      </c>
      <c r="AW274" s="14" t="s">
        <v>38</v>
      </c>
      <c r="AX274" s="14" t="s">
        <v>77</v>
      </c>
      <c r="AY274" s="245" t="s">
        <v>139</v>
      </c>
    </row>
    <row r="275" s="13" customFormat="1">
      <c r="A275" s="13"/>
      <c r="B275" s="224"/>
      <c r="C275" s="225"/>
      <c r="D275" s="226" t="s">
        <v>150</v>
      </c>
      <c r="E275" s="227" t="s">
        <v>37</v>
      </c>
      <c r="F275" s="228" t="s">
        <v>542</v>
      </c>
      <c r="G275" s="225"/>
      <c r="H275" s="227" t="s">
        <v>37</v>
      </c>
      <c r="I275" s="229"/>
      <c r="J275" s="225"/>
      <c r="K275" s="225"/>
      <c r="L275" s="230"/>
      <c r="M275" s="231"/>
      <c r="N275" s="232"/>
      <c r="O275" s="232"/>
      <c r="P275" s="232"/>
      <c r="Q275" s="232"/>
      <c r="R275" s="232"/>
      <c r="S275" s="232"/>
      <c r="T275" s="233"/>
      <c r="U275" s="13"/>
      <c r="V275" s="13"/>
      <c r="W275" s="13"/>
      <c r="X275" s="13"/>
      <c r="Y275" s="13"/>
      <c r="Z275" s="13"/>
      <c r="AA275" s="13"/>
      <c r="AB275" s="13"/>
      <c r="AC275" s="13"/>
      <c r="AD275" s="13"/>
      <c r="AE275" s="13"/>
      <c r="AT275" s="234" t="s">
        <v>150</v>
      </c>
      <c r="AU275" s="234" t="s">
        <v>87</v>
      </c>
      <c r="AV275" s="13" t="s">
        <v>85</v>
      </c>
      <c r="AW275" s="13" t="s">
        <v>38</v>
      </c>
      <c r="AX275" s="13" t="s">
        <v>77</v>
      </c>
      <c r="AY275" s="234" t="s">
        <v>139</v>
      </c>
    </row>
    <row r="276" s="14" customFormat="1">
      <c r="A276" s="14"/>
      <c r="B276" s="235"/>
      <c r="C276" s="236"/>
      <c r="D276" s="226" t="s">
        <v>150</v>
      </c>
      <c r="E276" s="237" t="s">
        <v>37</v>
      </c>
      <c r="F276" s="238" t="s">
        <v>660</v>
      </c>
      <c r="G276" s="236"/>
      <c r="H276" s="239">
        <v>0.041000000000000002</v>
      </c>
      <c r="I276" s="240"/>
      <c r="J276" s="236"/>
      <c r="K276" s="236"/>
      <c r="L276" s="241"/>
      <c r="M276" s="242"/>
      <c r="N276" s="243"/>
      <c r="O276" s="243"/>
      <c r="P276" s="243"/>
      <c r="Q276" s="243"/>
      <c r="R276" s="243"/>
      <c r="S276" s="243"/>
      <c r="T276" s="244"/>
      <c r="U276" s="14"/>
      <c r="V276" s="14"/>
      <c r="W276" s="14"/>
      <c r="X276" s="14"/>
      <c r="Y276" s="14"/>
      <c r="Z276" s="14"/>
      <c r="AA276" s="14"/>
      <c r="AB276" s="14"/>
      <c r="AC276" s="14"/>
      <c r="AD276" s="14"/>
      <c r="AE276" s="14"/>
      <c r="AT276" s="245" t="s">
        <v>150</v>
      </c>
      <c r="AU276" s="245" t="s">
        <v>87</v>
      </c>
      <c r="AV276" s="14" t="s">
        <v>87</v>
      </c>
      <c r="AW276" s="14" t="s">
        <v>38</v>
      </c>
      <c r="AX276" s="14" t="s">
        <v>77</v>
      </c>
      <c r="AY276" s="245" t="s">
        <v>139</v>
      </c>
    </row>
    <row r="277" s="16" customFormat="1">
      <c r="A277" s="16"/>
      <c r="B277" s="257"/>
      <c r="C277" s="258"/>
      <c r="D277" s="226" t="s">
        <v>150</v>
      </c>
      <c r="E277" s="259" t="s">
        <v>37</v>
      </c>
      <c r="F277" s="260" t="s">
        <v>178</v>
      </c>
      <c r="G277" s="258"/>
      <c r="H277" s="261">
        <v>0.27100000000000002</v>
      </c>
      <c r="I277" s="262"/>
      <c r="J277" s="258"/>
      <c r="K277" s="258"/>
      <c r="L277" s="263"/>
      <c r="M277" s="264"/>
      <c r="N277" s="265"/>
      <c r="O277" s="265"/>
      <c r="P277" s="265"/>
      <c r="Q277" s="265"/>
      <c r="R277" s="265"/>
      <c r="S277" s="265"/>
      <c r="T277" s="266"/>
      <c r="U277" s="16"/>
      <c r="V277" s="16"/>
      <c r="W277" s="16"/>
      <c r="X277" s="16"/>
      <c r="Y277" s="16"/>
      <c r="Z277" s="16"/>
      <c r="AA277" s="16"/>
      <c r="AB277" s="16"/>
      <c r="AC277" s="16"/>
      <c r="AD277" s="16"/>
      <c r="AE277" s="16"/>
      <c r="AT277" s="267" t="s">
        <v>150</v>
      </c>
      <c r="AU277" s="267" t="s">
        <v>87</v>
      </c>
      <c r="AV277" s="16" t="s">
        <v>146</v>
      </c>
      <c r="AW277" s="16" t="s">
        <v>38</v>
      </c>
      <c r="AX277" s="16" t="s">
        <v>85</v>
      </c>
      <c r="AY277" s="267" t="s">
        <v>139</v>
      </c>
    </row>
    <row r="278" s="2" customFormat="1" ht="16.5" customHeight="1">
      <c r="A278" s="40"/>
      <c r="B278" s="41"/>
      <c r="C278" s="206" t="s">
        <v>324</v>
      </c>
      <c r="D278" s="206" t="s">
        <v>141</v>
      </c>
      <c r="E278" s="207" t="s">
        <v>661</v>
      </c>
      <c r="F278" s="208" t="s">
        <v>662</v>
      </c>
      <c r="G278" s="209" t="s">
        <v>155</v>
      </c>
      <c r="H278" s="210">
        <v>0.91400000000000003</v>
      </c>
      <c r="I278" s="211"/>
      <c r="J278" s="212">
        <f>ROUND(I278*H278,2)</f>
        <v>0</v>
      </c>
      <c r="K278" s="208" t="s">
        <v>145</v>
      </c>
      <c r="L278" s="46"/>
      <c r="M278" s="213" t="s">
        <v>37</v>
      </c>
      <c r="N278" s="214" t="s">
        <v>48</v>
      </c>
      <c r="O278" s="86"/>
      <c r="P278" s="215">
        <f>O278*H278</f>
        <v>0</v>
      </c>
      <c r="Q278" s="215">
        <v>2.3010199999999998</v>
      </c>
      <c r="R278" s="215">
        <f>Q278*H278</f>
        <v>2.1031322800000001</v>
      </c>
      <c r="S278" s="215">
        <v>0</v>
      </c>
      <c r="T278" s="216">
        <f>S278*H278</f>
        <v>0</v>
      </c>
      <c r="U278" s="40"/>
      <c r="V278" s="40"/>
      <c r="W278" s="40"/>
      <c r="X278" s="40"/>
      <c r="Y278" s="40"/>
      <c r="Z278" s="40"/>
      <c r="AA278" s="40"/>
      <c r="AB278" s="40"/>
      <c r="AC278" s="40"/>
      <c r="AD278" s="40"/>
      <c r="AE278" s="40"/>
      <c r="AR278" s="217" t="s">
        <v>146</v>
      </c>
      <c r="AT278" s="217" t="s">
        <v>141</v>
      </c>
      <c r="AU278" s="217" t="s">
        <v>87</v>
      </c>
      <c r="AY278" s="19" t="s">
        <v>139</v>
      </c>
      <c r="BE278" s="218">
        <f>IF(N278="základní",J278,0)</f>
        <v>0</v>
      </c>
      <c r="BF278" s="218">
        <f>IF(N278="snížená",J278,0)</f>
        <v>0</v>
      </c>
      <c r="BG278" s="218">
        <f>IF(N278="zákl. přenesená",J278,0)</f>
        <v>0</v>
      </c>
      <c r="BH278" s="218">
        <f>IF(N278="sníž. přenesená",J278,0)</f>
        <v>0</v>
      </c>
      <c r="BI278" s="218">
        <f>IF(N278="nulová",J278,0)</f>
        <v>0</v>
      </c>
      <c r="BJ278" s="19" t="s">
        <v>85</v>
      </c>
      <c r="BK278" s="218">
        <f>ROUND(I278*H278,2)</f>
        <v>0</v>
      </c>
      <c r="BL278" s="19" t="s">
        <v>146</v>
      </c>
      <c r="BM278" s="217" t="s">
        <v>663</v>
      </c>
    </row>
    <row r="279" s="2" customFormat="1">
      <c r="A279" s="40"/>
      <c r="B279" s="41"/>
      <c r="C279" s="42"/>
      <c r="D279" s="219" t="s">
        <v>148</v>
      </c>
      <c r="E279" s="42"/>
      <c r="F279" s="220" t="s">
        <v>664</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148</v>
      </c>
      <c r="AU279" s="19" t="s">
        <v>87</v>
      </c>
    </row>
    <row r="280" s="13" customFormat="1">
      <c r="A280" s="13"/>
      <c r="B280" s="224"/>
      <c r="C280" s="225"/>
      <c r="D280" s="226" t="s">
        <v>150</v>
      </c>
      <c r="E280" s="227" t="s">
        <v>37</v>
      </c>
      <c r="F280" s="228" t="s">
        <v>665</v>
      </c>
      <c r="G280" s="225"/>
      <c r="H280" s="227" t="s">
        <v>37</v>
      </c>
      <c r="I280" s="229"/>
      <c r="J280" s="225"/>
      <c r="K280" s="225"/>
      <c r="L280" s="230"/>
      <c r="M280" s="231"/>
      <c r="N280" s="232"/>
      <c r="O280" s="232"/>
      <c r="P280" s="232"/>
      <c r="Q280" s="232"/>
      <c r="R280" s="232"/>
      <c r="S280" s="232"/>
      <c r="T280" s="233"/>
      <c r="U280" s="13"/>
      <c r="V280" s="13"/>
      <c r="W280" s="13"/>
      <c r="X280" s="13"/>
      <c r="Y280" s="13"/>
      <c r="Z280" s="13"/>
      <c r="AA280" s="13"/>
      <c r="AB280" s="13"/>
      <c r="AC280" s="13"/>
      <c r="AD280" s="13"/>
      <c r="AE280" s="13"/>
      <c r="AT280" s="234" t="s">
        <v>150</v>
      </c>
      <c r="AU280" s="234" t="s">
        <v>87</v>
      </c>
      <c r="AV280" s="13" t="s">
        <v>85</v>
      </c>
      <c r="AW280" s="13" t="s">
        <v>38</v>
      </c>
      <c r="AX280" s="13" t="s">
        <v>77</v>
      </c>
      <c r="AY280" s="234" t="s">
        <v>139</v>
      </c>
    </row>
    <row r="281" s="14" customFormat="1">
      <c r="A281" s="14"/>
      <c r="B281" s="235"/>
      <c r="C281" s="236"/>
      <c r="D281" s="226" t="s">
        <v>150</v>
      </c>
      <c r="E281" s="237" t="s">
        <v>37</v>
      </c>
      <c r="F281" s="238" t="s">
        <v>666</v>
      </c>
      <c r="G281" s="236"/>
      <c r="H281" s="239">
        <v>0.91400000000000003</v>
      </c>
      <c r="I281" s="240"/>
      <c r="J281" s="236"/>
      <c r="K281" s="236"/>
      <c r="L281" s="241"/>
      <c r="M281" s="242"/>
      <c r="N281" s="243"/>
      <c r="O281" s="243"/>
      <c r="P281" s="243"/>
      <c r="Q281" s="243"/>
      <c r="R281" s="243"/>
      <c r="S281" s="243"/>
      <c r="T281" s="244"/>
      <c r="U281" s="14"/>
      <c r="V281" s="14"/>
      <c r="W281" s="14"/>
      <c r="X281" s="14"/>
      <c r="Y281" s="14"/>
      <c r="Z281" s="14"/>
      <c r="AA281" s="14"/>
      <c r="AB281" s="14"/>
      <c r="AC281" s="14"/>
      <c r="AD281" s="14"/>
      <c r="AE281" s="14"/>
      <c r="AT281" s="245" t="s">
        <v>150</v>
      </c>
      <c r="AU281" s="245" t="s">
        <v>87</v>
      </c>
      <c r="AV281" s="14" t="s">
        <v>87</v>
      </c>
      <c r="AW281" s="14" t="s">
        <v>38</v>
      </c>
      <c r="AX281" s="14" t="s">
        <v>85</v>
      </c>
      <c r="AY281" s="245" t="s">
        <v>139</v>
      </c>
    </row>
    <row r="282" s="2" customFormat="1" ht="16.5" customHeight="1">
      <c r="A282" s="40"/>
      <c r="B282" s="41"/>
      <c r="C282" s="206" t="s">
        <v>329</v>
      </c>
      <c r="D282" s="206" t="s">
        <v>141</v>
      </c>
      <c r="E282" s="207" t="s">
        <v>230</v>
      </c>
      <c r="F282" s="208" t="s">
        <v>231</v>
      </c>
      <c r="G282" s="209" t="s">
        <v>155</v>
      </c>
      <c r="H282" s="210">
        <v>0.45600000000000002</v>
      </c>
      <c r="I282" s="211"/>
      <c r="J282" s="212">
        <f>ROUND(I282*H282,2)</f>
        <v>0</v>
      </c>
      <c r="K282" s="208" t="s">
        <v>145</v>
      </c>
      <c r="L282" s="46"/>
      <c r="M282" s="213" t="s">
        <v>37</v>
      </c>
      <c r="N282" s="214" t="s">
        <v>48</v>
      </c>
      <c r="O282" s="86"/>
      <c r="P282" s="215">
        <f>O282*H282</f>
        <v>0</v>
      </c>
      <c r="Q282" s="215">
        <v>2.5018699999999998</v>
      </c>
      <c r="R282" s="215">
        <f>Q282*H282</f>
        <v>1.14085272</v>
      </c>
      <c r="S282" s="215">
        <v>0</v>
      </c>
      <c r="T282" s="216">
        <f>S282*H282</f>
        <v>0</v>
      </c>
      <c r="U282" s="40"/>
      <c r="V282" s="40"/>
      <c r="W282" s="40"/>
      <c r="X282" s="40"/>
      <c r="Y282" s="40"/>
      <c r="Z282" s="40"/>
      <c r="AA282" s="40"/>
      <c r="AB282" s="40"/>
      <c r="AC282" s="40"/>
      <c r="AD282" s="40"/>
      <c r="AE282" s="40"/>
      <c r="AR282" s="217" t="s">
        <v>146</v>
      </c>
      <c r="AT282" s="217" t="s">
        <v>141</v>
      </c>
      <c r="AU282" s="217" t="s">
        <v>87</v>
      </c>
      <c r="AY282" s="19" t="s">
        <v>139</v>
      </c>
      <c r="BE282" s="218">
        <f>IF(N282="základní",J282,0)</f>
        <v>0</v>
      </c>
      <c r="BF282" s="218">
        <f>IF(N282="snížená",J282,0)</f>
        <v>0</v>
      </c>
      <c r="BG282" s="218">
        <f>IF(N282="zákl. přenesená",J282,0)</f>
        <v>0</v>
      </c>
      <c r="BH282" s="218">
        <f>IF(N282="sníž. přenesená",J282,0)</f>
        <v>0</v>
      </c>
      <c r="BI282" s="218">
        <f>IF(N282="nulová",J282,0)</f>
        <v>0</v>
      </c>
      <c r="BJ282" s="19" t="s">
        <v>85</v>
      </c>
      <c r="BK282" s="218">
        <f>ROUND(I282*H282,2)</f>
        <v>0</v>
      </c>
      <c r="BL282" s="19" t="s">
        <v>146</v>
      </c>
      <c r="BM282" s="217" t="s">
        <v>667</v>
      </c>
    </row>
    <row r="283" s="2" customFormat="1">
      <c r="A283" s="40"/>
      <c r="B283" s="41"/>
      <c r="C283" s="42"/>
      <c r="D283" s="219" t="s">
        <v>148</v>
      </c>
      <c r="E283" s="42"/>
      <c r="F283" s="220" t="s">
        <v>233</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148</v>
      </c>
      <c r="AU283" s="19" t="s">
        <v>87</v>
      </c>
    </row>
    <row r="284" s="13" customFormat="1">
      <c r="A284" s="13"/>
      <c r="B284" s="224"/>
      <c r="C284" s="225"/>
      <c r="D284" s="226" t="s">
        <v>150</v>
      </c>
      <c r="E284" s="227" t="s">
        <v>37</v>
      </c>
      <c r="F284" s="228" t="s">
        <v>559</v>
      </c>
      <c r="G284" s="225"/>
      <c r="H284" s="227" t="s">
        <v>37</v>
      </c>
      <c r="I284" s="229"/>
      <c r="J284" s="225"/>
      <c r="K284" s="225"/>
      <c r="L284" s="230"/>
      <c r="M284" s="231"/>
      <c r="N284" s="232"/>
      <c r="O284" s="232"/>
      <c r="P284" s="232"/>
      <c r="Q284" s="232"/>
      <c r="R284" s="232"/>
      <c r="S284" s="232"/>
      <c r="T284" s="233"/>
      <c r="U284" s="13"/>
      <c r="V284" s="13"/>
      <c r="W284" s="13"/>
      <c r="X284" s="13"/>
      <c r="Y284" s="13"/>
      <c r="Z284" s="13"/>
      <c r="AA284" s="13"/>
      <c r="AB284" s="13"/>
      <c r="AC284" s="13"/>
      <c r="AD284" s="13"/>
      <c r="AE284" s="13"/>
      <c r="AT284" s="234" t="s">
        <v>150</v>
      </c>
      <c r="AU284" s="234" t="s">
        <v>87</v>
      </c>
      <c r="AV284" s="13" t="s">
        <v>85</v>
      </c>
      <c r="AW284" s="13" t="s">
        <v>38</v>
      </c>
      <c r="AX284" s="13" t="s">
        <v>77</v>
      </c>
      <c r="AY284" s="234" t="s">
        <v>139</v>
      </c>
    </row>
    <row r="285" s="14" customFormat="1">
      <c r="A285" s="14"/>
      <c r="B285" s="235"/>
      <c r="C285" s="236"/>
      <c r="D285" s="226" t="s">
        <v>150</v>
      </c>
      <c r="E285" s="237" t="s">
        <v>37</v>
      </c>
      <c r="F285" s="238" t="s">
        <v>668</v>
      </c>
      <c r="G285" s="236"/>
      <c r="H285" s="239">
        <v>0.33300000000000002</v>
      </c>
      <c r="I285" s="240"/>
      <c r="J285" s="236"/>
      <c r="K285" s="236"/>
      <c r="L285" s="241"/>
      <c r="M285" s="242"/>
      <c r="N285" s="243"/>
      <c r="O285" s="243"/>
      <c r="P285" s="243"/>
      <c r="Q285" s="243"/>
      <c r="R285" s="243"/>
      <c r="S285" s="243"/>
      <c r="T285" s="244"/>
      <c r="U285" s="14"/>
      <c r="V285" s="14"/>
      <c r="W285" s="14"/>
      <c r="X285" s="14"/>
      <c r="Y285" s="14"/>
      <c r="Z285" s="14"/>
      <c r="AA285" s="14"/>
      <c r="AB285" s="14"/>
      <c r="AC285" s="14"/>
      <c r="AD285" s="14"/>
      <c r="AE285" s="14"/>
      <c r="AT285" s="245" t="s">
        <v>150</v>
      </c>
      <c r="AU285" s="245" t="s">
        <v>87</v>
      </c>
      <c r="AV285" s="14" t="s">
        <v>87</v>
      </c>
      <c r="AW285" s="14" t="s">
        <v>38</v>
      </c>
      <c r="AX285" s="14" t="s">
        <v>77</v>
      </c>
      <c r="AY285" s="245" t="s">
        <v>139</v>
      </c>
    </row>
    <row r="286" s="13" customFormat="1">
      <c r="A286" s="13"/>
      <c r="B286" s="224"/>
      <c r="C286" s="225"/>
      <c r="D286" s="226" t="s">
        <v>150</v>
      </c>
      <c r="E286" s="227" t="s">
        <v>37</v>
      </c>
      <c r="F286" s="228" t="s">
        <v>561</v>
      </c>
      <c r="G286" s="225"/>
      <c r="H286" s="227" t="s">
        <v>37</v>
      </c>
      <c r="I286" s="229"/>
      <c r="J286" s="225"/>
      <c r="K286" s="225"/>
      <c r="L286" s="230"/>
      <c r="M286" s="231"/>
      <c r="N286" s="232"/>
      <c r="O286" s="232"/>
      <c r="P286" s="232"/>
      <c r="Q286" s="232"/>
      <c r="R286" s="232"/>
      <c r="S286" s="232"/>
      <c r="T286" s="233"/>
      <c r="U286" s="13"/>
      <c r="V286" s="13"/>
      <c r="W286" s="13"/>
      <c r="X286" s="13"/>
      <c r="Y286" s="13"/>
      <c r="Z286" s="13"/>
      <c r="AA286" s="13"/>
      <c r="AB286" s="13"/>
      <c r="AC286" s="13"/>
      <c r="AD286" s="13"/>
      <c r="AE286" s="13"/>
      <c r="AT286" s="234" t="s">
        <v>150</v>
      </c>
      <c r="AU286" s="234" t="s">
        <v>87</v>
      </c>
      <c r="AV286" s="13" t="s">
        <v>85</v>
      </c>
      <c r="AW286" s="13" t="s">
        <v>38</v>
      </c>
      <c r="AX286" s="13" t="s">
        <v>77</v>
      </c>
      <c r="AY286" s="234" t="s">
        <v>139</v>
      </c>
    </row>
    <row r="287" s="14" customFormat="1">
      <c r="A287" s="14"/>
      <c r="B287" s="235"/>
      <c r="C287" s="236"/>
      <c r="D287" s="226" t="s">
        <v>150</v>
      </c>
      <c r="E287" s="237" t="s">
        <v>37</v>
      </c>
      <c r="F287" s="238" t="s">
        <v>562</v>
      </c>
      <c r="G287" s="236"/>
      <c r="H287" s="239">
        <v>0.108</v>
      </c>
      <c r="I287" s="240"/>
      <c r="J287" s="236"/>
      <c r="K287" s="236"/>
      <c r="L287" s="241"/>
      <c r="M287" s="242"/>
      <c r="N287" s="243"/>
      <c r="O287" s="243"/>
      <c r="P287" s="243"/>
      <c r="Q287" s="243"/>
      <c r="R287" s="243"/>
      <c r="S287" s="243"/>
      <c r="T287" s="244"/>
      <c r="U287" s="14"/>
      <c r="V287" s="14"/>
      <c r="W287" s="14"/>
      <c r="X287" s="14"/>
      <c r="Y287" s="14"/>
      <c r="Z287" s="14"/>
      <c r="AA287" s="14"/>
      <c r="AB287" s="14"/>
      <c r="AC287" s="14"/>
      <c r="AD287" s="14"/>
      <c r="AE287" s="14"/>
      <c r="AT287" s="245" t="s">
        <v>150</v>
      </c>
      <c r="AU287" s="245" t="s">
        <v>87</v>
      </c>
      <c r="AV287" s="14" t="s">
        <v>87</v>
      </c>
      <c r="AW287" s="14" t="s">
        <v>38</v>
      </c>
      <c r="AX287" s="14" t="s">
        <v>77</v>
      </c>
      <c r="AY287" s="245" t="s">
        <v>139</v>
      </c>
    </row>
    <row r="288" s="15" customFormat="1">
      <c r="A288" s="15"/>
      <c r="B288" s="246"/>
      <c r="C288" s="247"/>
      <c r="D288" s="226" t="s">
        <v>150</v>
      </c>
      <c r="E288" s="248" t="s">
        <v>37</v>
      </c>
      <c r="F288" s="249" t="s">
        <v>175</v>
      </c>
      <c r="G288" s="247"/>
      <c r="H288" s="250">
        <v>0.441</v>
      </c>
      <c r="I288" s="251"/>
      <c r="J288" s="247"/>
      <c r="K288" s="247"/>
      <c r="L288" s="252"/>
      <c r="M288" s="253"/>
      <c r="N288" s="254"/>
      <c r="O288" s="254"/>
      <c r="P288" s="254"/>
      <c r="Q288" s="254"/>
      <c r="R288" s="254"/>
      <c r="S288" s="254"/>
      <c r="T288" s="255"/>
      <c r="U288" s="15"/>
      <c r="V288" s="15"/>
      <c r="W288" s="15"/>
      <c r="X288" s="15"/>
      <c r="Y288" s="15"/>
      <c r="Z288" s="15"/>
      <c r="AA288" s="15"/>
      <c r="AB288" s="15"/>
      <c r="AC288" s="15"/>
      <c r="AD288" s="15"/>
      <c r="AE288" s="15"/>
      <c r="AT288" s="256" t="s">
        <v>150</v>
      </c>
      <c r="AU288" s="256" t="s">
        <v>87</v>
      </c>
      <c r="AV288" s="15" t="s">
        <v>160</v>
      </c>
      <c r="AW288" s="15" t="s">
        <v>38</v>
      </c>
      <c r="AX288" s="15" t="s">
        <v>77</v>
      </c>
      <c r="AY288" s="256" t="s">
        <v>139</v>
      </c>
    </row>
    <row r="289" s="14" customFormat="1">
      <c r="A289" s="14"/>
      <c r="B289" s="235"/>
      <c r="C289" s="236"/>
      <c r="D289" s="226" t="s">
        <v>150</v>
      </c>
      <c r="E289" s="237" t="s">
        <v>37</v>
      </c>
      <c r="F289" s="238" t="s">
        <v>669</v>
      </c>
      <c r="G289" s="236"/>
      <c r="H289" s="239">
        <v>0.45600000000000002</v>
      </c>
      <c r="I289" s="240"/>
      <c r="J289" s="236"/>
      <c r="K289" s="236"/>
      <c r="L289" s="241"/>
      <c r="M289" s="242"/>
      <c r="N289" s="243"/>
      <c r="O289" s="243"/>
      <c r="P289" s="243"/>
      <c r="Q289" s="243"/>
      <c r="R289" s="243"/>
      <c r="S289" s="243"/>
      <c r="T289" s="244"/>
      <c r="U289" s="14"/>
      <c r="V289" s="14"/>
      <c r="W289" s="14"/>
      <c r="X289" s="14"/>
      <c r="Y289" s="14"/>
      <c r="Z289" s="14"/>
      <c r="AA289" s="14"/>
      <c r="AB289" s="14"/>
      <c r="AC289" s="14"/>
      <c r="AD289" s="14"/>
      <c r="AE289" s="14"/>
      <c r="AT289" s="245" t="s">
        <v>150</v>
      </c>
      <c r="AU289" s="245" t="s">
        <v>87</v>
      </c>
      <c r="AV289" s="14" t="s">
        <v>87</v>
      </c>
      <c r="AW289" s="14" t="s">
        <v>38</v>
      </c>
      <c r="AX289" s="14" t="s">
        <v>85</v>
      </c>
      <c r="AY289" s="245" t="s">
        <v>139</v>
      </c>
    </row>
    <row r="290" s="2" customFormat="1" ht="21.75" customHeight="1">
      <c r="A290" s="40"/>
      <c r="B290" s="41"/>
      <c r="C290" s="206" t="s">
        <v>334</v>
      </c>
      <c r="D290" s="206" t="s">
        <v>141</v>
      </c>
      <c r="E290" s="207" t="s">
        <v>670</v>
      </c>
      <c r="F290" s="208" t="s">
        <v>671</v>
      </c>
      <c r="G290" s="209" t="s">
        <v>155</v>
      </c>
      <c r="H290" s="210">
        <v>0.504</v>
      </c>
      <c r="I290" s="211"/>
      <c r="J290" s="212">
        <f>ROUND(I290*H290,2)</f>
        <v>0</v>
      </c>
      <c r="K290" s="208" t="s">
        <v>145</v>
      </c>
      <c r="L290" s="46"/>
      <c r="M290" s="213" t="s">
        <v>37</v>
      </c>
      <c r="N290" s="214" t="s">
        <v>48</v>
      </c>
      <c r="O290" s="86"/>
      <c r="P290" s="215">
        <f>O290*H290</f>
        <v>0</v>
      </c>
      <c r="Q290" s="215">
        <v>2.5018699999999998</v>
      </c>
      <c r="R290" s="215">
        <f>Q290*H290</f>
        <v>1.26094248</v>
      </c>
      <c r="S290" s="215">
        <v>0</v>
      </c>
      <c r="T290" s="216">
        <f>S290*H290</f>
        <v>0</v>
      </c>
      <c r="U290" s="40"/>
      <c r="V290" s="40"/>
      <c r="W290" s="40"/>
      <c r="X290" s="40"/>
      <c r="Y290" s="40"/>
      <c r="Z290" s="40"/>
      <c r="AA290" s="40"/>
      <c r="AB290" s="40"/>
      <c r="AC290" s="40"/>
      <c r="AD290" s="40"/>
      <c r="AE290" s="40"/>
      <c r="AR290" s="217" t="s">
        <v>146</v>
      </c>
      <c r="AT290" s="217" t="s">
        <v>141</v>
      </c>
      <c r="AU290" s="217" t="s">
        <v>87</v>
      </c>
      <c r="AY290" s="19" t="s">
        <v>139</v>
      </c>
      <c r="BE290" s="218">
        <f>IF(N290="základní",J290,0)</f>
        <v>0</v>
      </c>
      <c r="BF290" s="218">
        <f>IF(N290="snížená",J290,0)</f>
        <v>0</v>
      </c>
      <c r="BG290" s="218">
        <f>IF(N290="zákl. přenesená",J290,0)</f>
        <v>0</v>
      </c>
      <c r="BH290" s="218">
        <f>IF(N290="sníž. přenesená",J290,0)</f>
        <v>0</v>
      </c>
      <c r="BI290" s="218">
        <f>IF(N290="nulová",J290,0)</f>
        <v>0</v>
      </c>
      <c r="BJ290" s="19" t="s">
        <v>85</v>
      </c>
      <c r="BK290" s="218">
        <f>ROUND(I290*H290,2)</f>
        <v>0</v>
      </c>
      <c r="BL290" s="19" t="s">
        <v>146</v>
      </c>
      <c r="BM290" s="217" t="s">
        <v>672</v>
      </c>
    </row>
    <row r="291" s="2" customFormat="1">
      <c r="A291" s="40"/>
      <c r="B291" s="41"/>
      <c r="C291" s="42"/>
      <c r="D291" s="219" t="s">
        <v>148</v>
      </c>
      <c r="E291" s="42"/>
      <c r="F291" s="220" t="s">
        <v>673</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148</v>
      </c>
      <c r="AU291" s="19" t="s">
        <v>87</v>
      </c>
    </row>
    <row r="292" s="13" customFormat="1">
      <c r="A292" s="13"/>
      <c r="B292" s="224"/>
      <c r="C292" s="225"/>
      <c r="D292" s="226" t="s">
        <v>150</v>
      </c>
      <c r="E292" s="227" t="s">
        <v>37</v>
      </c>
      <c r="F292" s="228" t="s">
        <v>674</v>
      </c>
      <c r="G292" s="225"/>
      <c r="H292" s="227" t="s">
        <v>37</v>
      </c>
      <c r="I292" s="229"/>
      <c r="J292" s="225"/>
      <c r="K292" s="225"/>
      <c r="L292" s="230"/>
      <c r="M292" s="231"/>
      <c r="N292" s="232"/>
      <c r="O292" s="232"/>
      <c r="P292" s="232"/>
      <c r="Q292" s="232"/>
      <c r="R292" s="232"/>
      <c r="S292" s="232"/>
      <c r="T292" s="233"/>
      <c r="U292" s="13"/>
      <c r="V292" s="13"/>
      <c r="W292" s="13"/>
      <c r="X292" s="13"/>
      <c r="Y292" s="13"/>
      <c r="Z292" s="13"/>
      <c r="AA292" s="13"/>
      <c r="AB292" s="13"/>
      <c r="AC292" s="13"/>
      <c r="AD292" s="13"/>
      <c r="AE292" s="13"/>
      <c r="AT292" s="234" t="s">
        <v>150</v>
      </c>
      <c r="AU292" s="234" t="s">
        <v>87</v>
      </c>
      <c r="AV292" s="13" t="s">
        <v>85</v>
      </c>
      <c r="AW292" s="13" t="s">
        <v>38</v>
      </c>
      <c r="AX292" s="13" t="s">
        <v>77</v>
      </c>
      <c r="AY292" s="234" t="s">
        <v>139</v>
      </c>
    </row>
    <row r="293" s="14" customFormat="1">
      <c r="A293" s="14"/>
      <c r="B293" s="235"/>
      <c r="C293" s="236"/>
      <c r="D293" s="226" t="s">
        <v>150</v>
      </c>
      <c r="E293" s="237" t="s">
        <v>37</v>
      </c>
      <c r="F293" s="238" t="s">
        <v>675</v>
      </c>
      <c r="G293" s="236"/>
      <c r="H293" s="239">
        <v>0.504</v>
      </c>
      <c r="I293" s="240"/>
      <c r="J293" s="236"/>
      <c r="K293" s="236"/>
      <c r="L293" s="241"/>
      <c r="M293" s="242"/>
      <c r="N293" s="243"/>
      <c r="O293" s="243"/>
      <c r="P293" s="243"/>
      <c r="Q293" s="243"/>
      <c r="R293" s="243"/>
      <c r="S293" s="243"/>
      <c r="T293" s="244"/>
      <c r="U293" s="14"/>
      <c r="V293" s="14"/>
      <c r="W293" s="14"/>
      <c r="X293" s="14"/>
      <c r="Y293" s="14"/>
      <c r="Z293" s="14"/>
      <c r="AA293" s="14"/>
      <c r="AB293" s="14"/>
      <c r="AC293" s="14"/>
      <c r="AD293" s="14"/>
      <c r="AE293" s="14"/>
      <c r="AT293" s="245" t="s">
        <v>150</v>
      </c>
      <c r="AU293" s="245" t="s">
        <v>87</v>
      </c>
      <c r="AV293" s="14" t="s">
        <v>87</v>
      </c>
      <c r="AW293" s="14" t="s">
        <v>38</v>
      </c>
      <c r="AX293" s="14" t="s">
        <v>77</v>
      </c>
      <c r="AY293" s="245" t="s">
        <v>139</v>
      </c>
    </row>
    <row r="294" s="16" customFormat="1">
      <c r="A294" s="16"/>
      <c r="B294" s="257"/>
      <c r="C294" s="258"/>
      <c r="D294" s="226" t="s">
        <v>150</v>
      </c>
      <c r="E294" s="259" t="s">
        <v>37</v>
      </c>
      <c r="F294" s="260" t="s">
        <v>178</v>
      </c>
      <c r="G294" s="258"/>
      <c r="H294" s="261">
        <v>0.504</v>
      </c>
      <c r="I294" s="262"/>
      <c r="J294" s="258"/>
      <c r="K294" s="258"/>
      <c r="L294" s="263"/>
      <c r="M294" s="264"/>
      <c r="N294" s="265"/>
      <c r="O294" s="265"/>
      <c r="P294" s="265"/>
      <c r="Q294" s="265"/>
      <c r="R294" s="265"/>
      <c r="S294" s="265"/>
      <c r="T294" s="266"/>
      <c r="U294" s="16"/>
      <c r="V294" s="16"/>
      <c r="W294" s="16"/>
      <c r="X294" s="16"/>
      <c r="Y294" s="16"/>
      <c r="Z294" s="16"/>
      <c r="AA294" s="16"/>
      <c r="AB294" s="16"/>
      <c r="AC294" s="16"/>
      <c r="AD294" s="16"/>
      <c r="AE294" s="16"/>
      <c r="AT294" s="267" t="s">
        <v>150</v>
      </c>
      <c r="AU294" s="267" t="s">
        <v>87</v>
      </c>
      <c r="AV294" s="16" t="s">
        <v>146</v>
      </c>
      <c r="AW294" s="16" t="s">
        <v>38</v>
      </c>
      <c r="AX294" s="16" t="s">
        <v>85</v>
      </c>
      <c r="AY294" s="267" t="s">
        <v>139</v>
      </c>
    </row>
    <row r="295" s="2" customFormat="1" ht="16.5" customHeight="1">
      <c r="A295" s="40"/>
      <c r="B295" s="41"/>
      <c r="C295" s="206" t="s">
        <v>341</v>
      </c>
      <c r="D295" s="206" t="s">
        <v>141</v>
      </c>
      <c r="E295" s="207" t="s">
        <v>676</v>
      </c>
      <c r="F295" s="208" t="s">
        <v>677</v>
      </c>
      <c r="G295" s="209" t="s">
        <v>144</v>
      </c>
      <c r="H295" s="210">
        <v>3.3599999999999999</v>
      </c>
      <c r="I295" s="211"/>
      <c r="J295" s="212">
        <f>ROUND(I295*H295,2)</f>
        <v>0</v>
      </c>
      <c r="K295" s="208" t="s">
        <v>145</v>
      </c>
      <c r="L295" s="46"/>
      <c r="M295" s="213" t="s">
        <v>37</v>
      </c>
      <c r="N295" s="214" t="s">
        <v>48</v>
      </c>
      <c r="O295" s="86"/>
      <c r="P295" s="215">
        <f>O295*H295</f>
        <v>0</v>
      </c>
      <c r="Q295" s="215">
        <v>0.00264</v>
      </c>
      <c r="R295" s="215">
        <f>Q295*H295</f>
        <v>0.0088703999999999988</v>
      </c>
      <c r="S295" s="215">
        <v>0</v>
      </c>
      <c r="T295" s="216">
        <f>S295*H295</f>
        <v>0</v>
      </c>
      <c r="U295" s="40"/>
      <c r="V295" s="40"/>
      <c r="W295" s="40"/>
      <c r="X295" s="40"/>
      <c r="Y295" s="40"/>
      <c r="Z295" s="40"/>
      <c r="AA295" s="40"/>
      <c r="AB295" s="40"/>
      <c r="AC295" s="40"/>
      <c r="AD295" s="40"/>
      <c r="AE295" s="40"/>
      <c r="AR295" s="217" t="s">
        <v>146</v>
      </c>
      <c r="AT295" s="217" t="s">
        <v>141</v>
      </c>
      <c r="AU295" s="217" t="s">
        <v>87</v>
      </c>
      <c r="AY295" s="19" t="s">
        <v>139</v>
      </c>
      <c r="BE295" s="218">
        <f>IF(N295="základní",J295,0)</f>
        <v>0</v>
      </c>
      <c r="BF295" s="218">
        <f>IF(N295="snížená",J295,0)</f>
        <v>0</v>
      </c>
      <c r="BG295" s="218">
        <f>IF(N295="zákl. přenesená",J295,0)</f>
        <v>0</v>
      </c>
      <c r="BH295" s="218">
        <f>IF(N295="sníž. přenesená",J295,0)</f>
        <v>0</v>
      </c>
      <c r="BI295" s="218">
        <f>IF(N295="nulová",J295,0)</f>
        <v>0</v>
      </c>
      <c r="BJ295" s="19" t="s">
        <v>85</v>
      </c>
      <c r="BK295" s="218">
        <f>ROUND(I295*H295,2)</f>
        <v>0</v>
      </c>
      <c r="BL295" s="19" t="s">
        <v>146</v>
      </c>
      <c r="BM295" s="217" t="s">
        <v>678</v>
      </c>
    </row>
    <row r="296" s="2" customFormat="1">
      <c r="A296" s="40"/>
      <c r="B296" s="41"/>
      <c r="C296" s="42"/>
      <c r="D296" s="219" t="s">
        <v>148</v>
      </c>
      <c r="E296" s="42"/>
      <c r="F296" s="220" t="s">
        <v>679</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148</v>
      </c>
      <c r="AU296" s="19" t="s">
        <v>87</v>
      </c>
    </row>
    <row r="297" s="13" customFormat="1">
      <c r="A297" s="13"/>
      <c r="B297" s="224"/>
      <c r="C297" s="225"/>
      <c r="D297" s="226" t="s">
        <v>150</v>
      </c>
      <c r="E297" s="227" t="s">
        <v>37</v>
      </c>
      <c r="F297" s="228" t="s">
        <v>674</v>
      </c>
      <c r="G297" s="225"/>
      <c r="H297" s="227" t="s">
        <v>37</v>
      </c>
      <c r="I297" s="229"/>
      <c r="J297" s="225"/>
      <c r="K297" s="225"/>
      <c r="L297" s="230"/>
      <c r="M297" s="231"/>
      <c r="N297" s="232"/>
      <c r="O297" s="232"/>
      <c r="P297" s="232"/>
      <c r="Q297" s="232"/>
      <c r="R297" s="232"/>
      <c r="S297" s="232"/>
      <c r="T297" s="233"/>
      <c r="U297" s="13"/>
      <c r="V297" s="13"/>
      <c r="W297" s="13"/>
      <c r="X297" s="13"/>
      <c r="Y297" s="13"/>
      <c r="Z297" s="13"/>
      <c r="AA297" s="13"/>
      <c r="AB297" s="13"/>
      <c r="AC297" s="13"/>
      <c r="AD297" s="13"/>
      <c r="AE297" s="13"/>
      <c r="AT297" s="234" t="s">
        <v>150</v>
      </c>
      <c r="AU297" s="234" t="s">
        <v>87</v>
      </c>
      <c r="AV297" s="13" t="s">
        <v>85</v>
      </c>
      <c r="AW297" s="13" t="s">
        <v>38</v>
      </c>
      <c r="AX297" s="13" t="s">
        <v>77</v>
      </c>
      <c r="AY297" s="234" t="s">
        <v>139</v>
      </c>
    </row>
    <row r="298" s="14" customFormat="1">
      <c r="A298" s="14"/>
      <c r="B298" s="235"/>
      <c r="C298" s="236"/>
      <c r="D298" s="226" t="s">
        <v>150</v>
      </c>
      <c r="E298" s="237" t="s">
        <v>37</v>
      </c>
      <c r="F298" s="238" t="s">
        <v>680</v>
      </c>
      <c r="G298" s="236"/>
      <c r="H298" s="239">
        <v>3.3599999999999999</v>
      </c>
      <c r="I298" s="240"/>
      <c r="J298" s="236"/>
      <c r="K298" s="236"/>
      <c r="L298" s="241"/>
      <c r="M298" s="242"/>
      <c r="N298" s="243"/>
      <c r="O298" s="243"/>
      <c r="P298" s="243"/>
      <c r="Q298" s="243"/>
      <c r="R298" s="243"/>
      <c r="S298" s="243"/>
      <c r="T298" s="244"/>
      <c r="U298" s="14"/>
      <c r="V298" s="14"/>
      <c r="W298" s="14"/>
      <c r="X298" s="14"/>
      <c r="Y298" s="14"/>
      <c r="Z298" s="14"/>
      <c r="AA298" s="14"/>
      <c r="AB298" s="14"/>
      <c r="AC298" s="14"/>
      <c r="AD298" s="14"/>
      <c r="AE298" s="14"/>
      <c r="AT298" s="245" t="s">
        <v>150</v>
      </c>
      <c r="AU298" s="245" t="s">
        <v>87</v>
      </c>
      <c r="AV298" s="14" t="s">
        <v>87</v>
      </c>
      <c r="AW298" s="14" t="s">
        <v>38</v>
      </c>
      <c r="AX298" s="14" t="s">
        <v>77</v>
      </c>
      <c r="AY298" s="245" t="s">
        <v>139</v>
      </c>
    </row>
    <row r="299" s="16" customFormat="1">
      <c r="A299" s="16"/>
      <c r="B299" s="257"/>
      <c r="C299" s="258"/>
      <c r="D299" s="226" t="s">
        <v>150</v>
      </c>
      <c r="E299" s="259" t="s">
        <v>37</v>
      </c>
      <c r="F299" s="260" t="s">
        <v>178</v>
      </c>
      <c r="G299" s="258"/>
      <c r="H299" s="261">
        <v>3.3599999999999999</v>
      </c>
      <c r="I299" s="262"/>
      <c r="J299" s="258"/>
      <c r="K299" s="258"/>
      <c r="L299" s="263"/>
      <c r="M299" s="264"/>
      <c r="N299" s="265"/>
      <c r="O299" s="265"/>
      <c r="P299" s="265"/>
      <c r="Q299" s="265"/>
      <c r="R299" s="265"/>
      <c r="S299" s="265"/>
      <c r="T299" s="266"/>
      <c r="U299" s="16"/>
      <c r="V299" s="16"/>
      <c r="W299" s="16"/>
      <c r="X299" s="16"/>
      <c r="Y299" s="16"/>
      <c r="Z299" s="16"/>
      <c r="AA299" s="16"/>
      <c r="AB299" s="16"/>
      <c r="AC299" s="16"/>
      <c r="AD299" s="16"/>
      <c r="AE299" s="16"/>
      <c r="AT299" s="267" t="s">
        <v>150</v>
      </c>
      <c r="AU299" s="267" t="s">
        <v>87</v>
      </c>
      <c r="AV299" s="16" t="s">
        <v>146</v>
      </c>
      <c r="AW299" s="16" t="s">
        <v>38</v>
      </c>
      <c r="AX299" s="16" t="s">
        <v>85</v>
      </c>
      <c r="AY299" s="267" t="s">
        <v>139</v>
      </c>
    </row>
    <row r="300" s="2" customFormat="1" ht="16.5" customHeight="1">
      <c r="A300" s="40"/>
      <c r="B300" s="41"/>
      <c r="C300" s="206" t="s">
        <v>346</v>
      </c>
      <c r="D300" s="206" t="s">
        <v>141</v>
      </c>
      <c r="E300" s="207" t="s">
        <v>681</v>
      </c>
      <c r="F300" s="208" t="s">
        <v>682</v>
      </c>
      <c r="G300" s="209" t="s">
        <v>144</v>
      </c>
      <c r="H300" s="210">
        <v>3.3599999999999999</v>
      </c>
      <c r="I300" s="211"/>
      <c r="J300" s="212">
        <f>ROUND(I300*H300,2)</f>
        <v>0</v>
      </c>
      <c r="K300" s="208" t="s">
        <v>145</v>
      </c>
      <c r="L300" s="46"/>
      <c r="M300" s="213" t="s">
        <v>37</v>
      </c>
      <c r="N300" s="214" t="s">
        <v>48</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146</v>
      </c>
      <c r="AT300" s="217" t="s">
        <v>141</v>
      </c>
      <c r="AU300" s="217" t="s">
        <v>87</v>
      </c>
      <c r="AY300" s="19" t="s">
        <v>139</v>
      </c>
      <c r="BE300" s="218">
        <f>IF(N300="základní",J300,0)</f>
        <v>0</v>
      </c>
      <c r="BF300" s="218">
        <f>IF(N300="snížená",J300,0)</f>
        <v>0</v>
      </c>
      <c r="BG300" s="218">
        <f>IF(N300="zákl. přenesená",J300,0)</f>
        <v>0</v>
      </c>
      <c r="BH300" s="218">
        <f>IF(N300="sníž. přenesená",J300,0)</f>
        <v>0</v>
      </c>
      <c r="BI300" s="218">
        <f>IF(N300="nulová",J300,0)</f>
        <v>0</v>
      </c>
      <c r="BJ300" s="19" t="s">
        <v>85</v>
      </c>
      <c r="BK300" s="218">
        <f>ROUND(I300*H300,2)</f>
        <v>0</v>
      </c>
      <c r="BL300" s="19" t="s">
        <v>146</v>
      </c>
      <c r="BM300" s="217" t="s">
        <v>683</v>
      </c>
    </row>
    <row r="301" s="2" customFormat="1">
      <c r="A301" s="40"/>
      <c r="B301" s="41"/>
      <c r="C301" s="42"/>
      <c r="D301" s="219" t="s">
        <v>148</v>
      </c>
      <c r="E301" s="42"/>
      <c r="F301" s="220" t="s">
        <v>684</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148</v>
      </c>
      <c r="AU301" s="19" t="s">
        <v>87</v>
      </c>
    </row>
    <row r="302" s="2" customFormat="1" ht="16.5" customHeight="1">
      <c r="A302" s="40"/>
      <c r="B302" s="41"/>
      <c r="C302" s="206" t="s">
        <v>350</v>
      </c>
      <c r="D302" s="206" t="s">
        <v>141</v>
      </c>
      <c r="E302" s="207" t="s">
        <v>685</v>
      </c>
      <c r="F302" s="208" t="s">
        <v>686</v>
      </c>
      <c r="G302" s="209" t="s">
        <v>454</v>
      </c>
      <c r="H302" s="210">
        <v>0.0050000000000000001</v>
      </c>
      <c r="I302" s="211"/>
      <c r="J302" s="212">
        <f>ROUND(I302*H302,2)</f>
        <v>0</v>
      </c>
      <c r="K302" s="208" t="s">
        <v>145</v>
      </c>
      <c r="L302" s="46"/>
      <c r="M302" s="213" t="s">
        <v>37</v>
      </c>
      <c r="N302" s="214" t="s">
        <v>48</v>
      </c>
      <c r="O302" s="86"/>
      <c r="P302" s="215">
        <f>O302*H302</f>
        <v>0</v>
      </c>
      <c r="Q302" s="215">
        <v>1.0606199999999999</v>
      </c>
      <c r="R302" s="215">
        <f>Q302*H302</f>
        <v>0.0053030999999999998</v>
      </c>
      <c r="S302" s="215">
        <v>0</v>
      </c>
      <c r="T302" s="216">
        <f>S302*H302</f>
        <v>0</v>
      </c>
      <c r="U302" s="40"/>
      <c r="V302" s="40"/>
      <c r="W302" s="40"/>
      <c r="X302" s="40"/>
      <c r="Y302" s="40"/>
      <c r="Z302" s="40"/>
      <c r="AA302" s="40"/>
      <c r="AB302" s="40"/>
      <c r="AC302" s="40"/>
      <c r="AD302" s="40"/>
      <c r="AE302" s="40"/>
      <c r="AR302" s="217" t="s">
        <v>146</v>
      </c>
      <c r="AT302" s="217" t="s">
        <v>141</v>
      </c>
      <c r="AU302" s="217" t="s">
        <v>87</v>
      </c>
      <c r="AY302" s="19" t="s">
        <v>139</v>
      </c>
      <c r="BE302" s="218">
        <f>IF(N302="základní",J302,0)</f>
        <v>0</v>
      </c>
      <c r="BF302" s="218">
        <f>IF(N302="snížená",J302,0)</f>
        <v>0</v>
      </c>
      <c r="BG302" s="218">
        <f>IF(N302="zákl. přenesená",J302,0)</f>
        <v>0</v>
      </c>
      <c r="BH302" s="218">
        <f>IF(N302="sníž. přenesená",J302,0)</f>
        <v>0</v>
      </c>
      <c r="BI302" s="218">
        <f>IF(N302="nulová",J302,0)</f>
        <v>0</v>
      </c>
      <c r="BJ302" s="19" t="s">
        <v>85</v>
      </c>
      <c r="BK302" s="218">
        <f>ROUND(I302*H302,2)</f>
        <v>0</v>
      </c>
      <c r="BL302" s="19" t="s">
        <v>146</v>
      </c>
      <c r="BM302" s="217" t="s">
        <v>687</v>
      </c>
    </row>
    <row r="303" s="2" customFormat="1">
      <c r="A303" s="40"/>
      <c r="B303" s="41"/>
      <c r="C303" s="42"/>
      <c r="D303" s="219" t="s">
        <v>148</v>
      </c>
      <c r="E303" s="42"/>
      <c r="F303" s="220" t="s">
        <v>688</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148</v>
      </c>
      <c r="AU303" s="19" t="s">
        <v>87</v>
      </c>
    </row>
    <row r="304" s="13" customFormat="1">
      <c r="A304" s="13"/>
      <c r="B304" s="224"/>
      <c r="C304" s="225"/>
      <c r="D304" s="226" t="s">
        <v>150</v>
      </c>
      <c r="E304" s="227" t="s">
        <v>37</v>
      </c>
      <c r="F304" s="228" t="s">
        <v>689</v>
      </c>
      <c r="G304" s="225"/>
      <c r="H304" s="227" t="s">
        <v>37</v>
      </c>
      <c r="I304" s="229"/>
      <c r="J304" s="225"/>
      <c r="K304" s="225"/>
      <c r="L304" s="230"/>
      <c r="M304" s="231"/>
      <c r="N304" s="232"/>
      <c r="O304" s="232"/>
      <c r="P304" s="232"/>
      <c r="Q304" s="232"/>
      <c r="R304" s="232"/>
      <c r="S304" s="232"/>
      <c r="T304" s="233"/>
      <c r="U304" s="13"/>
      <c r="V304" s="13"/>
      <c r="W304" s="13"/>
      <c r="X304" s="13"/>
      <c r="Y304" s="13"/>
      <c r="Z304" s="13"/>
      <c r="AA304" s="13"/>
      <c r="AB304" s="13"/>
      <c r="AC304" s="13"/>
      <c r="AD304" s="13"/>
      <c r="AE304" s="13"/>
      <c r="AT304" s="234" t="s">
        <v>150</v>
      </c>
      <c r="AU304" s="234" t="s">
        <v>87</v>
      </c>
      <c r="AV304" s="13" t="s">
        <v>85</v>
      </c>
      <c r="AW304" s="13" t="s">
        <v>38</v>
      </c>
      <c r="AX304" s="13" t="s">
        <v>77</v>
      </c>
      <c r="AY304" s="234" t="s">
        <v>139</v>
      </c>
    </row>
    <row r="305" s="14" customFormat="1">
      <c r="A305" s="14"/>
      <c r="B305" s="235"/>
      <c r="C305" s="236"/>
      <c r="D305" s="226" t="s">
        <v>150</v>
      </c>
      <c r="E305" s="237" t="s">
        <v>37</v>
      </c>
      <c r="F305" s="238" t="s">
        <v>690</v>
      </c>
      <c r="G305" s="236"/>
      <c r="H305" s="239">
        <v>0.0050000000000000001</v>
      </c>
      <c r="I305" s="240"/>
      <c r="J305" s="236"/>
      <c r="K305" s="236"/>
      <c r="L305" s="241"/>
      <c r="M305" s="242"/>
      <c r="N305" s="243"/>
      <c r="O305" s="243"/>
      <c r="P305" s="243"/>
      <c r="Q305" s="243"/>
      <c r="R305" s="243"/>
      <c r="S305" s="243"/>
      <c r="T305" s="244"/>
      <c r="U305" s="14"/>
      <c r="V305" s="14"/>
      <c r="W305" s="14"/>
      <c r="X305" s="14"/>
      <c r="Y305" s="14"/>
      <c r="Z305" s="14"/>
      <c r="AA305" s="14"/>
      <c r="AB305" s="14"/>
      <c r="AC305" s="14"/>
      <c r="AD305" s="14"/>
      <c r="AE305" s="14"/>
      <c r="AT305" s="245" t="s">
        <v>150</v>
      </c>
      <c r="AU305" s="245" t="s">
        <v>87</v>
      </c>
      <c r="AV305" s="14" t="s">
        <v>87</v>
      </c>
      <c r="AW305" s="14" t="s">
        <v>38</v>
      </c>
      <c r="AX305" s="14" t="s">
        <v>85</v>
      </c>
      <c r="AY305" s="245" t="s">
        <v>139</v>
      </c>
    </row>
    <row r="306" s="12" customFormat="1" ht="22.8" customHeight="1">
      <c r="A306" s="12"/>
      <c r="B306" s="190"/>
      <c r="C306" s="191"/>
      <c r="D306" s="192" t="s">
        <v>76</v>
      </c>
      <c r="E306" s="204" t="s">
        <v>160</v>
      </c>
      <c r="F306" s="204" t="s">
        <v>237</v>
      </c>
      <c r="G306" s="191"/>
      <c r="H306" s="191"/>
      <c r="I306" s="194"/>
      <c r="J306" s="205">
        <f>BK306</f>
        <v>0</v>
      </c>
      <c r="K306" s="191"/>
      <c r="L306" s="196"/>
      <c r="M306" s="197"/>
      <c r="N306" s="198"/>
      <c r="O306" s="198"/>
      <c r="P306" s="199">
        <f>SUM(P307:P462)</f>
        <v>0</v>
      </c>
      <c r="Q306" s="198"/>
      <c r="R306" s="199">
        <f>SUM(R307:R462)</f>
        <v>233.29769985999999</v>
      </c>
      <c r="S306" s="198"/>
      <c r="T306" s="200">
        <f>SUM(T307:T462)</f>
        <v>0</v>
      </c>
      <c r="U306" s="12"/>
      <c r="V306" s="12"/>
      <c r="W306" s="12"/>
      <c r="X306" s="12"/>
      <c r="Y306" s="12"/>
      <c r="Z306" s="12"/>
      <c r="AA306" s="12"/>
      <c r="AB306" s="12"/>
      <c r="AC306" s="12"/>
      <c r="AD306" s="12"/>
      <c r="AE306" s="12"/>
      <c r="AR306" s="201" t="s">
        <v>85</v>
      </c>
      <c r="AT306" s="202" t="s">
        <v>76</v>
      </c>
      <c r="AU306" s="202" t="s">
        <v>85</v>
      </c>
      <c r="AY306" s="201" t="s">
        <v>139</v>
      </c>
      <c r="BK306" s="203">
        <f>SUM(BK307:BK462)</f>
        <v>0</v>
      </c>
    </row>
    <row r="307" s="2" customFormat="1" ht="49.05" customHeight="1">
      <c r="A307" s="40"/>
      <c r="B307" s="41"/>
      <c r="C307" s="206" t="s">
        <v>354</v>
      </c>
      <c r="D307" s="206" t="s">
        <v>141</v>
      </c>
      <c r="E307" s="207" t="s">
        <v>691</v>
      </c>
      <c r="F307" s="208" t="s">
        <v>692</v>
      </c>
      <c r="G307" s="209" t="s">
        <v>182</v>
      </c>
      <c r="H307" s="210">
        <v>18</v>
      </c>
      <c r="I307" s="211"/>
      <c r="J307" s="212">
        <f>ROUND(I307*H307,2)</f>
        <v>0</v>
      </c>
      <c r="K307" s="208" t="s">
        <v>145</v>
      </c>
      <c r="L307" s="46"/>
      <c r="M307" s="213" t="s">
        <v>37</v>
      </c>
      <c r="N307" s="214" t="s">
        <v>48</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146</v>
      </c>
      <c r="AT307" s="217" t="s">
        <v>141</v>
      </c>
      <c r="AU307" s="217" t="s">
        <v>87</v>
      </c>
      <c r="AY307" s="19" t="s">
        <v>139</v>
      </c>
      <c r="BE307" s="218">
        <f>IF(N307="základní",J307,0)</f>
        <v>0</v>
      </c>
      <c r="BF307" s="218">
        <f>IF(N307="snížená",J307,0)</f>
        <v>0</v>
      </c>
      <c r="BG307" s="218">
        <f>IF(N307="zákl. přenesená",J307,0)</f>
        <v>0</v>
      </c>
      <c r="BH307" s="218">
        <f>IF(N307="sníž. přenesená",J307,0)</f>
        <v>0</v>
      </c>
      <c r="BI307" s="218">
        <f>IF(N307="nulová",J307,0)</f>
        <v>0</v>
      </c>
      <c r="BJ307" s="19" t="s">
        <v>85</v>
      </c>
      <c r="BK307" s="218">
        <f>ROUND(I307*H307,2)</f>
        <v>0</v>
      </c>
      <c r="BL307" s="19" t="s">
        <v>146</v>
      </c>
      <c r="BM307" s="217" t="s">
        <v>693</v>
      </c>
    </row>
    <row r="308" s="2" customFormat="1">
      <c r="A308" s="40"/>
      <c r="B308" s="41"/>
      <c r="C308" s="42"/>
      <c r="D308" s="219" t="s">
        <v>148</v>
      </c>
      <c r="E308" s="42"/>
      <c r="F308" s="220" t="s">
        <v>694</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9" t="s">
        <v>148</v>
      </c>
      <c r="AU308" s="19" t="s">
        <v>87</v>
      </c>
    </row>
    <row r="309" s="13" customFormat="1">
      <c r="A309" s="13"/>
      <c r="B309" s="224"/>
      <c r="C309" s="225"/>
      <c r="D309" s="226" t="s">
        <v>150</v>
      </c>
      <c r="E309" s="227" t="s">
        <v>37</v>
      </c>
      <c r="F309" s="228" t="s">
        <v>695</v>
      </c>
      <c r="G309" s="225"/>
      <c r="H309" s="227" t="s">
        <v>37</v>
      </c>
      <c r="I309" s="229"/>
      <c r="J309" s="225"/>
      <c r="K309" s="225"/>
      <c r="L309" s="230"/>
      <c r="M309" s="231"/>
      <c r="N309" s="232"/>
      <c r="O309" s="232"/>
      <c r="P309" s="232"/>
      <c r="Q309" s="232"/>
      <c r="R309" s="232"/>
      <c r="S309" s="232"/>
      <c r="T309" s="233"/>
      <c r="U309" s="13"/>
      <c r="V309" s="13"/>
      <c r="W309" s="13"/>
      <c r="X309" s="13"/>
      <c r="Y309" s="13"/>
      <c r="Z309" s="13"/>
      <c r="AA309" s="13"/>
      <c r="AB309" s="13"/>
      <c r="AC309" s="13"/>
      <c r="AD309" s="13"/>
      <c r="AE309" s="13"/>
      <c r="AT309" s="234" t="s">
        <v>150</v>
      </c>
      <c r="AU309" s="234" t="s">
        <v>87</v>
      </c>
      <c r="AV309" s="13" t="s">
        <v>85</v>
      </c>
      <c r="AW309" s="13" t="s">
        <v>38</v>
      </c>
      <c r="AX309" s="13" t="s">
        <v>77</v>
      </c>
      <c r="AY309" s="234" t="s">
        <v>139</v>
      </c>
    </row>
    <row r="310" s="14" customFormat="1">
      <c r="A310" s="14"/>
      <c r="B310" s="235"/>
      <c r="C310" s="236"/>
      <c r="D310" s="226" t="s">
        <v>150</v>
      </c>
      <c r="E310" s="237" t="s">
        <v>37</v>
      </c>
      <c r="F310" s="238" t="s">
        <v>696</v>
      </c>
      <c r="G310" s="236"/>
      <c r="H310" s="239">
        <v>9</v>
      </c>
      <c r="I310" s="240"/>
      <c r="J310" s="236"/>
      <c r="K310" s="236"/>
      <c r="L310" s="241"/>
      <c r="M310" s="242"/>
      <c r="N310" s="243"/>
      <c r="O310" s="243"/>
      <c r="P310" s="243"/>
      <c r="Q310" s="243"/>
      <c r="R310" s="243"/>
      <c r="S310" s="243"/>
      <c r="T310" s="244"/>
      <c r="U310" s="14"/>
      <c r="V310" s="14"/>
      <c r="W310" s="14"/>
      <c r="X310" s="14"/>
      <c r="Y310" s="14"/>
      <c r="Z310" s="14"/>
      <c r="AA310" s="14"/>
      <c r="AB310" s="14"/>
      <c r="AC310" s="14"/>
      <c r="AD310" s="14"/>
      <c r="AE310" s="14"/>
      <c r="AT310" s="245" t="s">
        <v>150</v>
      </c>
      <c r="AU310" s="245" t="s">
        <v>87</v>
      </c>
      <c r="AV310" s="14" t="s">
        <v>87</v>
      </c>
      <c r="AW310" s="14" t="s">
        <v>38</v>
      </c>
      <c r="AX310" s="14" t="s">
        <v>77</v>
      </c>
      <c r="AY310" s="245" t="s">
        <v>139</v>
      </c>
    </row>
    <row r="311" s="13" customFormat="1">
      <c r="A311" s="13"/>
      <c r="B311" s="224"/>
      <c r="C311" s="225"/>
      <c r="D311" s="226" t="s">
        <v>150</v>
      </c>
      <c r="E311" s="227" t="s">
        <v>37</v>
      </c>
      <c r="F311" s="228" t="s">
        <v>697</v>
      </c>
      <c r="G311" s="225"/>
      <c r="H311" s="227" t="s">
        <v>37</v>
      </c>
      <c r="I311" s="229"/>
      <c r="J311" s="225"/>
      <c r="K311" s="225"/>
      <c r="L311" s="230"/>
      <c r="M311" s="231"/>
      <c r="N311" s="232"/>
      <c r="O311" s="232"/>
      <c r="P311" s="232"/>
      <c r="Q311" s="232"/>
      <c r="R311" s="232"/>
      <c r="S311" s="232"/>
      <c r="T311" s="233"/>
      <c r="U311" s="13"/>
      <c r="V311" s="13"/>
      <c r="W311" s="13"/>
      <c r="X311" s="13"/>
      <c r="Y311" s="13"/>
      <c r="Z311" s="13"/>
      <c r="AA311" s="13"/>
      <c r="AB311" s="13"/>
      <c r="AC311" s="13"/>
      <c r="AD311" s="13"/>
      <c r="AE311" s="13"/>
      <c r="AT311" s="234" t="s">
        <v>150</v>
      </c>
      <c r="AU311" s="234" t="s">
        <v>87</v>
      </c>
      <c r="AV311" s="13" t="s">
        <v>85</v>
      </c>
      <c r="AW311" s="13" t="s">
        <v>38</v>
      </c>
      <c r="AX311" s="13" t="s">
        <v>77</v>
      </c>
      <c r="AY311" s="234" t="s">
        <v>139</v>
      </c>
    </row>
    <row r="312" s="14" customFormat="1">
      <c r="A312" s="14"/>
      <c r="B312" s="235"/>
      <c r="C312" s="236"/>
      <c r="D312" s="226" t="s">
        <v>150</v>
      </c>
      <c r="E312" s="237" t="s">
        <v>37</v>
      </c>
      <c r="F312" s="238" t="s">
        <v>698</v>
      </c>
      <c r="G312" s="236"/>
      <c r="H312" s="239">
        <v>7</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150</v>
      </c>
      <c r="AU312" s="245" t="s">
        <v>87</v>
      </c>
      <c r="AV312" s="14" t="s">
        <v>87</v>
      </c>
      <c r="AW312" s="14" t="s">
        <v>38</v>
      </c>
      <c r="AX312" s="14" t="s">
        <v>77</v>
      </c>
      <c r="AY312" s="245" t="s">
        <v>139</v>
      </c>
    </row>
    <row r="313" s="14" customFormat="1">
      <c r="A313" s="14"/>
      <c r="B313" s="235"/>
      <c r="C313" s="236"/>
      <c r="D313" s="226" t="s">
        <v>150</v>
      </c>
      <c r="E313" s="237" t="s">
        <v>37</v>
      </c>
      <c r="F313" s="238" t="s">
        <v>699</v>
      </c>
      <c r="G313" s="236"/>
      <c r="H313" s="239">
        <v>1.5</v>
      </c>
      <c r="I313" s="240"/>
      <c r="J313" s="236"/>
      <c r="K313" s="236"/>
      <c r="L313" s="241"/>
      <c r="M313" s="242"/>
      <c r="N313" s="243"/>
      <c r="O313" s="243"/>
      <c r="P313" s="243"/>
      <c r="Q313" s="243"/>
      <c r="R313" s="243"/>
      <c r="S313" s="243"/>
      <c r="T313" s="244"/>
      <c r="U313" s="14"/>
      <c r="V313" s="14"/>
      <c r="W313" s="14"/>
      <c r="X313" s="14"/>
      <c r="Y313" s="14"/>
      <c r="Z313" s="14"/>
      <c r="AA313" s="14"/>
      <c r="AB313" s="14"/>
      <c r="AC313" s="14"/>
      <c r="AD313" s="14"/>
      <c r="AE313" s="14"/>
      <c r="AT313" s="245" t="s">
        <v>150</v>
      </c>
      <c r="AU313" s="245" t="s">
        <v>87</v>
      </c>
      <c r="AV313" s="14" t="s">
        <v>87</v>
      </c>
      <c r="AW313" s="14" t="s">
        <v>38</v>
      </c>
      <c r="AX313" s="14" t="s">
        <v>77</v>
      </c>
      <c r="AY313" s="245" t="s">
        <v>139</v>
      </c>
    </row>
    <row r="314" s="14" customFormat="1">
      <c r="A314" s="14"/>
      <c r="B314" s="235"/>
      <c r="C314" s="236"/>
      <c r="D314" s="226" t="s">
        <v>150</v>
      </c>
      <c r="E314" s="237" t="s">
        <v>37</v>
      </c>
      <c r="F314" s="238" t="s">
        <v>700</v>
      </c>
      <c r="G314" s="236"/>
      <c r="H314" s="239">
        <v>0.5</v>
      </c>
      <c r="I314" s="240"/>
      <c r="J314" s="236"/>
      <c r="K314" s="236"/>
      <c r="L314" s="241"/>
      <c r="M314" s="242"/>
      <c r="N314" s="243"/>
      <c r="O314" s="243"/>
      <c r="P314" s="243"/>
      <c r="Q314" s="243"/>
      <c r="R314" s="243"/>
      <c r="S314" s="243"/>
      <c r="T314" s="244"/>
      <c r="U314" s="14"/>
      <c r="V314" s="14"/>
      <c r="W314" s="14"/>
      <c r="X314" s="14"/>
      <c r="Y314" s="14"/>
      <c r="Z314" s="14"/>
      <c r="AA314" s="14"/>
      <c r="AB314" s="14"/>
      <c r="AC314" s="14"/>
      <c r="AD314" s="14"/>
      <c r="AE314" s="14"/>
      <c r="AT314" s="245" t="s">
        <v>150</v>
      </c>
      <c r="AU314" s="245" t="s">
        <v>87</v>
      </c>
      <c r="AV314" s="14" t="s">
        <v>87</v>
      </c>
      <c r="AW314" s="14" t="s">
        <v>38</v>
      </c>
      <c r="AX314" s="14" t="s">
        <v>77</v>
      </c>
      <c r="AY314" s="245" t="s">
        <v>139</v>
      </c>
    </row>
    <row r="315" s="16" customFormat="1">
      <c r="A315" s="16"/>
      <c r="B315" s="257"/>
      <c r="C315" s="258"/>
      <c r="D315" s="226" t="s">
        <v>150</v>
      </c>
      <c r="E315" s="259" t="s">
        <v>37</v>
      </c>
      <c r="F315" s="260" t="s">
        <v>178</v>
      </c>
      <c r="G315" s="258"/>
      <c r="H315" s="261">
        <v>18</v>
      </c>
      <c r="I315" s="262"/>
      <c r="J315" s="258"/>
      <c r="K315" s="258"/>
      <c r="L315" s="263"/>
      <c r="M315" s="264"/>
      <c r="N315" s="265"/>
      <c r="O315" s="265"/>
      <c r="P315" s="265"/>
      <c r="Q315" s="265"/>
      <c r="R315" s="265"/>
      <c r="S315" s="265"/>
      <c r="T315" s="266"/>
      <c r="U315" s="16"/>
      <c r="V315" s="16"/>
      <c r="W315" s="16"/>
      <c r="X315" s="16"/>
      <c r="Y315" s="16"/>
      <c r="Z315" s="16"/>
      <c r="AA315" s="16"/>
      <c r="AB315" s="16"/>
      <c r="AC315" s="16"/>
      <c r="AD315" s="16"/>
      <c r="AE315" s="16"/>
      <c r="AT315" s="267" t="s">
        <v>150</v>
      </c>
      <c r="AU315" s="267" t="s">
        <v>87</v>
      </c>
      <c r="AV315" s="16" t="s">
        <v>146</v>
      </c>
      <c r="AW315" s="16" t="s">
        <v>38</v>
      </c>
      <c r="AX315" s="16" t="s">
        <v>85</v>
      </c>
      <c r="AY315" s="267" t="s">
        <v>139</v>
      </c>
    </row>
    <row r="316" s="2" customFormat="1" ht="16.5" customHeight="1">
      <c r="A316" s="40"/>
      <c r="B316" s="41"/>
      <c r="C316" s="268" t="s">
        <v>359</v>
      </c>
      <c r="D316" s="268" t="s">
        <v>253</v>
      </c>
      <c r="E316" s="269" t="s">
        <v>701</v>
      </c>
      <c r="F316" s="270" t="s">
        <v>702</v>
      </c>
      <c r="G316" s="271" t="s">
        <v>182</v>
      </c>
      <c r="H316" s="272">
        <v>18.18</v>
      </c>
      <c r="I316" s="273"/>
      <c r="J316" s="274">
        <f>ROUND(I316*H316,2)</f>
        <v>0</v>
      </c>
      <c r="K316" s="270" t="s">
        <v>37</v>
      </c>
      <c r="L316" s="275"/>
      <c r="M316" s="276" t="s">
        <v>37</v>
      </c>
      <c r="N316" s="277" t="s">
        <v>48</v>
      </c>
      <c r="O316" s="86"/>
      <c r="P316" s="215">
        <f>O316*H316</f>
        <v>0</v>
      </c>
      <c r="Q316" s="215">
        <v>0.0040000000000000001</v>
      </c>
      <c r="R316" s="215">
        <f>Q316*H316</f>
        <v>0.072720000000000007</v>
      </c>
      <c r="S316" s="215">
        <v>0</v>
      </c>
      <c r="T316" s="216">
        <f>S316*H316</f>
        <v>0</v>
      </c>
      <c r="U316" s="40"/>
      <c r="V316" s="40"/>
      <c r="W316" s="40"/>
      <c r="X316" s="40"/>
      <c r="Y316" s="40"/>
      <c r="Z316" s="40"/>
      <c r="AA316" s="40"/>
      <c r="AB316" s="40"/>
      <c r="AC316" s="40"/>
      <c r="AD316" s="40"/>
      <c r="AE316" s="40"/>
      <c r="AR316" s="217" t="s">
        <v>198</v>
      </c>
      <c r="AT316" s="217" t="s">
        <v>253</v>
      </c>
      <c r="AU316" s="217" t="s">
        <v>87</v>
      </c>
      <c r="AY316" s="19" t="s">
        <v>139</v>
      </c>
      <c r="BE316" s="218">
        <f>IF(N316="základní",J316,0)</f>
        <v>0</v>
      </c>
      <c r="BF316" s="218">
        <f>IF(N316="snížená",J316,0)</f>
        <v>0</v>
      </c>
      <c r="BG316" s="218">
        <f>IF(N316="zákl. přenesená",J316,0)</f>
        <v>0</v>
      </c>
      <c r="BH316" s="218">
        <f>IF(N316="sníž. přenesená",J316,0)</f>
        <v>0</v>
      </c>
      <c r="BI316" s="218">
        <f>IF(N316="nulová",J316,0)</f>
        <v>0</v>
      </c>
      <c r="BJ316" s="19" t="s">
        <v>85</v>
      </c>
      <c r="BK316" s="218">
        <f>ROUND(I316*H316,2)</f>
        <v>0</v>
      </c>
      <c r="BL316" s="19" t="s">
        <v>146</v>
      </c>
      <c r="BM316" s="217" t="s">
        <v>703</v>
      </c>
    </row>
    <row r="317" s="14" customFormat="1">
      <c r="A317" s="14"/>
      <c r="B317" s="235"/>
      <c r="C317" s="236"/>
      <c r="D317" s="226" t="s">
        <v>150</v>
      </c>
      <c r="E317" s="236"/>
      <c r="F317" s="238" t="s">
        <v>704</v>
      </c>
      <c r="G317" s="236"/>
      <c r="H317" s="239">
        <v>18.18</v>
      </c>
      <c r="I317" s="240"/>
      <c r="J317" s="236"/>
      <c r="K317" s="236"/>
      <c r="L317" s="241"/>
      <c r="M317" s="242"/>
      <c r="N317" s="243"/>
      <c r="O317" s="243"/>
      <c r="P317" s="243"/>
      <c r="Q317" s="243"/>
      <c r="R317" s="243"/>
      <c r="S317" s="243"/>
      <c r="T317" s="244"/>
      <c r="U317" s="14"/>
      <c r="V317" s="14"/>
      <c r="W317" s="14"/>
      <c r="X317" s="14"/>
      <c r="Y317" s="14"/>
      <c r="Z317" s="14"/>
      <c r="AA317" s="14"/>
      <c r="AB317" s="14"/>
      <c r="AC317" s="14"/>
      <c r="AD317" s="14"/>
      <c r="AE317" s="14"/>
      <c r="AT317" s="245" t="s">
        <v>150</v>
      </c>
      <c r="AU317" s="245" t="s">
        <v>87</v>
      </c>
      <c r="AV317" s="14" t="s">
        <v>87</v>
      </c>
      <c r="AW317" s="14" t="s">
        <v>4</v>
      </c>
      <c r="AX317" s="14" t="s">
        <v>85</v>
      </c>
      <c r="AY317" s="245" t="s">
        <v>139</v>
      </c>
    </row>
    <row r="318" s="2" customFormat="1" ht="24.15" customHeight="1">
      <c r="A318" s="40"/>
      <c r="B318" s="41"/>
      <c r="C318" s="206" t="s">
        <v>363</v>
      </c>
      <c r="D318" s="206" t="s">
        <v>141</v>
      </c>
      <c r="E318" s="207" t="s">
        <v>705</v>
      </c>
      <c r="F318" s="208" t="s">
        <v>706</v>
      </c>
      <c r="G318" s="209" t="s">
        <v>155</v>
      </c>
      <c r="H318" s="210">
        <v>7.1600000000000001</v>
      </c>
      <c r="I318" s="211"/>
      <c r="J318" s="212">
        <f>ROUND(I318*H318,2)</f>
        <v>0</v>
      </c>
      <c r="K318" s="208" t="s">
        <v>145</v>
      </c>
      <c r="L318" s="46"/>
      <c r="M318" s="213" t="s">
        <v>37</v>
      </c>
      <c r="N318" s="214" t="s">
        <v>48</v>
      </c>
      <c r="O318" s="86"/>
      <c r="P318" s="215">
        <f>O318*H318</f>
        <v>0</v>
      </c>
      <c r="Q318" s="215">
        <v>2.6814</v>
      </c>
      <c r="R318" s="215">
        <f>Q318*H318</f>
        <v>19.198824000000002</v>
      </c>
      <c r="S318" s="215">
        <v>0</v>
      </c>
      <c r="T318" s="216">
        <f>S318*H318</f>
        <v>0</v>
      </c>
      <c r="U318" s="40"/>
      <c r="V318" s="40"/>
      <c r="W318" s="40"/>
      <c r="X318" s="40"/>
      <c r="Y318" s="40"/>
      <c r="Z318" s="40"/>
      <c r="AA318" s="40"/>
      <c r="AB318" s="40"/>
      <c r="AC318" s="40"/>
      <c r="AD318" s="40"/>
      <c r="AE318" s="40"/>
      <c r="AR318" s="217" t="s">
        <v>146</v>
      </c>
      <c r="AT318" s="217" t="s">
        <v>141</v>
      </c>
      <c r="AU318" s="217" t="s">
        <v>87</v>
      </c>
      <c r="AY318" s="19" t="s">
        <v>139</v>
      </c>
      <c r="BE318" s="218">
        <f>IF(N318="základní",J318,0)</f>
        <v>0</v>
      </c>
      <c r="BF318" s="218">
        <f>IF(N318="snížená",J318,0)</f>
        <v>0</v>
      </c>
      <c r="BG318" s="218">
        <f>IF(N318="zákl. přenesená",J318,0)</f>
        <v>0</v>
      </c>
      <c r="BH318" s="218">
        <f>IF(N318="sníž. přenesená",J318,0)</f>
        <v>0</v>
      </c>
      <c r="BI318" s="218">
        <f>IF(N318="nulová",J318,0)</f>
        <v>0</v>
      </c>
      <c r="BJ318" s="19" t="s">
        <v>85</v>
      </c>
      <c r="BK318" s="218">
        <f>ROUND(I318*H318,2)</f>
        <v>0</v>
      </c>
      <c r="BL318" s="19" t="s">
        <v>146</v>
      </c>
      <c r="BM318" s="217" t="s">
        <v>707</v>
      </c>
    </row>
    <row r="319" s="2" customFormat="1">
      <c r="A319" s="40"/>
      <c r="B319" s="41"/>
      <c r="C319" s="42"/>
      <c r="D319" s="219" t="s">
        <v>148</v>
      </c>
      <c r="E319" s="42"/>
      <c r="F319" s="220" t="s">
        <v>708</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148</v>
      </c>
      <c r="AU319" s="19" t="s">
        <v>87</v>
      </c>
    </row>
    <row r="320" s="13" customFormat="1">
      <c r="A320" s="13"/>
      <c r="B320" s="224"/>
      <c r="C320" s="225"/>
      <c r="D320" s="226" t="s">
        <v>150</v>
      </c>
      <c r="E320" s="227" t="s">
        <v>37</v>
      </c>
      <c r="F320" s="228" t="s">
        <v>627</v>
      </c>
      <c r="G320" s="225"/>
      <c r="H320" s="227" t="s">
        <v>37</v>
      </c>
      <c r="I320" s="229"/>
      <c r="J320" s="225"/>
      <c r="K320" s="225"/>
      <c r="L320" s="230"/>
      <c r="M320" s="231"/>
      <c r="N320" s="232"/>
      <c r="O320" s="232"/>
      <c r="P320" s="232"/>
      <c r="Q320" s="232"/>
      <c r="R320" s="232"/>
      <c r="S320" s="232"/>
      <c r="T320" s="233"/>
      <c r="U320" s="13"/>
      <c r="V320" s="13"/>
      <c r="W320" s="13"/>
      <c r="X320" s="13"/>
      <c r="Y320" s="13"/>
      <c r="Z320" s="13"/>
      <c r="AA320" s="13"/>
      <c r="AB320" s="13"/>
      <c r="AC320" s="13"/>
      <c r="AD320" s="13"/>
      <c r="AE320" s="13"/>
      <c r="AT320" s="234" t="s">
        <v>150</v>
      </c>
      <c r="AU320" s="234" t="s">
        <v>87</v>
      </c>
      <c r="AV320" s="13" t="s">
        <v>85</v>
      </c>
      <c r="AW320" s="13" t="s">
        <v>38</v>
      </c>
      <c r="AX320" s="13" t="s">
        <v>77</v>
      </c>
      <c r="AY320" s="234" t="s">
        <v>139</v>
      </c>
    </row>
    <row r="321" s="14" customFormat="1">
      <c r="A321" s="14"/>
      <c r="B321" s="235"/>
      <c r="C321" s="236"/>
      <c r="D321" s="226" t="s">
        <v>150</v>
      </c>
      <c r="E321" s="237" t="s">
        <v>37</v>
      </c>
      <c r="F321" s="238" t="s">
        <v>709</v>
      </c>
      <c r="G321" s="236"/>
      <c r="H321" s="239">
        <v>7.1600000000000001</v>
      </c>
      <c r="I321" s="240"/>
      <c r="J321" s="236"/>
      <c r="K321" s="236"/>
      <c r="L321" s="241"/>
      <c r="M321" s="242"/>
      <c r="N321" s="243"/>
      <c r="O321" s="243"/>
      <c r="P321" s="243"/>
      <c r="Q321" s="243"/>
      <c r="R321" s="243"/>
      <c r="S321" s="243"/>
      <c r="T321" s="244"/>
      <c r="U321" s="14"/>
      <c r="V321" s="14"/>
      <c r="W321" s="14"/>
      <c r="X321" s="14"/>
      <c r="Y321" s="14"/>
      <c r="Z321" s="14"/>
      <c r="AA321" s="14"/>
      <c r="AB321" s="14"/>
      <c r="AC321" s="14"/>
      <c r="AD321" s="14"/>
      <c r="AE321" s="14"/>
      <c r="AT321" s="245" t="s">
        <v>150</v>
      </c>
      <c r="AU321" s="245" t="s">
        <v>87</v>
      </c>
      <c r="AV321" s="14" t="s">
        <v>87</v>
      </c>
      <c r="AW321" s="14" t="s">
        <v>38</v>
      </c>
      <c r="AX321" s="14" t="s">
        <v>85</v>
      </c>
      <c r="AY321" s="245" t="s">
        <v>139</v>
      </c>
    </row>
    <row r="322" s="2" customFormat="1" ht="21.75" customHeight="1">
      <c r="A322" s="40"/>
      <c r="B322" s="41"/>
      <c r="C322" s="206" t="s">
        <v>370</v>
      </c>
      <c r="D322" s="206" t="s">
        <v>141</v>
      </c>
      <c r="E322" s="207" t="s">
        <v>710</v>
      </c>
      <c r="F322" s="208" t="s">
        <v>711</v>
      </c>
      <c r="G322" s="209" t="s">
        <v>155</v>
      </c>
      <c r="H322" s="210">
        <v>8.5920000000000005</v>
      </c>
      <c r="I322" s="211"/>
      <c r="J322" s="212">
        <f>ROUND(I322*H322,2)</f>
        <v>0</v>
      </c>
      <c r="K322" s="208" t="s">
        <v>145</v>
      </c>
      <c r="L322" s="46"/>
      <c r="M322" s="213" t="s">
        <v>37</v>
      </c>
      <c r="N322" s="214" t="s">
        <v>48</v>
      </c>
      <c r="O322" s="86"/>
      <c r="P322" s="215">
        <f>O322*H322</f>
        <v>0</v>
      </c>
      <c r="Q322" s="215">
        <v>2.5018699999999998</v>
      </c>
      <c r="R322" s="215">
        <f>Q322*H322</f>
        <v>21.49606704</v>
      </c>
      <c r="S322" s="215">
        <v>0</v>
      </c>
      <c r="T322" s="216">
        <f>S322*H322</f>
        <v>0</v>
      </c>
      <c r="U322" s="40"/>
      <c r="V322" s="40"/>
      <c r="W322" s="40"/>
      <c r="X322" s="40"/>
      <c r="Y322" s="40"/>
      <c r="Z322" s="40"/>
      <c r="AA322" s="40"/>
      <c r="AB322" s="40"/>
      <c r="AC322" s="40"/>
      <c r="AD322" s="40"/>
      <c r="AE322" s="40"/>
      <c r="AR322" s="217" t="s">
        <v>146</v>
      </c>
      <c r="AT322" s="217" t="s">
        <v>141</v>
      </c>
      <c r="AU322" s="217" t="s">
        <v>87</v>
      </c>
      <c r="AY322" s="19" t="s">
        <v>139</v>
      </c>
      <c r="BE322" s="218">
        <f>IF(N322="základní",J322,0)</f>
        <v>0</v>
      </c>
      <c r="BF322" s="218">
        <f>IF(N322="snížená",J322,0)</f>
        <v>0</v>
      </c>
      <c r="BG322" s="218">
        <f>IF(N322="zákl. přenesená",J322,0)</f>
        <v>0</v>
      </c>
      <c r="BH322" s="218">
        <f>IF(N322="sníž. přenesená",J322,0)</f>
        <v>0</v>
      </c>
      <c r="BI322" s="218">
        <f>IF(N322="nulová",J322,0)</f>
        <v>0</v>
      </c>
      <c r="BJ322" s="19" t="s">
        <v>85</v>
      </c>
      <c r="BK322" s="218">
        <f>ROUND(I322*H322,2)</f>
        <v>0</v>
      </c>
      <c r="BL322" s="19" t="s">
        <v>146</v>
      </c>
      <c r="BM322" s="217" t="s">
        <v>712</v>
      </c>
    </row>
    <row r="323" s="2" customFormat="1">
      <c r="A323" s="40"/>
      <c r="B323" s="41"/>
      <c r="C323" s="42"/>
      <c r="D323" s="219" t="s">
        <v>148</v>
      </c>
      <c r="E323" s="42"/>
      <c r="F323" s="220" t="s">
        <v>713</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148</v>
      </c>
      <c r="AU323" s="19" t="s">
        <v>87</v>
      </c>
    </row>
    <row r="324" s="13" customFormat="1">
      <c r="A324" s="13"/>
      <c r="B324" s="224"/>
      <c r="C324" s="225"/>
      <c r="D324" s="226" t="s">
        <v>150</v>
      </c>
      <c r="E324" s="227" t="s">
        <v>37</v>
      </c>
      <c r="F324" s="228" t="s">
        <v>627</v>
      </c>
      <c r="G324" s="225"/>
      <c r="H324" s="227" t="s">
        <v>37</v>
      </c>
      <c r="I324" s="229"/>
      <c r="J324" s="225"/>
      <c r="K324" s="225"/>
      <c r="L324" s="230"/>
      <c r="M324" s="231"/>
      <c r="N324" s="232"/>
      <c r="O324" s="232"/>
      <c r="P324" s="232"/>
      <c r="Q324" s="232"/>
      <c r="R324" s="232"/>
      <c r="S324" s="232"/>
      <c r="T324" s="233"/>
      <c r="U324" s="13"/>
      <c r="V324" s="13"/>
      <c r="W324" s="13"/>
      <c r="X324" s="13"/>
      <c r="Y324" s="13"/>
      <c r="Z324" s="13"/>
      <c r="AA324" s="13"/>
      <c r="AB324" s="13"/>
      <c r="AC324" s="13"/>
      <c r="AD324" s="13"/>
      <c r="AE324" s="13"/>
      <c r="AT324" s="234" t="s">
        <v>150</v>
      </c>
      <c r="AU324" s="234" t="s">
        <v>87</v>
      </c>
      <c r="AV324" s="13" t="s">
        <v>85</v>
      </c>
      <c r="AW324" s="13" t="s">
        <v>38</v>
      </c>
      <c r="AX324" s="13" t="s">
        <v>77</v>
      </c>
      <c r="AY324" s="234" t="s">
        <v>139</v>
      </c>
    </row>
    <row r="325" s="14" customFormat="1">
      <c r="A325" s="14"/>
      <c r="B325" s="235"/>
      <c r="C325" s="236"/>
      <c r="D325" s="226" t="s">
        <v>150</v>
      </c>
      <c r="E325" s="237" t="s">
        <v>37</v>
      </c>
      <c r="F325" s="238" t="s">
        <v>714</v>
      </c>
      <c r="G325" s="236"/>
      <c r="H325" s="239">
        <v>8.5920000000000005</v>
      </c>
      <c r="I325" s="240"/>
      <c r="J325" s="236"/>
      <c r="K325" s="236"/>
      <c r="L325" s="241"/>
      <c r="M325" s="242"/>
      <c r="N325" s="243"/>
      <c r="O325" s="243"/>
      <c r="P325" s="243"/>
      <c r="Q325" s="243"/>
      <c r="R325" s="243"/>
      <c r="S325" s="243"/>
      <c r="T325" s="244"/>
      <c r="U325" s="14"/>
      <c r="V325" s="14"/>
      <c r="W325" s="14"/>
      <c r="X325" s="14"/>
      <c r="Y325" s="14"/>
      <c r="Z325" s="14"/>
      <c r="AA325" s="14"/>
      <c r="AB325" s="14"/>
      <c r="AC325" s="14"/>
      <c r="AD325" s="14"/>
      <c r="AE325" s="14"/>
      <c r="AT325" s="245" t="s">
        <v>150</v>
      </c>
      <c r="AU325" s="245" t="s">
        <v>87</v>
      </c>
      <c r="AV325" s="14" t="s">
        <v>87</v>
      </c>
      <c r="AW325" s="14" t="s">
        <v>38</v>
      </c>
      <c r="AX325" s="14" t="s">
        <v>85</v>
      </c>
      <c r="AY325" s="245" t="s">
        <v>139</v>
      </c>
    </row>
    <row r="326" s="2" customFormat="1" ht="24.15" customHeight="1">
      <c r="A326" s="40"/>
      <c r="B326" s="41"/>
      <c r="C326" s="206" t="s">
        <v>376</v>
      </c>
      <c r="D326" s="206" t="s">
        <v>141</v>
      </c>
      <c r="E326" s="207" t="s">
        <v>715</v>
      </c>
      <c r="F326" s="208" t="s">
        <v>716</v>
      </c>
      <c r="G326" s="209" t="s">
        <v>155</v>
      </c>
      <c r="H326" s="210">
        <v>23.751000000000001</v>
      </c>
      <c r="I326" s="211"/>
      <c r="J326" s="212">
        <f>ROUND(I326*H326,2)</f>
        <v>0</v>
      </c>
      <c r="K326" s="208" t="s">
        <v>145</v>
      </c>
      <c r="L326" s="46"/>
      <c r="M326" s="213" t="s">
        <v>37</v>
      </c>
      <c r="N326" s="214" t="s">
        <v>48</v>
      </c>
      <c r="O326" s="86"/>
      <c r="P326" s="215">
        <f>O326*H326</f>
        <v>0</v>
      </c>
      <c r="Q326" s="215">
        <v>2.5018699999999998</v>
      </c>
      <c r="R326" s="215">
        <f>Q326*H326</f>
        <v>59.421914369999996</v>
      </c>
      <c r="S326" s="215">
        <v>0</v>
      </c>
      <c r="T326" s="216">
        <f>S326*H326</f>
        <v>0</v>
      </c>
      <c r="U326" s="40"/>
      <c r="V326" s="40"/>
      <c r="W326" s="40"/>
      <c r="X326" s="40"/>
      <c r="Y326" s="40"/>
      <c r="Z326" s="40"/>
      <c r="AA326" s="40"/>
      <c r="AB326" s="40"/>
      <c r="AC326" s="40"/>
      <c r="AD326" s="40"/>
      <c r="AE326" s="40"/>
      <c r="AR326" s="217" t="s">
        <v>146</v>
      </c>
      <c r="AT326" s="217" t="s">
        <v>141</v>
      </c>
      <c r="AU326" s="217" t="s">
        <v>87</v>
      </c>
      <c r="AY326" s="19" t="s">
        <v>139</v>
      </c>
      <c r="BE326" s="218">
        <f>IF(N326="základní",J326,0)</f>
        <v>0</v>
      </c>
      <c r="BF326" s="218">
        <f>IF(N326="snížená",J326,0)</f>
        <v>0</v>
      </c>
      <c r="BG326" s="218">
        <f>IF(N326="zákl. přenesená",J326,0)</f>
        <v>0</v>
      </c>
      <c r="BH326" s="218">
        <f>IF(N326="sníž. přenesená",J326,0)</f>
        <v>0</v>
      </c>
      <c r="BI326" s="218">
        <f>IF(N326="nulová",J326,0)</f>
        <v>0</v>
      </c>
      <c r="BJ326" s="19" t="s">
        <v>85</v>
      </c>
      <c r="BK326" s="218">
        <f>ROUND(I326*H326,2)</f>
        <v>0</v>
      </c>
      <c r="BL326" s="19" t="s">
        <v>146</v>
      </c>
      <c r="BM326" s="217" t="s">
        <v>717</v>
      </c>
    </row>
    <row r="327" s="2" customFormat="1">
      <c r="A327" s="40"/>
      <c r="B327" s="41"/>
      <c r="C327" s="42"/>
      <c r="D327" s="219" t="s">
        <v>148</v>
      </c>
      <c r="E327" s="42"/>
      <c r="F327" s="220" t="s">
        <v>718</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148</v>
      </c>
      <c r="AU327" s="19" t="s">
        <v>87</v>
      </c>
    </row>
    <row r="328" s="13" customFormat="1">
      <c r="A328" s="13"/>
      <c r="B328" s="224"/>
      <c r="C328" s="225"/>
      <c r="D328" s="226" t="s">
        <v>150</v>
      </c>
      <c r="E328" s="227" t="s">
        <v>37</v>
      </c>
      <c r="F328" s="228" t="s">
        <v>537</v>
      </c>
      <c r="G328" s="225"/>
      <c r="H328" s="227" t="s">
        <v>37</v>
      </c>
      <c r="I328" s="229"/>
      <c r="J328" s="225"/>
      <c r="K328" s="225"/>
      <c r="L328" s="230"/>
      <c r="M328" s="231"/>
      <c r="N328" s="232"/>
      <c r="O328" s="232"/>
      <c r="P328" s="232"/>
      <c r="Q328" s="232"/>
      <c r="R328" s="232"/>
      <c r="S328" s="232"/>
      <c r="T328" s="233"/>
      <c r="U328" s="13"/>
      <c r="V328" s="13"/>
      <c r="W328" s="13"/>
      <c r="X328" s="13"/>
      <c r="Y328" s="13"/>
      <c r="Z328" s="13"/>
      <c r="AA328" s="13"/>
      <c r="AB328" s="13"/>
      <c r="AC328" s="13"/>
      <c r="AD328" s="13"/>
      <c r="AE328" s="13"/>
      <c r="AT328" s="234" t="s">
        <v>150</v>
      </c>
      <c r="AU328" s="234" t="s">
        <v>87</v>
      </c>
      <c r="AV328" s="13" t="s">
        <v>85</v>
      </c>
      <c r="AW328" s="13" t="s">
        <v>38</v>
      </c>
      <c r="AX328" s="13" t="s">
        <v>77</v>
      </c>
      <c r="AY328" s="234" t="s">
        <v>139</v>
      </c>
    </row>
    <row r="329" s="14" customFormat="1">
      <c r="A329" s="14"/>
      <c r="B329" s="235"/>
      <c r="C329" s="236"/>
      <c r="D329" s="226" t="s">
        <v>150</v>
      </c>
      <c r="E329" s="237" t="s">
        <v>37</v>
      </c>
      <c r="F329" s="238" t="s">
        <v>719</v>
      </c>
      <c r="G329" s="236"/>
      <c r="H329" s="239">
        <v>2.6640000000000001</v>
      </c>
      <c r="I329" s="240"/>
      <c r="J329" s="236"/>
      <c r="K329" s="236"/>
      <c r="L329" s="241"/>
      <c r="M329" s="242"/>
      <c r="N329" s="243"/>
      <c r="O329" s="243"/>
      <c r="P329" s="243"/>
      <c r="Q329" s="243"/>
      <c r="R329" s="243"/>
      <c r="S329" s="243"/>
      <c r="T329" s="244"/>
      <c r="U329" s="14"/>
      <c r="V329" s="14"/>
      <c r="W329" s="14"/>
      <c r="X329" s="14"/>
      <c r="Y329" s="14"/>
      <c r="Z329" s="14"/>
      <c r="AA329" s="14"/>
      <c r="AB329" s="14"/>
      <c r="AC329" s="14"/>
      <c r="AD329" s="14"/>
      <c r="AE329" s="14"/>
      <c r="AT329" s="245" t="s">
        <v>150</v>
      </c>
      <c r="AU329" s="245" t="s">
        <v>87</v>
      </c>
      <c r="AV329" s="14" t="s">
        <v>87</v>
      </c>
      <c r="AW329" s="14" t="s">
        <v>38</v>
      </c>
      <c r="AX329" s="14" t="s">
        <v>77</v>
      </c>
      <c r="AY329" s="245" t="s">
        <v>139</v>
      </c>
    </row>
    <row r="330" s="14" customFormat="1">
      <c r="A330" s="14"/>
      <c r="B330" s="235"/>
      <c r="C330" s="236"/>
      <c r="D330" s="226" t="s">
        <v>150</v>
      </c>
      <c r="E330" s="237" t="s">
        <v>37</v>
      </c>
      <c r="F330" s="238" t="s">
        <v>720</v>
      </c>
      <c r="G330" s="236"/>
      <c r="H330" s="239">
        <v>5.9089999999999998</v>
      </c>
      <c r="I330" s="240"/>
      <c r="J330" s="236"/>
      <c r="K330" s="236"/>
      <c r="L330" s="241"/>
      <c r="M330" s="242"/>
      <c r="N330" s="243"/>
      <c r="O330" s="243"/>
      <c r="P330" s="243"/>
      <c r="Q330" s="243"/>
      <c r="R330" s="243"/>
      <c r="S330" s="243"/>
      <c r="T330" s="244"/>
      <c r="U330" s="14"/>
      <c r="V330" s="14"/>
      <c r="W330" s="14"/>
      <c r="X330" s="14"/>
      <c r="Y330" s="14"/>
      <c r="Z330" s="14"/>
      <c r="AA330" s="14"/>
      <c r="AB330" s="14"/>
      <c r="AC330" s="14"/>
      <c r="AD330" s="14"/>
      <c r="AE330" s="14"/>
      <c r="AT330" s="245" t="s">
        <v>150</v>
      </c>
      <c r="AU330" s="245" t="s">
        <v>87</v>
      </c>
      <c r="AV330" s="14" t="s">
        <v>87</v>
      </c>
      <c r="AW330" s="14" t="s">
        <v>38</v>
      </c>
      <c r="AX330" s="14" t="s">
        <v>77</v>
      </c>
      <c r="AY330" s="245" t="s">
        <v>139</v>
      </c>
    </row>
    <row r="331" s="14" customFormat="1">
      <c r="A331" s="14"/>
      <c r="B331" s="235"/>
      <c r="C331" s="236"/>
      <c r="D331" s="226" t="s">
        <v>150</v>
      </c>
      <c r="E331" s="237" t="s">
        <v>37</v>
      </c>
      <c r="F331" s="238" t="s">
        <v>721</v>
      </c>
      <c r="G331" s="236"/>
      <c r="H331" s="239">
        <v>9.2249999999999996</v>
      </c>
      <c r="I331" s="240"/>
      <c r="J331" s="236"/>
      <c r="K331" s="236"/>
      <c r="L331" s="241"/>
      <c r="M331" s="242"/>
      <c r="N331" s="243"/>
      <c r="O331" s="243"/>
      <c r="P331" s="243"/>
      <c r="Q331" s="243"/>
      <c r="R331" s="243"/>
      <c r="S331" s="243"/>
      <c r="T331" s="244"/>
      <c r="U331" s="14"/>
      <c r="V331" s="14"/>
      <c r="W331" s="14"/>
      <c r="X331" s="14"/>
      <c r="Y331" s="14"/>
      <c r="Z331" s="14"/>
      <c r="AA331" s="14"/>
      <c r="AB331" s="14"/>
      <c r="AC331" s="14"/>
      <c r="AD331" s="14"/>
      <c r="AE331" s="14"/>
      <c r="AT331" s="245" t="s">
        <v>150</v>
      </c>
      <c r="AU331" s="245" t="s">
        <v>87</v>
      </c>
      <c r="AV331" s="14" t="s">
        <v>87</v>
      </c>
      <c r="AW331" s="14" t="s">
        <v>38</v>
      </c>
      <c r="AX331" s="14" t="s">
        <v>77</v>
      </c>
      <c r="AY331" s="245" t="s">
        <v>139</v>
      </c>
    </row>
    <row r="332" s="15" customFormat="1">
      <c r="A332" s="15"/>
      <c r="B332" s="246"/>
      <c r="C332" s="247"/>
      <c r="D332" s="226" t="s">
        <v>150</v>
      </c>
      <c r="E332" s="248" t="s">
        <v>37</v>
      </c>
      <c r="F332" s="249" t="s">
        <v>175</v>
      </c>
      <c r="G332" s="247"/>
      <c r="H332" s="250">
        <v>17.797999999999998</v>
      </c>
      <c r="I332" s="251"/>
      <c r="J332" s="247"/>
      <c r="K332" s="247"/>
      <c r="L332" s="252"/>
      <c r="M332" s="253"/>
      <c r="N332" s="254"/>
      <c r="O332" s="254"/>
      <c r="P332" s="254"/>
      <c r="Q332" s="254"/>
      <c r="R332" s="254"/>
      <c r="S332" s="254"/>
      <c r="T332" s="255"/>
      <c r="U332" s="15"/>
      <c r="V332" s="15"/>
      <c r="W332" s="15"/>
      <c r="X332" s="15"/>
      <c r="Y332" s="15"/>
      <c r="Z332" s="15"/>
      <c r="AA332" s="15"/>
      <c r="AB332" s="15"/>
      <c r="AC332" s="15"/>
      <c r="AD332" s="15"/>
      <c r="AE332" s="15"/>
      <c r="AT332" s="256" t="s">
        <v>150</v>
      </c>
      <c r="AU332" s="256" t="s">
        <v>87</v>
      </c>
      <c r="AV332" s="15" t="s">
        <v>160</v>
      </c>
      <c r="AW332" s="15" t="s">
        <v>38</v>
      </c>
      <c r="AX332" s="15" t="s">
        <v>77</v>
      </c>
      <c r="AY332" s="256" t="s">
        <v>139</v>
      </c>
    </row>
    <row r="333" s="13" customFormat="1">
      <c r="A333" s="13"/>
      <c r="B333" s="224"/>
      <c r="C333" s="225"/>
      <c r="D333" s="226" t="s">
        <v>150</v>
      </c>
      <c r="E333" s="227" t="s">
        <v>37</v>
      </c>
      <c r="F333" s="228" t="s">
        <v>542</v>
      </c>
      <c r="G333" s="225"/>
      <c r="H333" s="227" t="s">
        <v>37</v>
      </c>
      <c r="I333" s="229"/>
      <c r="J333" s="225"/>
      <c r="K333" s="225"/>
      <c r="L333" s="230"/>
      <c r="M333" s="231"/>
      <c r="N333" s="232"/>
      <c r="O333" s="232"/>
      <c r="P333" s="232"/>
      <c r="Q333" s="232"/>
      <c r="R333" s="232"/>
      <c r="S333" s="232"/>
      <c r="T333" s="233"/>
      <c r="U333" s="13"/>
      <c r="V333" s="13"/>
      <c r="W333" s="13"/>
      <c r="X333" s="13"/>
      <c r="Y333" s="13"/>
      <c r="Z333" s="13"/>
      <c r="AA333" s="13"/>
      <c r="AB333" s="13"/>
      <c r="AC333" s="13"/>
      <c r="AD333" s="13"/>
      <c r="AE333" s="13"/>
      <c r="AT333" s="234" t="s">
        <v>150</v>
      </c>
      <c r="AU333" s="234" t="s">
        <v>87</v>
      </c>
      <c r="AV333" s="13" t="s">
        <v>85</v>
      </c>
      <c r="AW333" s="13" t="s">
        <v>38</v>
      </c>
      <c r="AX333" s="13" t="s">
        <v>77</v>
      </c>
      <c r="AY333" s="234" t="s">
        <v>139</v>
      </c>
    </row>
    <row r="334" s="14" customFormat="1">
      <c r="A334" s="14"/>
      <c r="B334" s="235"/>
      <c r="C334" s="236"/>
      <c r="D334" s="226" t="s">
        <v>150</v>
      </c>
      <c r="E334" s="237" t="s">
        <v>37</v>
      </c>
      <c r="F334" s="238" t="s">
        <v>722</v>
      </c>
      <c r="G334" s="236"/>
      <c r="H334" s="239">
        <v>2.7269999999999999</v>
      </c>
      <c r="I334" s="240"/>
      <c r="J334" s="236"/>
      <c r="K334" s="236"/>
      <c r="L334" s="241"/>
      <c r="M334" s="242"/>
      <c r="N334" s="243"/>
      <c r="O334" s="243"/>
      <c r="P334" s="243"/>
      <c r="Q334" s="243"/>
      <c r="R334" s="243"/>
      <c r="S334" s="243"/>
      <c r="T334" s="244"/>
      <c r="U334" s="14"/>
      <c r="V334" s="14"/>
      <c r="W334" s="14"/>
      <c r="X334" s="14"/>
      <c r="Y334" s="14"/>
      <c r="Z334" s="14"/>
      <c r="AA334" s="14"/>
      <c r="AB334" s="14"/>
      <c r="AC334" s="14"/>
      <c r="AD334" s="14"/>
      <c r="AE334" s="14"/>
      <c r="AT334" s="245" t="s">
        <v>150</v>
      </c>
      <c r="AU334" s="245" t="s">
        <v>87</v>
      </c>
      <c r="AV334" s="14" t="s">
        <v>87</v>
      </c>
      <c r="AW334" s="14" t="s">
        <v>38</v>
      </c>
      <c r="AX334" s="14" t="s">
        <v>77</v>
      </c>
      <c r="AY334" s="245" t="s">
        <v>139</v>
      </c>
    </row>
    <row r="335" s="14" customFormat="1">
      <c r="A335" s="14"/>
      <c r="B335" s="235"/>
      <c r="C335" s="236"/>
      <c r="D335" s="226" t="s">
        <v>150</v>
      </c>
      <c r="E335" s="237" t="s">
        <v>37</v>
      </c>
      <c r="F335" s="238" t="s">
        <v>723</v>
      </c>
      <c r="G335" s="236"/>
      <c r="H335" s="239">
        <v>1.1399999999999999</v>
      </c>
      <c r="I335" s="240"/>
      <c r="J335" s="236"/>
      <c r="K335" s="236"/>
      <c r="L335" s="241"/>
      <c r="M335" s="242"/>
      <c r="N335" s="243"/>
      <c r="O335" s="243"/>
      <c r="P335" s="243"/>
      <c r="Q335" s="243"/>
      <c r="R335" s="243"/>
      <c r="S335" s="243"/>
      <c r="T335" s="244"/>
      <c r="U335" s="14"/>
      <c r="V335" s="14"/>
      <c r="W335" s="14"/>
      <c r="X335" s="14"/>
      <c r="Y335" s="14"/>
      <c r="Z335" s="14"/>
      <c r="AA335" s="14"/>
      <c r="AB335" s="14"/>
      <c r="AC335" s="14"/>
      <c r="AD335" s="14"/>
      <c r="AE335" s="14"/>
      <c r="AT335" s="245" t="s">
        <v>150</v>
      </c>
      <c r="AU335" s="245" t="s">
        <v>87</v>
      </c>
      <c r="AV335" s="14" t="s">
        <v>87</v>
      </c>
      <c r="AW335" s="14" t="s">
        <v>38</v>
      </c>
      <c r="AX335" s="14" t="s">
        <v>77</v>
      </c>
      <c r="AY335" s="245" t="s">
        <v>139</v>
      </c>
    </row>
    <row r="336" s="14" customFormat="1">
      <c r="A336" s="14"/>
      <c r="B336" s="235"/>
      <c r="C336" s="236"/>
      <c r="D336" s="226" t="s">
        <v>150</v>
      </c>
      <c r="E336" s="237" t="s">
        <v>37</v>
      </c>
      <c r="F336" s="238" t="s">
        <v>724</v>
      </c>
      <c r="G336" s="236"/>
      <c r="H336" s="239">
        <v>1.1790000000000001</v>
      </c>
      <c r="I336" s="240"/>
      <c r="J336" s="236"/>
      <c r="K336" s="236"/>
      <c r="L336" s="241"/>
      <c r="M336" s="242"/>
      <c r="N336" s="243"/>
      <c r="O336" s="243"/>
      <c r="P336" s="243"/>
      <c r="Q336" s="243"/>
      <c r="R336" s="243"/>
      <c r="S336" s="243"/>
      <c r="T336" s="244"/>
      <c r="U336" s="14"/>
      <c r="V336" s="14"/>
      <c r="W336" s="14"/>
      <c r="X336" s="14"/>
      <c r="Y336" s="14"/>
      <c r="Z336" s="14"/>
      <c r="AA336" s="14"/>
      <c r="AB336" s="14"/>
      <c r="AC336" s="14"/>
      <c r="AD336" s="14"/>
      <c r="AE336" s="14"/>
      <c r="AT336" s="245" t="s">
        <v>150</v>
      </c>
      <c r="AU336" s="245" t="s">
        <v>87</v>
      </c>
      <c r="AV336" s="14" t="s">
        <v>87</v>
      </c>
      <c r="AW336" s="14" t="s">
        <v>38</v>
      </c>
      <c r="AX336" s="14" t="s">
        <v>77</v>
      </c>
      <c r="AY336" s="245" t="s">
        <v>139</v>
      </c>
    </row>
    <row r="337" s="15" customFormat="1">
      <c r="A337" s="15"/>
      <c r="B337" s="246"/>
      <c r="C337" s="247"/>
      <c r="D337" s="226" t="s">
        <v>150</v>
      </c>
      <c r="E337" s="248" t="s">
        <v>37</v>
      </c>
      <c r="F337" s="249" t="s">
        <v>175</v>
      </c>
      <c r="G337" s="247"/>
      <c r="H337" s="250">
        <v>5.0460000000000003</v>
      </c>
      <c r="I337" s="251"/>
      <c r="J337" s="247"/>
      <c r="K337" s="247"/>
      <c r="L337" s="252"/>
      <c r="M337" s="253"/>
      <c r="N337" s="254"/>
      <c r="O337" s="254"/>
      <c r="P337" s="254"/>
      <c r="Q337" s="254"/>
      <c r="R337" s="254"/>
      <c r="S337" s="254"/>
      <c r="T337" s="255"/>
      <c r="U337" s="15"/>
      <c r="V337" s="15"/>
      <c r="W337" s="15"/>
      <c r="X337" s="15"/>
      <c r="Y337" s="15"/>
      <c r="Z337" s="15"/>
      <c r="AA337" s="15"/>
      <c r="AB337" s="15"/>
      <c r="AC337" s="15"/>
      <c r="AD337" s="15"/>
      <c r="AE337" s="15"/>
      <c r="AT337" s="256" t="s">
        <v>150</v>
      </c>
      <c r="AU337" s="256" t="s">
        <v>87</v>
      </c>
      <c r="AV337" s="15" t="s">
        <v>160</v>
      </c>
      <c r="AW337" s="15" t="s">
        <v>38</v>
      </c>
      <c r="AX337" s="15" t="s">
        <v>77</v>
      </c>
      <c r="AY337" s="256" t="s">
        <v>139</v>
      </c>
    </row>
    <row r="338" s="13" customFormat="1">
      <c r="A338" s="13"/>
      <c r="B338" s="224"/>
      <c r="C338" s="225"/>
      <c r="D338" s="226" t="s">
        <v>150</v>
      </c>
      <c r="E338" s="227" t="s">
        <v>37</v>
      </c>
      <c r="F338" s="228" t="s">
        <v>725</v>
      </c>
      <c r="G338" s="225"/>
      <c r="H338" s="227" t="s">
        <v>37</v>
      </c>
      <c r="I338" s="229"/>
      <c r="J338" s="225"/>
      <c r="K338" s="225"/>
      <c r="L338" s="230"/>
      <c r="M338" s="231"/>
      <c r="N338" s="232"/>
      <c r="O338" s="232"/>
      <c r="P338" s="232"/>
      <c r="Q338" s="232"/>
      <c r="R338" s="232"/>
      <c r="S338" s="232"/>
      <c r="T338" s="233"/>
      <c r="U338" s="13"/>
      <c r="V338" s="13"/>
      <c r="W338" s="13"/>
      <c r="X338" s="13"/>
      <c r="Y338" s="13"/>
      <c r="Z338" s="13"/>
      <c r="AA338" s="13"/>
      <c r="AB338" s="13"/>
      <c r="AC338" s="13"/>
      <c r="AD338" s="13"/>
      <c r="AE338" s="13"/>
      <c r="AT338" s="234" t="s">
        <v>150</v>
      </c>
      <c r="AU338" s="234" t="s">
        <v>87</v>
      </c>
      <c r="AV338" s="13" t="s">
        <v>85</v>
      </c>
      <c r="AW338" s="13" t="s">
        <v>38</v>
      </c>
      <c r="AX338" s="13" t="s">
        <v>77</v>
      </c>
      <c r="AY338" s="234" t="s">
        <v>139</v>
      </c>
    </row>
    <row r="339" s="14" customFormat="1">
      <c r="A339" s="14"/>
      <c r="B339" s="235"/>
      <c r="C339" s="236"/>
      <c r="D339" s="226" t="s">
        <v>150</v>
      </c>
      <c r="E339" s="237" t="s">
        <v>37</v>
      </c>
      <c r="F339" s="238" t="s">
        <v>726</v>
      </c>
      <c r="G339" s="236"/>
      <c r="H339" s="239">
        <v>0.90700000000000003</v>
      </c>
      <c r="I339" s="240"/>
      <c r="J339" s="236"/>
      <c r="K339" s="236"/>
      <c r="L339" s="241"/>
      <c r="M339" s="242"/>
      <c r="N339" s="243"/>
      <c r="O339" s="243"/>
      <c r="P339" s="243"/>
      <c r="Q339" s="243"/>
      <c r="R339" s="243"/>
      <c r="S339" s="243"/>
      <c r="T339" s="244"/>
      <c r="U339" s="14"/>
      <c r="V339" s="14"/>
      <c r="W339" s="14"/>
      <c r="X339" s="14"/>
      <c r="Y339" s="14"/>
      <c r="Z339" s="14"/>
      <c r="AA339" s="14"/>
      <c r="AB339" s="14"/>
      <c r="AC339" s="14"/>
      <c r="AD339" s="14"/>
      <c r="AE339" s="14"/>
      <c r="AT339" s="245" t="s">
        <v>150</v>
      </c>
      <c r="AU339" s="245" t="s">
        <v>87</v>
      </c>
      <c r="AV339" s="14" t="s">
        <v>87</v>
      </c>
      <c r="AW339" s="14" t="s">
        <v>38</v>
      </c>
      <c r="AX339" s="14" t="s">
        <v>77</v>
      </c>
      <c r="AY339" s="245" t="s">
        <v>139</v>
      </c>
    </row>
    <row r="340" s="15" customFormat="1">
      <c r="A340" s="15"/>
      <c r="B340" s="246"/>
      <c r="C340" s="247"/>
      <c r="D340" s="226" t="s">
        <v>150</v>
      </c>
      <c r="E340" s="248" t="s">
        <v>37</v>
      </c>
      <c r="F340" s="249" t="s">
        <v>175</v>
      </c>
      <c r="G340" s="247"/>
      <c r="H340" s="250">
        <v>0.90700000000000003</v>
      </c>
      <c r="I340" s="251"/>
      <c r="J340" s="247"/>
      <c r="K340" s="247"/>
      <c r="L340" s="252"/>
      <c r="M340" s="253"/>
      <c r="N340" s="254"/>
      <c r="O340" s="254"/>
      <c r="P340" s="254"/>
      <c r="Q340" s="254"/>
      <c r="R340" s="254"/>
      <c r="S340" s="254"/>
      <c r="T340" s="255"/>
      <c r="U340" s="15"/>
      <c r="V340" s="15"/>
      <c r="W340" s="15"/>
      <c r="X340" s="15"/>
      <c r="Y340" s="15"/>
      <c r="Z340" s="15"/>
      <c r="AA340" s="15"/>
      <c r="AB340" s="15"/>
      <c r="AC340" s="15"/>
      <c r="AD340" s="15"/>
      <c r="AE340" s="15"/>
      <c r="AT340" s="256" t="s">
        <v>150</v>
      </c>
      <c r="AU340" s="256" t="s">
        <v>87</v>
      </c>
      <c r="AV340" s="15" t="s">
        <v>160</v>
      </c>
      <c r="AW340" s="15" t="s">
        <v>38</v>
      </c>
      <c r="AX340" s="15" t="s">
        <v>77</v>
      </c>
      <c r="AY340" s="256" t="s">
        <v>139</v>
      </c>
    </row>
    <row r="341" s="16" customFormat="1">
      <c r="A341" s="16"/>
      <c r="B341" s="257"/>
      <c r="C341" s="258"/>
      <c r="D341" s="226" t="s">
        <v>150</v>
      </c>
      <c r="E341" s="259" t="s">
        <v>37</v>
      </c>
      <c r="F341" s="260" t="s">
        <v>178</v>
      </c>
      <c r="G341" s="258"/>
      <c r="H341" s="261">
        <v>23.751000000000001</v>
      </c>
      <c r="I341" s="262"/>
      <c r="J341" s="258"/>
      <c r="K341" s="258"/>
      <c r="L341" s="263"/>
      <c r="M341" s="264"/>
      <c r="N341" s="265"/>
      <c r="O341" s="265"/>
      <c r="P341" s="265"/>
      <c r="Q341" s="265"/>
      <c r="R341" s="265"/>
      <c r="S341" s="265"/>
      <c r="T341" s="266"/>
      <c r="U341" s="16"/>
      <c r="V341" s="16"/>
      <c r="W341" s="16"/>
      <c r="X341" s="16"/>
      <c r="Y341" s="16"/>
      <c r="Z341" s="16"/>
      <c r="AA341" s="16"/>
      <c r="AB341" s="16"/>
      <c r="AC341" s="16"/>
      <c r="AD341" s="16"/>
      <c r="AE341" s="16"/>
      <c r="AT341" s="267" t="s">
        <v>150</v>
      </c>
      <c r="AU341" s="267" t="s">
        <v>87</v>
      </c>
      <c r="AV341" s="16" t="s">
        <v>146</v>
      </c>
      <c r="AW341" s="16" t="s">
        <v>38</v>
      </c>
      <c r="AX341" s="16" t="s">
        <v>85</v>
      </c>
      <c r="AY341" s="267" t="s">
        <v>139</v>
      </c>
    </row>
    <row r="342" s="2" customFormat="1" ht="16.5" customHeight="1">
      <c r="A342" s="40"/>
      <c r="B342" s="41"/>
      <c r="C342" s="206" t="s">
        <v>381</v>
      </c>
      <c r="D342" s="206" t="s">
        <v>141</v>
      </c>
      <c r="E342" s="207" t="s">
        <v>727</v>
      </c>
      <c r="F342" s="208" t="s">
        <v>728</v>
      </c>
      <c r="G342" s="209" t="s">
        <v>144</v>
      </c>
      <c r="H342" s="210">
        <v>152.90199999999999</v>
      </c>
      <c r="I342" s="211"/>
      <c r="J342" s="212">
        <f>ROUND(I342*H342,2)</f>
        <v>0</v>
      </c>
      <c r="K342" s="208" t="s">
        <v>145</v>
      </c>
      <c r="L342" s="46"/>
      <c r="M342" s="213" t="s">
        <v>37</v>
      </c>
      <c r="N342" s="214" t="s">
        <v>48</v>
      </c>
      <c r="O342" s="86"/>
      <c r="P342" s="215">
        <f>O342*H342</f>
        <v>0</v>
      </c>
      <c r="Q342" s="215">
        <v>0.0027499999999999998</v>
      </c>
      <c r="R342" s="215">
        <f>Q342*H342</f>
        <v>0.42048049999999992</v>
      </c>
      <c r="S342" s="215">
        <v>0</v>
      </c>
      <c r="T342" s="216">
        <f>S342*H342</f>
        <v>0</v>
      </c>
      <c r="U342" s="40"/>
      <c r="V342" s="40"/>
      <c r="W342" s="40"/>
      <c r="X342" s="40"/>
      <c r="Y342" s="40"/>
      <c r="Z342" s="40"/>
      <c r="AA342" s="40"/>
      <c r="AB342" s="40"/>
      <c r="AC342" s="40"/>
      <c r="AD342" s="40"/>
      <c r="AE342" s="40"/>
      <c r="AR342" s="217" t="s">
        <v>146</v>
      </c>
      <c r="AT342" s="217" t="s">
        <v>141</v>
      </c>
      <c r="AU342" s="217" t="s">
        <v>87</v>
      </c>
      <c r="AY342" s="19" t="s">
        <v>139</v>
      </c>
      <c r="BE342" s="218">
        <f>IF(N342="základní",J342,0)</f>
        <v>0</v>
      </c>
      <c r="BF342" s="218">
        <f>IF(N342="snížená",J342,0)</f>
        <v>0</v>
      </c>
      <c r="BG342" s="218">
        <f>IF(N342="zákl. přenesená",J342,0)</f>
        <v>0</v>
      </c>
      <c r="BH342" s="218">
        <f>IF(N342="sníž. přenesená",J342,0)</f>
        <v>0</v>
      </c>
      <c r="BI342" s="218">
        <f>IF(N342="nulová",J342,0)</f>
        <v>0</v>
      </c>
      <c r="BJ342" s="19" t="s">
        <v>85</v>
      </c>
      <c r="BK342" s="218">
        <f>ROUND(I342*H342,2)</f>
        <v>0</v>
      </c>
      <c r="BL342" s="19" t="s">
        <v>146</v>
      </c>
      <c r="BM342" s="217" t="s">
        <v>729</v>
      </c>
    </row>
    <row r="343" s="2" customFormat="1">
      <c r="A343" s="40"/>
      <c r="B343" s="41"/>
      <c r="C343" s="42"/>
      <c r="D343" s="219" t="s">
        <v>148</v>
      </c>
      <c r="E343" s="42"/>
      <c r="F343" s="220" t="s">
        <v>730</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148</v>
      </c>
      <c r="AU343" s="19" t="s">
        <v>87</v>
      </c>
    </row>
    <row r="344" s="13" customFormat="1">
      <c r="A344" s="13"/>
      <c r="B344" s="224"/>
      <c r="C344" s="225"/>
      <c r="D344" s="226" t="s">
        <v>150</v>
      </c>
      <c r="E344" s="227" t="s">
        <v>37</v>
      </c>
      <c r="F344" s="228" t="s">
        <v>537</v>
      </c>
      <c r="G344" s="225"/>
      <c r="H344" s="227" t="s">
        <v>37</v>
      </c>
      <c r="I344" s="229"/>
      <c r="J344" s="225"/>
      <c r="K344" s="225"/>
      <c r="L344" s="230"/>
      <c r="M344" s="231"/>
      <c r="N344" s="232"/>
      <c r="O344" s="232"/>
      <c r="P344" s="232"/>
      <c r="Q344" s="232"/>
      <c r="R344" s="232"/>
      <c r="S344" s="232"/>
      <c r="T344" s="233"/>
      <c r="U344" s="13"/>
      <c r="V344" s="13"/>
      <c r="W344" s="13"/>
      <c r="X344" s="13"/>
      <c r="Y344" s="13"/>
      <c r="Z344" s="13"/>
      <c r="AA344" s="13"/>
      <c r="AB344" s="13"/>
      <c r="AC344" s="13"/>
      <c r="AD344" s="13"/>
      <c r="AE344" s="13"/>
      <c r="AT344" s="234" t="s">
        <v>150</v>
      </c>
      <c r="AU344" s="234" t="s">
        <v>87</v>
      </c>
      <c r="AV344" s="13" t="s">
        <v>85</v>
      </c>
      <c r="AW344" s="13" t="s">
        <v>38</v>
      </c>
      <c r="AX344" s="13" t="s">
        <v>77</v>
      </c>
      <c r="AY344" s="234" t="s">
        <v>139</v>
      </c>
    </row>
    <row r="345" s="14" customFormat="1">
      <c r="A345" s="14"/>
      <c r="B345" s="235"/>
      <c r="C345" s="236"/>
      <c r="D345" s="226" t="s">
        <v>150</v>
      </c>
      <c r="E345" s="237" t="s">
        <v>37</v>
      </c>
      <c r="F345" s="238" t="s">
        <v>731</v>
      </c>
      <c r="G345" s="236"/>
      <c r="H345" s="239">
        <v>17.760000000000002</v>
      </c>
      <c r="I345" s="240"/>
      <c r="J345" s="236"/>
      <c r="K345" s="236"/>
      <c r="L345" s="241"/>
      <c r="M345" s="242"/>
      <c r="N345" s="243"/>
      <c r="O345" s="243"/>
      <c r="P345" s="243"/>
      <c r="Q345" s="243"/>
      <c r="R345" s="243"/>
      <c r="S345" s="243"/>
      <c r="T345" s="244"/>
      <c r="U345" s="14"/>
      <c r="V345" s="14"/>
      <c r="W345" s="14"/>
      <c r="X345" s="14"/>
      <c r="Y345" s="14"/>
      <c r="Z345" s="14"/>
      <c r="AA345" s="14"/>
      <c r="AB345" s="14"/>
      <c r="AC345" s="14"/>
      <c r="AD345" s="14"/>
      <c r="AE345" s="14"/>
      <c r="AT345" s="245" t="s">
        <v>150</v>
      </c>
      <c r="AU345" s="245" t="s">
        <v>87</v>
      </c>
      <c r="AV345" s="14" t="s">
        <v>87</v>
      </c>
      <c r="AW345" s="14" t="s">
        <v>38</v>
      </c>
      <c r="AX345" s="14" t="s">
        <v>77</v>
      </c>
      <c r="AY345" s="245" t="s">
        <v>139</v>
      </c>
    </row>
    <row r="346" s="14" customFormat="1">
      <c r="A346" s="14"/>
      <c r="B346" s="235"/>
      <c r="C346" s="236"/>
      <c r="D346" s="226" t="s">
        <v>150</v>
      </c>
      <c r="E346" s="237" t="s">
        <v>37</v>
      </c>
      <c r="F346" s="238" t="s">
        <v>732</v>
      </c>
      <c r="G346" s="236"/>
      <c r="H346" s="239">
        <v>39.396000000000001</v>
      </c>
      <c r="I346" s="240"/>
      <c r="J346" s="236"/>
      <c r="K346" s="236"/>
      <c r="L346" s="241"/>
      <c r="M346" s="242"/>
      <c r="N346" s="243"/>
      <c r="O346" s="243"/>
      <c r="P346" s="243"/>
      <c r="Q346" s="243"/>
      <c r="R346" s="243"/>
      <c r="S346" s="243"/>
      <c r="T346" s="244"/>
      <c r="U346" s="14"/>
      <c r="V346" s="14"/>
      <c r="W346" s="14"/>
      <c r="X346" s="14"/>
      <c r="Y346" s="14"/>
      <c r="Z346" s="14"/>
      <c r="AA346" s="14"/>
      <c r="AB346" s="14"/>
      <c r="AC346" s="14"/>
      <c r="AD346" s="14"/>
      <c r="AE346" s="14"/>
      <c r="AT346" s="245" t="s">
        <v>150</v>
      </c>
      <c r="AU346" s="245" t="s">
        <v>87</v>
      </c>
      <c r="AV346" s="14" t="s">
        <v>87</v>
      </c>
      <c r="AW346" s="14" t="s">
        <v>38</v>
      </c>
      <c r="AX346" s="14" t="s">
        <v>77</v>
      </c>
      <c r="AY346" s="245" t="s">
        <v>139</v>
      </c>
    </row>
    <row r="347" s="14" customFormat="1">
      <c r="A347" s="14"/>
      <c r="B347" s="235"/>
      <c r="C347" s="236"/>
      <c r="D347" s="226" t="s">
        <v>150</v>
      </c>
      <c r="E347" s="237" t="s">
        <v>37</v>
      </c>
      <c r="F347" s="238" t="s">
        <v>733</v>
      </c>
      <c r="G347" s="236"/>
      <c r="H347" s="239">
        <v>61.5</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150</v>
      </c>
      <c r="AU347" s="245" t="s">
        <v>87</v>
      </c>
      <c r="AV347" s="14" t="s">
        <v>87</v>
      </c>
      <c r="AW347" s="14" t="s">
        <v>38</v>
      </c>
      <c r="AX347" s="14" t="s">
        <v>77</v>
      </c>
      <c r="AY347" s="245" t="s">
        <v>139</v>
      </c>
    </row>
    <row r="348" s="15" customFormat="1">
      <c r="A348" s="15"/>
      <c r="B348" s="246"/>
      <c r="C348" s="247"/>
      <c r="D348" s="226" t="s">
        <v>150</v>
      </c>
      <c r="E348" s="248" t="s">
        <v>37</v>
      </c>
      <c r="F348" s="249" t="s">
        <v>175</v>
      </c>
      <c r="G348" s="247"/>
      <c r="H348" s="250">
        <v>118.65600000000001</v>
      </c>
      <c r="I348" s="251"/>
      <c r="J348" s="247"/>
      <c r="K348" s="247"/>
      <c r="L348" s="252"/>
      <c r="M348" s="253"/>
      <c r="N348" s="254"/>
      <c r="O348" s="254"/>
      <c r="P348" s="254"/>
      <c r="Q348" s="254"/>
      <c r="R348" s="254"/>
      <c r="S348" s="254"/>
      <c r="T348" s="255"/>
      <c r="U348" s="15"/>
      <c r="V348" s="15"/>
      <c r="W348" s="15"/>
      <c r="X348" s="15"/>
      <c r="Y348" s="15"/>
      <c r="Z348" s="15"/>
      <c r="AA348" s="15"/>
      <c r="AB348" s="15"/>
      <c r="AC348" s="15"/>
      <c r="AD348" s="15"/>
      <c r="AE348" s="15"/>
      <c r="AT348" s="256" t="s">
        <v>150</v>
      </c>
      <c r="AU348" s="256" t="s">
        <v>87</v>
      </c>
      <c r="AV348" s="15" t="s">
        <v>160</v>
      </c>
      <c r="AW348" s="15" t="s">
        <v>38</v>
      </c>
      <c r="AX348" s="15" t="s">
        <v>77</v>
      </c>
      <c r="AY348" s="256" t="s">
        <v>139</v>
      </c>
    </row>
    <row r="349" s="13" customFormat="1">
      <c r="A349" s="13"/>
      <c r="B349" s="224"/>
      <c r="C349" s="225"/>
      <c r="D349" s="226" t="s">
        <v>150</v>
      </c>
      <c r="E349" s="227" t="s">
        <v>37</v>
      </c>
      <c r="F349" s="228" t="s">
        <v>734</v>
      </c>
      <c r="G349" s="225"/>
      <c r="H349" s="227" t="s">
        <v>37</v>
      </c>
      <c r="I349" s="229"/>
      <c r="J349" s="225"/>
      <c r="K349" s="225"/>
      <c r="L349" s="230"/>
      <c r="M349" s="231"/>
      <c r="N349" s="232"/>
      <c r="O349" s="232"/>
      <c r="P349" s="232"/>
      <c r="Q349" s="232"/>
      <c r="R349" s="232"/>
      <c r="S349" s="232"/>
      <c r="T349" s="233"/>
      <c r="U349" s="13"/>
      <c r="V349" s="13"/>
      <c r="W349" s="13"/>
      <c r="X349" s="13"/>
      <c r="Y349" s="13"/>
      <c r="Z349" s="13"/>
      <c r="AA349" s="13"/>
      <c r="AB349" s="13"/>
      <c r="AC349" s="13"/>
      <c r="AD349" s="13"/>
      <c r="AE349" s="13"/>
      <c r="AT349" s="234" t="s">
        <v>150</v>
      </c>
      <c r="AU349" s="234" t="s">
        <v>87</v>
      </c>
      <c r="AV349" s="13" t="s">
        <v>85</v>
      </c>
      <c r="AW349" s="13" t="s">
        <v>38</v>
      </c>
      <c r="AX349" s="13" t="s">
        <v>77</v>
      </c>
      <c r="AY349" s="234" t="s">
        <v>139</v>
      </c>
    </row>
    <row r="350" s="14" customFormat="1">
      <c r="A350" s="14"/>
      <c r="B350" s="235"/>
      <c r="C350" s="236"/>
      <c r="D350" s="226" t="s">
        <v>150</v>
      </c>
      <c r="E350" s="237" t="s">
        <v>37</v>
      </c>
      <c r="F350" s="238" t="s">
        <v>735</v>
      </c>
      <c r="G350" s="236"/>
      <c r="H350" s="239">
        <v>-1.1699999999999999</v>
      </c>
      <c r="I350" s="240"/>
      <c r="J350" s="236"/>
      <c r="K350" s="236"/>
      <c r="L350" s="241"/>
      <c r="M350" s="242"/>
      <c r="N350" s="243"/>
      <c r="O350" s="243"/>
      <c r="P350" s="243"/>
      <c r="Q350" s="243"/>
      <c r="R350" s="243"/>
      <c r="S350" s="243"/>
      <c r="T350" s="244"/>
      <c r="U350" s="14"/>
      <c r="V350" s="14"/>
      <c r="W350" s="14"/>
      <c r="X350" s="14"/>
      <c r="Y350" s="14"/>
      <c r="Z350" s="14"/>
      <c r="AA350" s="14"/>
      <c r="AB350" s="14"/>
      <c r="AC350" s="14"/>
      <c r="AD350" s="14"/>
      <c r="AE350" s="14"/>
      <c r="AT350" s="245" t="s">
        <v>150</v>
      </c>
      <c r="AU350" s="245" t="s">
        <v>87</v>
      </c>
      <c r="AV350" s="14" t="s">
        <v>87</v>
      </c>
      <c r="AW350" s="14" t="s">
        <v>38</v>
      </c>
      <c r="AX350" s="14" t="s">
        <v>77</v>
      </c>
      <c r="AY350" s="245" t="s">
        <v>139</v>
      </c>
    </row>
    <row r="351" s="14" customFormat="1">
      <c r="A351" s="14"/>
      <c r="B351" s="235"/>
      <c r="C351" s="236"/>
      <c r="D351" s="226" t="s">
        <v>150</v>
      </c>
      <c r="E351" s="237" t="s">
        <v>37</v>
      </c>
      <c r="F351" s="238" t="s">
        <v>736</v>
      </c>
      <c r="G351" s="236"/>
      <c r="H351" s="239">
        <v>-1.8200000000000001</v>
      </c>
      <c r="I351" s="240"/>
      <c r="J351" s="236"/>
      <c r="K351" s="236"/>
      <c r="L351" s="241"/>
      <c r="M351" s="242"/>
      <c r="N351" s="243"/>
      <c r="O351" s="243"/>
      <c r="P351" s="243"/>
      <c r="Q351" s="243"/>
      <c r="R351" s="243"/>
      <c r="S351" s="243"/>
      <c r="T351" s="244"/>
      <c r="U351" s="14"/>
      <c r="V351" s="14"/>
      <c r="W351" s="14"/>
      <c r="X351" s="14"/>
      <c r="Y351" s="14"/>
      <c r="Z351" s="14"/>
      <c r="AA351" s="14"/>
      <c r="AB351" s="14"/>
      <c r="AC351" s="14"/>
      <c r="AD351" s="14"/>
      <c r="AE351" s="14"/>
      <c r="AT351" s="245" t="s">
        <v>150</v>
      </c>
      <c r="AU351" s="245" t="s">
        <v>87</v>
      </c>
      <c r="AV351" s="14" t="s">
        <v>87</v>
      </c>
      <c r="AW351" s="14" t="s">
        <v>38</v>
      </c>
      <c r="AX351" s="14" t="s">
        <v>77</v>
      </c>
      <c r="AY351" s="245" t="s">
        <v>139</v>
      </c>
    </row>
    <row r="352" s="14" customFormat="1">
      <c r="A352" s="14"/>
      <c r="B352" s="235"/>
      <c r="C352" s="236"/>
      <c r="D352" s="226" t="s">
        <v>150</v>
      </c>
      <c r="E352" s="237" t="s">
        <v>37</v>
      </c>
      <c r="F352" s="238" t="s">
        <v>737</v>
      </c>
      <c r="G352" s="236"/>
      <c r="H352" s="239">
        <v>-5.8120000000000003</v>
      </c>
      <c r="I352" s="240"/>
      <c r="J352" s="236"/>
      <c r="K352" s="236"/>
      <c r="L352" s="241"/>
      <c r="M352" s="242"/>
      <c r="N352" s="243"/>
      <c r="O352" s="243"/>
      <c r="P352" s="243"/>
      <c r="Q352" s="243"/>
      <c r="R352" s="243"/>
      <c r="S352" s="243"/>
      <c r="T352" s="244"/>
      <c r="U352" s="14"/>
      <c r="V352" s="14"/>
      <c r="W352" s="14"/>
      <c r="X352" s="14"/>
      <c r="Y352" s="14"/>
      <c r="Z352" s="14"/>
      <c r="AA352" s="14"/>
      <c r="AB352" s="14"/>
      <c r="AC352" s="14"/>
      <c r="AD352" s="14"/>
      <c r="AE352" s="14"/>
      <c r="AT352" s="245" t="s">
        <v>150</v>
      </c>
      <c r="AU352" s="245" t="s">
        <v>87</v>
      </c>
      <c r="AV352" s="14" t="s">
        <v>87</v>
      </c>
      <c r="AW352" s="14" t="s">
        <v>38</v>
      </c>
      <c r="AX352" s="14" t="s">
        <v>77</v>
      </c>
      <c r="AY352" s="245" t="s">
        <v>139</v>
      </c>
    </row>
    <row r="353" s="15" customFormat="1">
      <c r="A353" s="15"/>
      <c r="B353" s="246"/>
      <c r="C353" s="247"/>
      <c r="D353" s="226" t="s">
        <v>150</v>
      </c>
      <c r="E353" s="248" t="s">
        <v>37</v>
      </c>
      <c r="F353" s="249" t="s">
        <v>175</v>
      </c>
      <c r="G353" s="247"/>
      <c r="H353" s="250">
        <v>-8.8019999999999996</v>
      </c>
      <c r="I353" s="251"/>
      <c r="J353" s="247"/>
      <c r="K353" s="247"/>
      <c r="L353" s="252"/>
      <c r="M353" s="253"/>
      <c r="N353" s="254"/>
      <c r="O353" s="254"/>
      <c r="P353" s="254"/>
      <c r="Q353" s="254"/>
      <c r="R353" s="254"/>
      <c r="S353" s="254"/>
      <c r="T353" s="255"/>
      <c r="U353" s="15"/>
      <c r="V353" s="15"/>
      <c r="W353" s="15"/>
      <c r="X353" s="15"/>
      <c r="Y353" s="15"/>
      <c r="Z353" s="15"/>
      <c r="AA353" s="15"/>
      <c r="AB353" s="15"/>
      <c r="AC353" s="15"/>
      <c r="AD353" s="15"/>
      <c r="AE353" s="15"/>
      <c r="AT353" s="256" t="s">
        <v>150</v>
      </c>
      <c r="AU353" s="256" t="s">
        <v>87</v>
      </c>
      <c r="AV353" s="15" t="s">
        <v>160</v>
      </c>
      <c r="AW353" s="15" t="s">
        <v>38</v>
      </c>
      <c r="AX353" s="15" t="s">
        <v>77</v>
      </c>
      <c r="AY353" s="256" t="s">
        <v>139</v>
      </c>
    </row>
    <row r="354" s="13" customFormat="1">
      <c r="A354" s="13"/>
      <c r="B354" s="224"/>
      <c r="C354" s="225"/>
      <c r="D354" s="226" t="s">
        <v>150</v>
      </c>
      <c r="E354" s="227" t="s">
        <v>37</v>
      </c>
      <c r="F354" s="228" t="s">
        <v>542</v>
      </c>
      <c r="G354" s="225"/>
      <c r="H354" s="227" t="s">
        <v>37</v>
      </c>
      <c r="I354" s="229"/>
      <c r="J354" s="225"/>
      <c r="K354" s="225"/>
      <c r="L354" s="230"/>
      <c r="M354" s="231"/>
      <c r="N354" s="232"/>
      <c r="O354" s="232"/>
      <c r="P354" s="232"/>
      <c r="Q354" s="232"/>
      <c r="R354" s="232"/>
      <c r="S354" s="232"/>
      <c r="T354" s="233"/>
      <c r="U354" s="13"/>
      <c r="V354" s="13"/>
      <c r="W354" s="13"/>
      <c r="X354" s="13"/>
      <c r="Y354" s="13"/>
      <c r="Z354" s="13"/>
      <c r="AA354" s="13"/>
      <c r="AB354" s="13"/>
      <c r="AC354" s="13"/>
      <c r="AD354" s="13"/>
      <c r="AE354" s="13"/>
      <c r="AT354" s="234" t="s">
        <v>150</v>
      </c>
      <c r="AU354" s="234" t="s">
        <v>87</v>
      </c>
      <c r="AV354" s="13" t="s">
        <v>85</v>
      </c>
      <c r="AW354" s="13" t="s">
        <v>38</v>
      </c>
      <c r="AX354" s="13" t="s">
        <v>77</v>
      </c>
      <c r="AY354" s="234" t="s">
        <v>139</v>
      </c>
    </row>
    <row r="355" s="14" customFormat="1">
      <c r="A355" s="14"/>
      <c r="B355" s="235"/>
      <c r="C355" s="236"/>
      <c r="D355" s="226" t="s">
        <v>150</v>
      </c>
      <c r="E355" s="237" t="s">
        <v>37</v>
      </c>
      <c r="F355" s="238" t="s">
        <v>646</v>
      </c>
      <c r="G355" s="236"/>
      <c r="H355" s="239">
        <v>18.18</v>
      </c>
      <c r="I355" s="240"/>
      <c r="J355" s="236"/>
      <c r="K355" s="236"/>
      <c r="L355" s="241"/>
      <c r="M355" s="242"/>
      <c r="N355" s="243"/>
      <c r="O355" s="243"/>
      <c r="P355" s="243"/>
      <c r="Q355" s="243"/>
      <c r="R355" s="243"/>
      <c r="S355" s="243"/>
      <c r="T355" s="244"/>
      <c r="U355" s="14"/>
      <c r="V355" s="14"/>
      <c r="W355" s="14"/>
      <c r="X355" s="14"/>
      <c r="Y355" s="14"/>
      <c r="Z355" s="14"/>
      <c r="AA355" s="14"/>
      <c r="AB355" s="14"/>
      <c r="AC355" s="14"/>
      <c r="AD355" s="14"/>
      <c r="AE355" s="14"/>
      <c r="AT355" s="245" t="s">
        <v>150</v>
      </c>
      <c r="AU355" s="245" t="s">
        <v>87</v>
      </c>
      <c r="AV355" s="14" t="s">
        <v>87</v>
      </c>
      <c r="AW355" s="14" t="s">
        <v>38</v>
      </c>
      <c r="AX355" s="14" t="s">
        <v>77</v>
      </c>
      <c r="AY355" s="245" t="s">
        <v>139</v>
      </c>
    </row>
    <row r="356" s="14" customFormat="1">
      <c r="A356" s="14"/>
      <c r="B356" s="235"/>
      <c r="C356" s="236"/>
      <c r="D356" s="226" t="s">
        <v>150</v>
      </c>
      <c r="E356" s="237" t="s">
        <v>37</v>
      </c>
      <c r="F356" s="238" t="s">
        <v>738</v>
      </c>
      <c r="G356" s="236"/>
      <c r="H356" s="239">
        <v>7.5979999999999999</v>
      </c>
      <c r="I356" s="240"/>
      <c r="J356" s="236"/>
      <c r="K356" s="236"/>
      <c r="L356" s="241"/>
      <c r="M356" s="242"/>
      <c r="N356" s="243"/>
      <c r="O356" s="243"/>
      <c r="P356" s="243"/>
      <c r="Q356" s="243"/>
      <c r="R356" s="243"/>
      <c r="S356" s="243"/>
      <c r="T356" s="244"/>
      <c r="U356" s="14"/>
      <c r="V356" s="14"/>
      <c r="W356" s="14"/>
      <c r="X356" s="14"/>
      <c r="Y356" s="14"/>
      <c r="Z356" s="14"/>
      <c r="AA356" s="14"/>
      <c r="AB356" s="14"/>
      <c r="AC356" s="14"/>
      <c r="AD356" s="14"/>
      <c r="AE356" s="14"/>
      <c r="AT356" s="245" t="s">
        <v>150</v>
      </c>
      <c r="AU356" s="245" t="s">
        <v>87</v>
      </c>
      <c r="AV356" s="14" t="s">
        <v>87</v>
      </c>
      <c r="AW356" s="14" t="s">
        <v>38</v>
      </c>
      <c r="AX356" s="14" t="s">
        <v>77</v>
      </c>
      <c r="AY356" s="245" t="s">
        <v>139</v>
      </c>
    </row>
    <row r="357" s="14" customFormat="1">
      <c r="A357" s="14"/>
      <c r="B357" s="235"/>
      <c r="C357" s="236"/>
      <c r="D357" s="226" t="s">
        <v>150</v>
      </c>
      <c r="E357" s="237" t="s">
        <v>37</v>
      </c>
      <c r="F357" s="238" t="s">
        <v>739</v>
      </c>
      <c r="G357" s="236"/>
      <c r="H357" s="239">
        <v>7.8620000000000001</v>
      </c>
      <c r="I357" s="240"/>
      <c r="J357" s="236"/>
      <c r="K357" s="236"/>
      <c r="L357" s="241"/>
      <c r="M357" s="242"/>
      <c r="N357" s="243"/>
      <c r="O357" s="243"/>
      <c r="P357" s="243"/>
      <c r="Q357" s="243"/>
      <c r="R357" s="243"/>
      <c r="S357" s="243"/>
      <c r="T357" s="244"/>
      <c r="U357" s="14"/>
      <c r="V357" s="14"/>
      <c r="W357" s="14"/>
      <c r="X357" s="14"/>
      <c r="Y357" s="14"/>
      <c r="Z357" s="14"/>
      <c r="AA357" s="14"/>
      <c r="AB357" s="14"/>
      <c r="AC357" s="14"/>
      <c r="AD357" s="14"/>
      <c r="AE357" s="14"/>
      <c r="AT357" s="245" t="s">
        <v>150</v>
      </c>
      <c r="AU357" s="245" t="s">
        <v>87</v>
      </c>
      <c r="AV357" s="14" t="s">
        <v>87</v>
      </c>
      <c r="AW357" s="14" t="s">
        <v>38</v>
      </c>
      <c r="AX357" s="14" t="s">
        <v>77</v>
      </c>
      <c r="AY357" s="245" t="s">
        <v>139</v>
      </c>
    </row>
    <row r="358" s="15" customFormat="1">
      <c r="A358" s="15"/>
      <c r="B358" s="246"/>
      <c r="C358" s="247"/>
      <c r="D358" s="226" t="s">
        <v>150</v>
      </c>
      <c r="E358" s="248" t="s">
        <v>37</v>
      </c>
      <c r="F358" s="249" t="s">
        <v>175</v>
      </c>
      <c r="G358" s="247"/>
      <c r="H358" s="250">
        <v>33.640000000000001</v>
      </c>
      <c r="I358" s="251"/>
      <c r="J358" s="247"/>
      <c r="K358" s="247"/>
      <c r="L358" s="252"/>
      <c r="M358" s="253"/>
      <c r="N358" s="254"/>
      <c r="O358" s="254"/>
      <c r="P358" s="254"/>
      <c r="Q358" s="254"/>
      <c r="R358" s="254"/>
      <c r="S358" s="254"/>
      <c r="T358" s="255"/>
      <c r="U358" s="15"/>
      <c r="V358" s="15"/>
      <c r="W358" s="15"/>
      <c r="X358" s="15"/>
      <c r="Y358" s="15"/>
      <c r="Z358" s="15"/>
      <c r="AA358" s="15"/>
      <c r="AB358" s="15"/>
      <c r="AC358" s="15"/>
      <c r="AD358" s="15"/>
      <c r="AE358" s="15"/>
      <c r="AT358" s="256" t="s">
        <v>150</v>
      </c>
      <c r="AU358" s="256" t="s">
        <v>87</v>
      </c>
      <c r="AV358" s="15" t="s">
        <v>160</v>
      </c>
      <c r="AW358" s="15" t="s">
        <v>38</v>
      </c>
      <c r="AX358" s="15" t="s">
        <v>77</v>
      </c>
      <c r="AY358" s="256" t="s">
        <v>139</v>
      </c>
    </row>
    <row r="359" s="13" customFormat="1">
      <c r="A359" s="13"/>
      <c r="B359" s="224"/>
      <c r="C359" s="225"/>
      <c r="D359" s="226" t="s">
        <v>150</v>
      </c>
      <c r="E359" s="227" t="s">
        <v>37</v>
      </c>
      <c r="F359" s="228" t="s">
        <v>725</v>
      </c>
      <c r="G359" s="225"/>
      <c r="H359" s="227" t="s">
        <v>37</v>
      </c>
      <c r="I359" s="229"/>
      <c r="J359" s="225"/>
      <c r="K359" s="225"/>
      <c r="L359" s="230"/>
      <c r="M359" s="231"/>
      <c r="N359" s="232"/>
      <c r="O359" s="232"/>
      <c r="P359" s="232"/>
      <c r="Q359" s="232"/>
      <c r="R359" s="232"/>
      <c r="S359" s="232"/>
      <c r="T359" s="233"/>
      <c r="U359" s="13"/>
      <c r="V359" s="13"/>
      <c r="W359" s="13"/>
      <c r="X359" s="13"/>
      <c r="Y359" s="13"/>
      <c r="Z359" s="13"/>
      <c r="AA359" s="13"/>
      <c r="AB359" s="13"/>
      <c r="AC359" s="13"/>
      <c r="AD359" s="13"/>
      <c r="AE359" s="13"/>
      <c r="AT359" s="234" t="s">
        <v>150</v>
      </c>
      <c r="AU359" s="234" t="s">
        <v>87</v>
      </c>
      <c r="AV359" s="13" t="s">
        <v>85</v>
      </c>
      <c r="AW359" s="13" t="s">
        <v>38</v>
      </c>
      <c r="AX359" s="13" t="s">
        <v>77</v>
      </c>
      <c r="AY359" s="234" t="s">
        <v>139</v>
      </c>
    </row>
    <row r="360" s="14" customFormat="1">
      <c r="A360" s="14"/>
      <c r="B360" s="235"/>
      <c r="C360" s="236"/>
      <c r="D360" s="226" t="s">
        <v>150</v>
      </c>
      <c r="E360" s="237" t="s">
        <v>37</v>
      </c>
      <c r="F360" s="238" t="s">
        <v>740</v>
      </c>
      <c r="G360" s="236"/>
      <c r="H360" s="239">
        <v>9.4079999999999995</v>
      </c>
      <c r="I360" s="240"/>
      <c r="J360" s="236"/>
      <c r="K360" s="236"/>
      <c r="L360" s="241"/>
      <c r="M360" s="242"/>
      <c r="N360" s="243"/>
      <c r="O360" s="243"/>
      <c r="P360" s="243"/>
      <c r="Q360" s="243"/>
      <c r="R360" s="243"/>
      <c r="S360" s="243"/>
      <c r="T360" s="244"/>
      <c r="U360" s="14"/>
      <c r="V360" s="14"/>
      <c r="W360" s="14"/>
      <c r="X360" s="14"/>
      <c r="Y360" s="14"/>
      <c r="Z360" s="14"/>
      <c r="AA360" s="14"/>
      <c r="AB360" s="14"/>
      <c r="AC360" s="14"/>
      <c r="AD360" s="14"/>
      <c r="AE360" s="14"/>
      <c r="AT360" s="245" t="s">
        <v>150</v>
      </c>
      <c r="AU360" s="245" t="s">
        <v>87</v>
      </c>
      <c r="AV360" s="14" t="s">
        <v>87</v>
      </c>
      <c r="AW360" s="14" t="s">
        <v>38</v>
      </c>
      <c r="AX360" s="14" t="s">
        <v>77</v>
      </c>
      <c r="AY360" s="245" t="s">
        <v>139</v>
      </c>
    </row>
    <row r="361" s="15" customFormat="1">
      <c r="A361" s="15"/>
      <c r="B361" s="246"/>
      <c r="C361" s="247"/>
      <c r="D361" s="226" t="s">
        <v>150</v>
      </c>
      <c r="E361" s="248" t="s">
        <v>37</v>
      </c>
      <c r="F361" s="249" t="s">
        <v>175</v>
      </c>
      <c r="G361" s="247"/>
      <c r="H361" s="250">
        <v>9.4079999999999995</v>
      </c>
      <c r="I361" s="251"/>
      <c r="J361" s="247"/>
      <c r="K361" s="247"/>
      <c r="L361" s="252"/>
      <c r="M361" s="253"/>
      <c r="N361" s="254"/>
      <c r="O361" s="254"/>
      <c r="P361" s="254"/>
      <c r="Q361" s="254"/>
      <c r="R361" s="254"/>
      <c r="S361" s="254"/>
      <c r="T361" s="255"/>
      <c r="U361" s="15"/>
      <c r="V361" s="15"/>
      <c r="W361" s="15"/>
      <c r="X361" s="15"/>
      <c r="Y361" s="15"/>
      <c r="Z361" s="15"/>
      <c r="AA361" s="15"/>
      <c r="AB361" s="15"/>
      <c r="AC361" s="15"/>
      <c r="AD361" s="15"/>
      <c r="AE361" s="15"/>
      <c r="AT361" s="256" t="s">
        <v>150</v>
      </c>
      <c r="AU361" s="256" t="s">
        <v>87</v>
      </c>
      <c r="AV361" s="15" t="s">
        <v>160</v>
      </c>
      <c r="AW361" s="15" t="s">
        <v>38</v>
      </c>
      <c r="AX361" s="15" t="s">
        <v>77</v>
      </c>
      <c r="AY361" s="256" t="s">
        <v>139</v>
      </c>
    </row>
    <row r="362" s="16" customFormat="1">
      <c r="A362" s="16"/>
      <c r="B362" s="257"/>
      <c r="C362" s="258"/>
      <c r="D362" s="226" t="s">
        <v>150</v>
      </c>
      <c r="E362" s="259" t="s">
        <v>37</v>
      </c>
      <c r="F362" s="260" t="s">
        <v>178</v>
      </c>
      <c r="G362" s="258"/>
      <c r="H362" s="261">
        <v>152.90199999999999</v>
      </c>
      <c r="I362" s="262"/>
      <c r="J362" s="258"/>
      <c r="K362" s="258"/>
      <c r="L362" s="263"/>
      <c r="M362" s="264"/>
      <c r="N362" s="265"/>
      <c r="O362" s="265"/>
      <c r="P362" s="265"/>
      <c r="Q362" s="265"/>
      <c r="R362" s="265"/>
      <c r="S362" s="265"/>
      <c r="T362" s="266"/>
      <c r="U362" s="16"/>
      <c r="V362" s="16"/>
      <c r="W362" s="16"/>
      <c r="X362" s="16"/>
      <c r="Y362" s="16"/>
      <c r="Z362" s="16"/>
      <c r="AA362" s="16"/>
      <c r="AB362" s="16"/>
      <c r="AC362" s="16"/>
      <c r="AD362" s="16"/>
      <c r="AE362" s="16"/>
      <c r="AT362" s="267" t="s">
        <v>150</v>
      </c>
      <c r="AU362" s="267" t="s">
        <v>87</v>
      </c>
      <c r="AV362" s="16" t="s">
        <v>146</v>
      </c>
      <c r="AW362" s="16" t="s">
        <v>38</v>
      </c>
      <c r="AX362" s="16" t="s">
        <v>85</v>
      </c>
      <c r="AY362" s="267" t="s">
        <v>139</v>
      </c>
    </row>
    <row r="363" s="2" customFormat="1" ht="16.5" customHeight="1">
      <c r="A363" s="40"/>
      <c r="B363" s="41"/>
      <c r="C363" s="206" t="s">
        <v>386</v>
      </c>
      <c r="D363" s="206" t="s">
        <v>141</v>
      </c>
      <c r="E363" s="207" t="s">
        <v>741</v>
      </c>
      <c r="F363" s="208" t="s">
        <v>742</v>
      </c>
      <c r="G363" s="209" t="s">
        <v>144</v>
      </c>
      <c r="H363" s="210">
        <v>152.90199999999999</v>
      </c>
      <c r="I363" s="211"/>
      <c r="J363" s="212">
        <f>ROUND(I363*H363,2)</f>
        <v>0</v>
      </c>
      <c r="K363" s="208" t="s">
        <v>145</v>
      </c>
      <c r="L363" s="46"/>
      <c r="M363" s="213" t="s">
        <v>37</v>
      </c>
      <c r="N363" s="214" t="s">
        <v>48</v>
      </c>
      <c r="O363" s="86"/>
      <c r="P363" s="215">
        <f>O363*H363</f>
        <v>0</v>
      </c>
      <c r="Q363" s="215">
        <v>0</v>
      </c>
      <c r="R363" s="215">
        <f>Q363*H363</f>
        <v>0</v>
      </c>
      <c r="S363" s="215">
        <v>0</v>
      </c>
      <c r="T363" s="216">
        <f>S363*H363</f>
        <v>0</v>
      </c>
      <c r="U363" s="40"/>
      <c r="V363" s="40"/>
      <c r="W363" s="40"/>
      <c r="X363" s="40"/>
      <c r="Y363" s="40"/>
      <c r="Z363" s="40"/>
      <c r="AA363" s="40"/>
      <c r="AB363" s="40"/>
      <c r="AC363" s="40"/>
      <c r="AD363" s="40"/>
      <c r="AE363" s="40"/>
      <c r="AR363" s="217" t="s">
        <v>146</v>
      </c>
      <c r="AT363" s="217" t="s">
        <v>141</v>
      </c>
      <c r="AU363" s="217" t="s">
        <v>87</v>
      </c>
      <c r="AY363" s="19" t="s">
        <v>139</v>
      </c>
      <c r="BE363" s="218">
        <f>IF(N363="základní",J363,0)</f>
        <v>0</v>
      </c>
      <c r="BF363" s="218">
        <f>IF(N363="snížená",J363,0)</f>
        <v>0</v>
      </c>
      <c r="BG363" s="218">
        <f>IF(N363="zákl. přenesená",J363,0)</f>
        <v>0</v>
      </c>
      <c r="BH363" s="218">
        <f>IF(N363="sníž. přenesená",J363,0)</f>
        <v>0</v>
      </c>
      <c r="BI363" s="218">
        <f>IF(N363="nulová",J363,0)</f>
        <v>0</v>
      </c>
      <c r="BJ363" s="19" t="s">
        <v>85</v>
      </c>
      <c r="BK363" s="218">
        <f>ROUND(I363*H363,2)</f>
        <v>0</v>
      </c>
      <c r="BL363" s="19" t="s">
        <v>146</v>
      </c>
      <c r="BM363" s="217" t="s">
        <v>743</v>
      </c>
    </row>
    <row r="364" s="2" customFormat="1">
      <c r="A364" s="40"/>
      <c r="B364" s="41"/>
      <c r="C364" s="42"/>
      <c r="D364" s="219" t="s">
        <v>148</v>
      </c>
      <c r="E364" s="42"/>
      <c r="F364" s="220" t="s">
        <v>744</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9" t="s">
        <v>148</v>
      </c>
      <c r="AU364" s="19" t="s">
        <v>87</v>
      </c>
    </row>
    <row r="365" s="2" customFormat="1" ht="16.5" customHeight="1">
      <c r="A365" s="40"/>
      <c r="B365" s="41"/>
      <c r="C365" s="206" t="s">
        <v>392</v>
      </c>
      <c r="D365" s="206" t="s">
        <v>141</v>
      </c>
      <c r="E365" s="207" t="s">
        <v>745</v>
      </c>
      <c r="F365" s="208" t="s">
        <v>746</v>
      </c>
      <c r="G365" s="209" t="s">
        <v>144</v>
      </c>
      <c r="H365" s="210">
        <v>28.638999999999999</v>
      </c>
      <c r="I365" s="211"/>
      <c r="J365" s="212">
        <f>ROUND(I365*H365,2)</f>
        <v>0</v>
      </c>
      <c r="K365" s="208" t="s">
        <v>145</v>
      </c>
      <c r="L365" s="46"/>
      <c r="M365" s="213" t="s">
        <v>37</v>
      </c>
      <c r="N365" s="214" t="s">
        <v>48</v>
      </c>
      <c r="O365" s="86"/>
      <c r="P365" s="215">
        <f>O365*H365</f>
        <v>0</v>
      </c>
      <c r="Q365" s="215">
        <v>0.00346</v>
      </c>
      <c r="R365" s="215">
        <f>Q365*H365</f>
        <v>0.099090940000000002</v>
      </c>
      <c r="S365" s="215">
        <v>0</v>
      </c>
      <c r="T365" s="216">
        <f>S365*H365</f>
        <v>0</v>
      </c>
      <c r="U365" s="40"/>
      <c r="V365" s="40"/>
      <c r="W365" s="40"/>
      <c r="X365" s="40"/>
      <c r="Y365" s="40"/>
      <c r="Z365" s="40"/>
      <c r="AA365" s="40"/>
      <c r="AB365" s="40"/>
      <c r="AC365" s="40"/>
      <c r="AD365" s="40"/>
      <c r="AE365" s="40"/>
      <c r="AR365" s="217" t="s">
        <v>146</v>
      </c>
      <c r="AT365" s="217" t="s">
        <v>141</v>
      </c>
      <c r="AU365" s="217" t="s">
        <v>87</v>
      </c>
      <c r="AY365" s="19" t="s">
        <v>139</v>
      </c>
      <c r="BE365" s="218">
        <f>IF(N365="základní",J365,0)</f>
        <v>0</v>
      </c>
      <c r="BF365" s="218">
        <f>IF(N365="snížená",J365,0)</f>
        <v>0</v>
      </c>
      <c r="BG365" s="218">
        <f>IF(N365="zákl. přenesená",J365,0)</f>
        <v>0</v>
      </c>
      <c r="BH365" s="218">
        <f>IF(N365="sníž. přenesená",J365,0)</f>
        <v>0</v>
      </c>
      <c r="BI365" s="218">
        <f>IF(N365="nulová",J365,0)</f>
        <v>0</v>
      </c>
      <c r="BJ365" s="19" t="s">
        <v>85</v>
      </c>
      <c r="BK365" s="218">
        <f>ROUND(I365*H365,2)</f>
        <v>0</v>
      </c>
      <c r="BL365" s="19" t="s">
        <v>146</v>
      </c>
      <c r="BM365" s="217" t="s">
        <v>747</v>
      </c>
    </row>
    <row r="366" s="2" customFormat="1">
      <c r="A366" s="40"/>
      <c r="B366" s="41"/>
      <c r="C366" s="42"/>
      <c r="D366" s="219" t="s">
        <v>148</v>
      </c>
      <c r="E366" s="42"/>
      <c r="F366" s="220" t="s">
        <v>748</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148</v>
      </c>
      <c r="AU366" s="19" t="s">
        <v>87</v>
      </c>
    </row>
    <row r="367" s="13" customFormat="1">
      <c r="A367" s="13"/>
      <c r="B367" s="224"/>
      <c r="C367" s="225"/>
      <c r="D367" s="226" t="s">
        <v>150</v>
      </c>
      <c r="E367" s="227" t="s">
        <v>37</v>
      </c>
      <c r="F367" s="228" t="s">
        <v>627</v>
      </c>
      <c r="G367" s="225"/>
      <c r="H367" s="227" t="s">
        <v>37</v>
      </c>
      <c r="I367" s="229"/>
      <c r="J367" s="225"/>
      <c r="K367" s="225"/>
      <c r="L367" s="230"/>
      <c r="M367" s="231"/>
      <c r="N367" s="232"/>
      <c r="O367" s="232"/>
      <c r="P367" s="232"/>
      <c r="Q367" s="232"/>
      <c r="R367" s="232"/>
      <c r="S367" s="232"/>
      <c r="T367" s="233"/>
      <c r="U367" s="13"/>
      <c r="V367" s="13"/>
      <c r="W367" s="13"/>
      <c r="X367" s="13"/>
      <c r="Y367" s="13"/>
      <c r="Z367" s="13"/>
      <c r="AA367" s="13"/>
      <c r="AB367" s="13"/>
      <c r="AC367" s="13"/>
      <c r="AD367" s="13"/>
      <c r="AE367" s="13"/>
      <c r="AT367" s="234" t="s">
        <v>150</v>
      </c>
      <c r="AU367" s="234" t="s">
        <v>87</v>
      </c>
      <c r="AV367" s="13" t="s">
        <v>85</v>
      </c>
      <c r="AW367" s="13" t="s">
        <v>38</v>
      </c>
      <c r="AX367" s="13" t="s">
        <v>77</v>
      </c>
      <c r="AY367" s="234" t="s">
        <v>139</v>
      </c>
    </row>
    <row r="368" s="14" customFormat="1">
      <c r="A368" s="14"/>
      <c r="B368" s="235"/>
      <c r="C368" s="236"/>
      <c r="D368" s="226" t="s">
        <v>150</v>
      </c>
      <c r="E368" s="237" t="s">
        <v>37</v>
      </c>
      <c r="F368" s="238" t="s">
        <v>749</v>
      </c>
      <c r="G368" s="236"/>
      <c r="H368" s="239">
        <v>28.638999999999999</v>
      </c>
      <c r="I368" s="240"/>
      <c r="J368" s="236"/>
      <c r="K368" s="236"/>
      <c r="L368" s="241"/>
      <c r="M368" s="242"/>
      <c r="N368" s="243"/>
      <c r="O368" s="243"/>
      <c r="P368" s="243"/>
      <c r="Q368" s="243"/>
      <c r="R368" s="243"/>
      <c r="S368" s="243"/>
      <c r="T368" s="244"/>
      <c r="U368" s="14"/>
      <c r="V368" s="14"/>
      <c r="W368" s="14"/>
      <c r="X368" s="14"/>
      <c r="Y368" s="14"/>
      <c r="Z368" s="14"/>
      <c r="AA368" s="14"/>
      <c r="AB368" s="14"/>
      <c r="AC368" s="14"/>
      <c r="AD368" s="14"/>
      <c r="AE368" s="14"/>
      <c r="AT368" s="245" t="s">
        <v>150</v>
      </c>
      <c r="AU368" s="245" t="s">
        <v>87</v>
      </c>
      <c r="AV368" s="14" t="s">
        <v>87</v>
      </c>
      <c r="AW368" s="14" t="s">
        <v>38</v>
      </c>
      <c r="AX368" s="14" t="s">
        <v>85</v>
      </c>
      <c r="AY368" s="245" t="s">
        <v>139</v>
      </c>
    </row>
    <row r="369" s="2" customFormat="1" ht="16.5" customHeight="1">
      <c r="A369" s="40"/>
      <c r="B369" s="41"/>
      <c r="C369" s="268" t="s">
        <v>397</v>
      </c>
      <c r="D369" s="268" t="s">
        <v>253</v>
      </c>
      <c r="E369" s="269" t="s">
        <v>750</v>
      </c>
      <c r="F369" s="270" t="s">
        <v>751</v>
      </c>
      <c r="G369" s="271" t="s">
        <v>182</v>
      </c>
      <c r="H369" s="272">
        <v>21.5</v>
      </c>
      <c r="I369" s="273"/>
      <c r="J369" s="274">
        <f>ROUND(I369*H369,2)</f>
        <v>0</v>
      </c>
      <c r="K369" s="270" t="s">
        <v>145</v>
      </c>
      <c r="L369" s="275"/>
      <c r="M369" s="276" t="s">
        <v>37</v>
      </c>
      <c r="N369" s="277" t="s">
        <v>48</v>
      </c>
      <c r="O369" s="86"/>
      <c r="P369" s="215">
        <f>O369*H369</f>
        <v>0</v>
      </c>
      <c r="Q369" s="215">
        <v>0.00035</v>
      </c>
      <c r="R369" s="215">
        <f>Q369*H369</f>
        <v>0.0075249999999999996</v>
      </c>
      <c r="S369" s="215">
        <v>0</v>
      </c>
      <c r="T369" s="216">
        <f>S369*H369</f>
        <v>0</v>
      </c>
      <c r="U369" s="40"/>
      <c r="V369" s="40"/>
      <c r="W369" s="40"/>
      <c r="X369" s="40"/>
      <c r="Y369" s="40"/>
      <c r="Z369" s="40"/>
      <c r="AA369" s="40"/>
      <c r="AB369" s="40"/>
      <c r="AC369" s="40"/>
      <c r="AD369" s="40"/>
      <c r="AE369" s="40"/>
      <c r="AR369" s="217" t="s">
        <v>198</v>
      </c>
      <c r="AT369" s="217" t="s">
        <v>253</v>
      </c>
      <c r="AU369" s="217" t="s">
        <v>87</v>
      </c>
      <c r="AY369" s="19" t="s">
        <v>139</v>
      </c>
      <c r="BE369" s="218">
        <f>IF(N369="základní",J369,0)</f>
        <v>0</v>
      </c>
      <c r="BF369" s="218">
        <f>IF(N369="snížená",J369,0)</f>
        <v>0</v>
      </c>
      <c r="BG369" s="218">
        <f>IF(N369="zákl. přenesená",J369,0)</f>
        <v>0</v>
      </c>
      <c r="BH369" s="218">
        <f>IF(N369="sníž. přenesená",J369,0)</f>
        <v>0</v>
      </c>
      <c r="BI369" s="218">
        <f>IF(N369="nulová",J369,0)</f>
        <v>0</v>
      </c>
      <c r="BJ369" s="19" t="s">
        <v>85</v>
      </c>
      <c r="BK369" s="218">
        <f>ROUND(I369*H369,2)</f>
        <v>0</v>
      </c>
      <c r="BL369" s="19" t="s">
        <v>146</v>
      </c>
      <c r="BM369" s="217" t="s">
        <v>752</v>
      </c>
    </row>
    <row r="370" s="13" customFormat="1">
      <c r="A370" s="13"/>
      <c r="B370" s="224"/>
      <c r="C370" s="225"/>
      <c r="D370" s="226" t="s">
        <v>150</v>
      </c>
      <c r="E370" s="227" t="s">
        <v>37</v>
      </c>
      <c r="F370" s="228" t="s">
        <v>753</v>
      </c>
      <c r="G370" s="225"/>
      <c r="H370" s="227" t="s">
        <v>37</v>
      </c>
      <c r="I370" s="229"/>
      <c r="J370" s="225"/>
      <c r="K370" s="225"/>
      <c r="L370" s="230"/>
      <c r="M370" s="231"/>
      <c r="N370" s="232"/>
      <c r="O370" s="232"/>
      <c r="P370" s="232"/>
      <c r="Q370" s="232"/>
      <c r="R370" s="232"/>
      <c r="S370" s="232"/>
      <c r="T370" s="233"/>
      <c r="U370" s="13"/>
      <c r="V370" s="13"/>
      <c r="W370" s="13"/>
      <c r="X370" s="13"/>
      <c r="Y370" s="13"/>
      <c r="Z370" s="13"/>
      <c r="AA370" s="13"/>
      <c r="AB370" s="13"/>
      <c r="AC370" s="13"/>
      <c r="AD370" s="13"/>
      <c r="AE370" s="13"/>
      <c r="AT370" s="234" t="s">
        <v>150</v>
      </c>
      <c r="AU370" s="234" t="s">
        <v>87</v>
      </c>
      <c r="AV370" s="13" t="s">
        <v>85</v>
      </c>
      <c r="AW370" s="13" t="s">
        <v>38</v>
      </c>
      <c r="AX370" s="13" t="s">
        <v>77</v>
      </c>
      <c r="AY370" s="234" t="s">
        <v>139</v>
      </c>
    </row>
    <row r="371" s="14" customFormat="1">
      <c r="A371" s="14"/>
      <c r="B371" s="235"/>
      <c r="C371" s="236"/>
      <c r="D371" s="226" t="s">
        <v>150</v>
      </c>
      <c r="E371" s="237" t="s">
        <v>37</v>
      </c>
      <c r="F371" s="238" t="s">
        <v>754</v>
      </c>
      <c r="G371" s="236"/>
      <c r="H371" s="239">
        <v>20</v>
      </c>
      <c r="I371" s="240"/>
      <c r="J371" s="236"/>
      <c r="K371" s="236"/>
      <c r="L371" s="241"/>
      <c r="M371" s="242"/>
      <c r="N371" s="243"/>
      <c r="O371" s="243"/>
      <c r="P371" s="243"/>
      <c r="Q371" s="243"/>
      <c r="R371" s="243"/>
      <c r="S371" s="243"/>
      <c r="T371" s="244"/>
      <c r="U371" s="14"/>
      <c r="V371" s="14"/>
      <c r="W371" s="14"/>
      <c r="X371" s="14"/>
      <c r="Y371" s="14"/>
      <c r="Z371" s="14"/>
      <c r="AA371" s="14"/>
      <c r="AB371" s="14"/>
      <c r="AC371" s="14"/>
      <c r="AD371" s="14"/>
      <c r="AE371" s="14"/>
      <c r="AT371" s="245" t="s">
        <v>150</v>
      </c>
      <c r="AU371" s="245" t="s">
        <v>87</v>
      </c>
      <c r="AV371" s="14" t="s">
        <v>87</v>
      </c>
      <c r="AW371" s="14" t="s">
        <v>38</v>
      </c>
      <c r="AX371" s="14" t="s">
        <v>77</v>
      </c>
      <c r="AY371" s="245" t="s">
        <v>139</v>
      </c>
    </row>
    <row r="372" s="13" customFormat="1">
      <c r="A372" s="13"/>
      <c r="B372" s="224"/>
      <c r="C372" s="225"/>
      <c r="D372" s="226" t="s">
        <v>150</v>
      </c>
      <c r="E372" s="227" t="s">
        <v>37</v>
      </c>
      <c r="F372" s="228" t="s">
        <v>755</v>
      </c>
      <c r="G372" s="225"/>
      <c r="H372" s="227" t="s">
        <v>37</v>
      </c>
      <c r="I372" s="229"/>
      <c r="J372" s="225"/>
      <c r="K372" s="225"/>
      <c r="L372" s="230"/>
      <c r="M372" s="231"/>
      <c r="N372" s="232"/>
      <c r="O372" s="232"/>
      <c r="P372" s="232"/>
      <c r="Q372" s="232"/>
      <c r="R372" s="232"/>
      <c r="S372" s="232"/>
      <c r="T372" s="233"/>
      <c r="U372" s="13"/>
      <c r="V372" s="13"/>
      <c r="W372" s="13"/>
      <c r="X372" s="13"/>
      <c r="Y372" s="13"/>
      <c r="Z372" s="13"/>
      <c r="AA372" s="13"/>
      <c r="AB372" s="13"/>
      <c r="AC372" s="13"/>
      <c r="AD372" s="13"/>
      <c r="AE372" s="13"/>
      <c r="AT372" s="234" t="s">
        <v>150</v>
      </c>
      <c r="AU372" s="234" t="s">
        <v>87</v>
      </c>
      <c r="AV372" s="13" t="s">
        <v>85</v>
      </c>
      <c r="AW372" s="13" t="s">
        <v>38</v>
      </c>
      <c r="AX372" s="13" t="s">
        <v>77</v>
      </c>
      <c r="AY372" s="234" t="s">
        <v>139</v>
      </c>
    </row>
    <row r="373" s="14" customFormat="1">
      <c r="A373" s="14"/>
      <c r="B373" s="235"/>
      <c r="C373" s="236"/>
      <c r="D373" s="226" t="s">
        <v>150</v>
      </c>
      <c r="E373" s="237" t="s">
        <v>37</v>
      </c>
      <c r="F373" s="238" t="s">
        <v>756</v>
      </c>
      <c r="G373" s="236"/>
      <c r="H373" s="239">
        <v>1.5</v>
      </c>
      <c r="I373" s="240"/>
      <c r="J373" s="236"/>
      <c r="K373" s="236"/>
      <c r="L373" s="241"/>
      <c r="M373" s="242"/>
      <c r="N373" s="243"/>
      <c r="O373" s="243"/>
      <c r="P373" s="243"/>
      <c r="Q373" s="243"/>
      <c r="R373" s="243"/>
      <c r="S373" s="243"/>
      <c r="T373" s="244"/>
      <c r="U373" s="14"/>
      <c r="V373" s="14"/>
      <c r="W373" s="14"/>
      <c r="X373" s="14"/>
      <c r="Y373" s="14"/>
      <c r="Z373" s="14"/>
      <c r="AA373" s="14"/>
      <c r="AB373" s="14"/>
      <c r="AC373" s="14"/>
      <c r="AD373" s="14"/>
      <c r="AE373" s="14"/>
      <c r="AT373" s="245" t="s">
        <v>150</v>
      </c>
      <c r="AU373" s="245" t="s">
        <v>87</v>
      </c>
      <c r="AV373" s="14" t="s">
        <v>87</v>
      </c>
      <c r="AW373" s="14" t="s">
        <v>38</v>
      </c>
      <c r="AX373" s="14" t="s">
        <v>77</v>
      </c>
      <c r="AY373" s="245" t="s">
        <v>139</v>
      </c>
    </row>
    <row r="374" s="16" customFormat="1">
      <c r="A374" s="16"/>
      <c r="B374" s="257"/>
      <c r="C374" s="258"/>
      <c r="D374" s="226" t="s">
        <v>150</v>
      </c>
      <c r="E374" s="259" t="s">
        <v>37</v>
      </c>
      <c r="F374" s="260" t="s">
        <v>178</v>
      </c>
      <c r="G374" s="258"/>
      <c r="H374" s="261">
        <v>21.5</v>
      </c>
      <c r="I374" s="262"/>
      <c r="J374" s="258"/>
      <c r="K374" s="258"/>
      <c r="L374" s="263"/>
      <c r="M374" s="264"/>
      <c r="N374" s="265"/>
      <c r="O374" s="265"/>
      <c r="P374" s="265"/>
      <c r="Q374" s="265"/>
      <c r="R374" s="265"/>
      <c r="S374" s="265"/>
      <c r="T374" s="266"/>
      <c r="U374" s="16"/>
      <c r="V374" s="16"/>
      <c r="W374" s="16"/>
      <c r="X374" s="16"/>
      <c r="Y374" s="16"/>
      <c r="Z374" s="16"/>
      <c r="AA374" s="16"/>
      <c r="AB374" s="16"/>
      <c r="AC374" s="16"/>
      <c r="AD374" s="16"/>
      <c r="AE374" s="16"/>
      <c r="AT374" s="267" t="s">
        <v>150</v>
      </c>
      <c r="AU374" s="267" t="s">
        <v>87</v>
      </c>
      <c r="AV374" s="16" t="s">
        <v>146</v>
      </c>
      <c r="AW374" s="16" t="s">
        <v>38</v>
      </c>
      <c r="AX374" s="16" t="s">
        <v>85</v>
      </c>
      <c r="AY374" s="267" t="s">
        <v>139</v>
      </c>
    </row>
    <row r="375" s="2" customFormat="1" ht="16.5" customHeight="1">
      <c r="A375" s="40"/>
      <c r="B375" s="41"/>
      <c r="C375" s="206" t="s">
        <v>404</v>
      </c>
      <c r="D375" s="206" t="s">
        <v>141</v>
      </c>
      <c r="E375" s="207" t="s">
        <v>757</v>
      </c>
      <c r="F375" s="208" t="s">
        <v>758</v>
      </c>
      <c r="G375" s="209" t="s">
        <v>144</v>
      </c>
      <c r="H375" s="210">
        <v>28.638999999999999</v>
      </c>
      <c r="I375" s="211"/>
      <c r="J375" s="212">
        <f>ROUND(I375*H375,2)</f>
        <v>0</v>
      </c>
      <c r="K375" s="208" t="s">
        <v>145</v>
      </c>
      <c r="L375" s="46"/>
      <c r="M375" s="213" t="s">
        <v>37</v>
      </c>
      <c r="N375" s="214" t="s">
        <v>48</v>
      </c>
      <c r="O375" s="86"/>
      <c r="P375" s="215">
        <f>O375*H375</f>
        <v>0</v>
      </c>
      <c r="Q375" s="215">
        <v>0</v>
      </c>
      <c r="R375" s="215">
        <f>Q375*H375</f>
        <v>0</v>
      </c>
      <c r="S375" s="215">
        <v>0</v>
      </c>
      <c r="T375" s="216">
        <f>S375*H375</f>
        <v>0</v>
      </c>
      <c r="U375" s="40"/>
      <c r="V375" s="40"/>
      <c r="W375" s="40"/>
      <c r="X375" s="40"/>
      <c r="Y375" s="40"/>
      <c r="Z375" s="40"/>
      <c r="AA375" s="40"/>
      <c r="AB375" s="40"/>
      <c r="AC375" s="40"/>
      <c r="AD375" s="40"/>
      <c r="AE375" s="40"/>
      <c r="AR375" s="217" t="s">
        <v>146</v>
      </c>
      <c r="AT375" s="217" t="s">
        <v>141</v>
      </c>
      <c r="AU375" s="217" t="s">
        <v>87</v>
      </c>
      <c r="AY375" s="19" t="s">
        <v>139</v>
      </c>
      <c r="BE375" s="218">
        <f>IF(N375="základní",J375,0)</f>
        <v>0</v>
      </c>
      <c r="BF375" s="218">
        <f>IF(N375="snížená",J375,0)</f>
        <v>0</v>
      </c>
      <c r="BG375" s="218">
        <f>IF(N375="zákl. přenesená",J375,0)</f>
        <v>0</v>
      </c>
      <c r="BH375" s="218">
        <f>IF(N375="sníž. přenesená",J375,0)</f>
        <v>0</v>
      </c>
      <c r="BI375" s="218">
        <f>IF(N375="nulová",J375,0)</f>
        <v>0</v>
      </c>
      <c r="BJ375" s="19" t="s">
        <v>85</v>
      </c>
      <c r="BK375" s="218">
        <f>ROUND(I375*H375,2)</f>
        <v>0</v>
      </c>
      <c r="BL375" s="19" t="s">
        <v>146</v>
      </c>
      <c r="BM375" s="217" t="s">
        <v>759</v>
      </c>
    </row>
    <row r="376" s="2" customFormat="1">
      <c r="A376" s="40"/>
      <c r="B376" s="41"/>
      <c r="C376" s="42"/>
      <c r="D376" s="219" t="s">
        <v>148</v>
      </c>
      <c r="E376" s="42"/>
      <c r="F376" s="220" t="s">
        <v>760</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148</v>
      </c>
      <c r="AU376" s="19" t="s">
        <v>87</v>
      </c>
    </row>
    <row r="377" s="2" customFormat="1" ht="24.15" customHeight="1">
      <c r="A377" s="40"/>
      <c r="B377" s="41"/>
      <c r="C377" s="206" t="s">
        <v>411</v>
      </c>
      <c r="D377" s="206" t="s">
        <v>141</v>
      </c>
      <c r="E377" s="207" t="s">
        <v>761</v>
      </c>
      <c r="F377" s="208" t="s">
        <v>762</v>
      </c>
      <c r="G377" s="209" t="s">
        <v>144</v>
      </c>
      <c r="H377" s="210">
        <v>2.9900000000000002</v>
      </c>
      <c r="I377" s="211"/>
      <c r="J377" s="212">
        <f>ROUND(I377*H377,2)</f>
        <v>0</v>
      </c>
      <c r="K377" s="208" t="s">
        <v>145</v>
      </c>
      <c r="L377" s="46"/>
      <c r="M377" s="213" t="s">
        <v>37</v>
      </c>
      <c r="N377" s="214" t="s">
        <v>48</v>
      </c>
      <c r="O377" s="86"/>
      <c r="P377" s="215">
        <f>O377*H377</f>
        <v>0</v>
      </c>
      <c r="Q377" s="215">
        <v>0.0040800000000000003</v>
      </c>
      <c r="R377" s="215">
        <f>Q377*H377</f>
        <v>0.012199200000000002</v>
      </c>
      <c r="S377" s="215">
        <v>0</v>
      </c>
      <c r="T377" s="216">
        <f>S377*H377</f>
        <v>0</v>
      </c>
      <c r="U377" s="40"/>
      <c r="V377" s="40"/>
      <c r="W377" s="40"/>
      <c r="X377" s="40"/>
      <c r="Y377" s="40"/>
      <c r="Z377" s="40"/>
      <c r="AA377" s="40"/>
      <c r="AB377" s="40"/>
      <c r="AC377" s="40"/>
      <c r="AD377" s="40"/>
      <c r="AE377" s="40"/>
      <c r="AR377" s="217" t="s">
        <v>146</v>
      </c>
      <c r="AT377" s="217" t="s">
        <v>141</v>
      </c>
      <c r="AU377" s="217" t="s">
        <v>87</v>
      </c>
      <c r="AY377" s="19" t="s">
        <v>139</v>
      </c>
      <c r="BE377" s="218">
        <f>IF(N377="základní",J377,0)</f>
        <v>0</v>
      </c>
      <c r="BF377" s="218">
        <f>IF(N377="snížená",J377,0)</f>
        <v>0</v>
      </c>
      <c r="BG377" s="218">
        <f>IF(N377="zákl. přenesená",J377,0)</f>
        <v>0</v>
      </c>
      <c r="BH377" s="218">
        <f>IF(N377="sníž. přenesená",J377,0)</f>
        <v>0</v>
      </c>
      <c r="BI377" s="218">
        <f>IF(N377="nulová",J377,0)</f>
        <v>0</v>
      </c>
      <c r="BJ377" s="19" t="s">
        <v>85</v>
      </c>
      <c r="BK377" s="218">
        <f>ROUND(I377*H377,2)</f>
        <v>0</v>
      </c>
      <c r="BL377" s="19" t="s">
        <v>146</v>
      </c>
      <c r="BM377" s="217" t="s">
        <v>763</v>
      </c>
    </row>
    <row r="378" s="2" customFormat="1">
      <c r="A378" s="40"/>
      <c r="B378" s="41"/>
      <c r="C378" s="42"/>
      <c r="D378" s="219" t="s">
        <v>148</v>
      </c>
      <c r="E378" s="42"/>
      <c r="F378" s="220" t="s">
        <v>764</v>
      </c>
      <c r="G378" s="42"/>
      <c r="H378" s="42"/>
      <c r="I378" s="221"/>
      <c r="J378" s="42"/>
      <c r="K378" s="42"/>
      <c r="L378" s="46"/>
      <c r="M378" s="222"/>
      <c r="N378" s="223"/>
      <c r="O378" s="86"/>
      <c r="P378" s="86"/>
      <c r="Q378" s="86"/>
      <c r="R378" s="86"/>
      <c r="S378" s="86"/>
      <c r="T378" s="87"/>
      <c r="U378" s="40"/>
      <c r="V378" s="40"/>
      <c r="W378" s="40"/>
      <c r="X378" s="40"/>
      <c r="Y378" s="40"/>
      <c r="Z378" s="40"/>
      <c r="AA378" s="40"/>
      <c r="AB378" s="40"/>
      <c r="AC378" s="40"/>
      <c r="AD378" s="40"/>
      <c r="AE378" s="40"/>
      <c r="AT378" s="19" t="s">
        <v>148</v>
      </c>
      <c r="AU378" s="19" t="s">
        <v>87</v>
      </c>
    </row>
    <row r="379" s="13" customFormat="1">
      <c r="A379" s="13"/>
      <c r="B379" s="224"/>
      <c r="C379" s="225"/>
      <c r="D379" s="226" t="s">
        <v>150</v>
      </c>
      <c r="E379" s="227" t="s">
        <v>37</v>
      </c>
      <c r="F379" s="228" t="s">
        <v>765</v>
      </c>
      <c r="G379" s="225"/>
      <c r="H379" s="227" t="s">
        <v>37</v>
      </c>
      <c r="I379" s="229"/>
      <c r="J379" s="225"/>
      <c r="K379" s="225"/>
      <c r="L379" s="230"/>
      <c r="M379" s="231"/>
      <c r="N379" s="232"/>
      <c r="O379" s="232"/>
      <c r="P379" s="232"/>
      <c r="Q379" s="232"/>
      <c r="R379" s="232"/>
      <c r="S379" s="232"/>
      <c r="T379" s="233"/>
      <c r="U379" s="13"/>
      <c r="V379" s="13"/>
      <c r="W379" s="13"/>
      <c r="X379" s="13"/>
      <c r="Y379" s="13"/>
      <c r="Z379" s="13"/>
      <c r="AA379" s="13"/>
      <c r="AB379" s="13"/>
      <c r="AC379" s="13"/>
      <c r="AD379" s="13"/>
      <c r="AE379" s="13"/>
      <c r="AT379" s="234" t="s">
        <v>150</v>
      </c>
      <c r="AU379" s="234" t="s">
        <v>87</v>
      </c>
      <c r="AV379" s="13" t="s">
        <v>85</v>
      </c>
      <c r="AW379" s="13" t="s">
        <v>38</v>
      </c>
      <c r="AX379" s="13" t="s">
        <v>77</v>
      </c>
      <c r="AY379" s="234" t="s">
        <v>139</v>
      </c>
    </row>
    <row r="380" s="14" customFormat="1">
      <c r="A380" s="14"/>
      <c r="B380" s="235"/>
      <c r="C380" s="236"/>
      <c r="D380" s="226" t="s">
        <v>150</v>
      </c>
      <c r="E380" s="237" t="s">
        <v>37</v>
      </c>
      <c r="F380" s="238" t="s">
        <v>766</v>
      </c>
      <c r="G380" s="236"/>
      <c r="H380" s="239">
        <v>1.1699999999999999</v>
      </c>
      <c r="I380" s="240"/>
      <c r="J380" s="236"/>
      <c r="K380" s="236"/>
      <c r="L380" s="241"/>
      <c r="M380" s="242"/>
      <c r="N380" s="243"/>
      <c r="O380" s="243"/>
      <c r="P380" s="243"/>
      <c r="Q380" s="243"/>
      <c r="R380" s="243"/>
      <c r="S380" s="243"/>
      <c r="T380" s="244"/>
      <c r="U380" s="14"/>
      <c r="V380" s="14"/>
      <c r="W380" s="14"/>
      <c r="X380" s="14"/>
      <c r="Y380" s="14"/>
      <c r="Z380" s="14"/>
      <c r="AA380" s="14"/>
      <c r="AB380" s="14"/>
      <c r="AC380" s="14"/>
      <c r="AD380" s="14"/>
      <c r="AE380" s="14"/>
      <c r="AT380" s="245" t="s">
        <v>150</v>
      </c>
      <c r="AU380" s="245" t="s">
        <v>87</v>
      </c>
      <c r="AV380" s="14" t="s">
        <v>87</v>
      </c>
      <c r="AW380" s="14" t="s">
        <v>38</v>
      </c>
      <c r="AX380" s="14" t="s">
        <v>77</v>
      </c>
      <c r="AY380" s="245" t="s">
        <v>139</v>
      </c>
    </row>
    <row r="381" s="14" customFormat="1">
      <c r="A381" s="14"/>
      <c r="B381" s="235"/>
      <c r="C381" s="236"/>
      <c r="D381" s="226" t="s">
        <v>150</v>
      </c>
      <c r="E381" s="237" t="s">
        <v>37</v>
      </c>
      <c r="F381" s="238" t="s">
        <v>767</v>
      </c>
      <c r="G381" s="236"/>
      <c r="H381" s="239">
        <v>1.8200000000000001</v>
      </c>
      <c r="I381" s="240"/>
      <c r="J381" s="236"/>
      <c r="K381" s="236"/>
      <c r="L381" s="241"/>
      <c r="M381" s="242"/>
      <c r="N381" s="243"/>
      <c r="O381" s="243"/>
      <c r="P381" s="243"/>
      <c r="Q381" s="243"/>
      <c r="R381" s="243"/>
      <c r="S381" s="243"/>
      <c r="T381" s="244"/>
      <c r="U381" s="14"/>
      <c r="V381" s="14"/>
      <c r="W381" s="14"/>
      <c r="X381" s="14"/>
      <c r="Y381" s="14"/>
      <c r="Z381" s="14"/>
      <c r="AA381" s="14"/>
      <c r="AB381" s="14"/>
      <c r="AC381" s="14"/>
      <c r="AD381" s="14"/>
      <c r="AE381" s="14"/>
      <c r="AT381" s="245" t="s">
        <v>150</v>
      </c>
      <c r="AU381" s="245" t="s">
        <v>87</v>
      </c>
      <c r="AV381" s="14" t="s">
        <v>87</v>
      </c>
      <c r="AW381" s="14" t="s">
        <v>38</v>
      </c>
      <c r="AX381" s="14" t="s">
        <v>77</v>
      </c>
      <c r="AY381" s="245" t="s">
        <v>139</v>
      </c>
    </row>
    <row r="382" s="16" customFormat="1">
      <c r="A382" s="16"/>
      <c r="B382" s="257"/>
      <c r="C382" s="258"/>
      <c r="D382" s="226" t="s">
        <v>150</v>
      </c>
      <c r="E382" s="259" t="s">
        <v>37</v>
      </c>
      <c r="F382" s="260" t="s">
        <v>178</v>
      </c>
      <c r="G382" s="258"/>
      <c r="H382" s="261">
        <v>2.9900000000000002</v>
      </c>
      <c r="I382" s="262"/>
      <c r="J382" s="258"/>
      <c r="K382" s="258"/>
      <c r="L382" s="263"/>
      <c r="M382" s="264"/>
      <c r="N382" s="265"/>
      <c r="O382" s="265"/>
      <c r="P382" s="265"/>
      <c r="Q382" s="265"/>
      <c r="R382" s="265"/>
      <c r="S382" s="265"/>
      <c r="T382" s="266"/>
      <c r="U382" s="16"/>
      <c r="V382" s="16"/>
      <c r="W382" s="16"/>
      <c r="X382" s="16"/>
      <c r="Y382" s="16"/>
      <c r="Z382" s="16"/>
      <c r="AA382" s="16"/>
      <c r="AB382" s="16"/>
      <c r="AC382" s="16"/>
      <c r="AD382" s="16"/>
      <c r="AE382" s="16"/>
      <c r="AT382" s="267" t="s">
        <v>150</v>
      </c>
      <c r="AU382" s="267" t="s">
        <v>87</v>
      </c>
      <c r="AV382" s="16" t="s">
        <v>146</v>
      </c>
      <c r="AW382" s="16" t="s">
        <v>38</v>
      </c>
      <c r="AX382" s="16" t="s">
        <v>85</v>
      </c>
      <c r="AY382" s="267" t="s">
        <v>139</v>
      </c>
    </row>
    <row r="383" s="2" customFormat="1" ht="24.15" customHeight="1">
      <c r="A383" s="40"/>
      <c r="B383" s="41"/>
      <c r="C383" s="206" t="s">
        <v>419</v>
      </c>
      <c r="D383" s="206" t="s">
        <v>141</v>
      </c>
      <c r="E383" s="207" t="s">
        <v>768</v>
      </c>
      <c r="F383" s="208" t="s">
        <v>769</v>
      </c>
      <c r="G383" s="209" t="s">
        <v>144</v>
      </c>
      <c r="H383" s="210">
        <v>2.9900000000000002</v>
      </c>
      <c r="I383" s="211"/>
      <c r="J383" s="212">
        <f>ROUND(I383*H383,2)</f>
        <v>0</v>
      </c>
      <c r="K383" s="208" t="s">
        <v>145</v>
      </c>
      <c r="L383" s="46"/>
      <c r="M383" s="213" t="s">
        <v>37</v>
      </c>
      <c r="N383" s="214" t="s">
        <v>48</v>
      </c>
      <c r="O383" s="86"/>
      <c r="P383" s="215">
        <f>O383*H383</f>
        <v>0</v>
      </c>
      <c r="Q383" s="215">
        <v>0</v>
      </c>
      <c r="R383" s="215">
        <f>Q383*H383</f>
        <v>0</v>
      </c>
      <c r="S383" s="215">
        <v>0</v>
      </c>
      <c r="T383" s="216">
        <f>S383*H383</f>
        <v>0</v>
      </c>
      <c r="U383" s="40"/>
      <c r="V383" s="40"/>
      <c r="W383" s="40"/>
      <c r="X383" s="40"/>
      <c r="Y383" s="40"/>
      <c r="Z383" s="40"/>
      <c r="AA383" s="40"/>
      <c r="AB383" s="40"/>
      <c r="AC383" s="40"/>
      <c r="AD383" s="40"/>
      <c r="AE383" s="40"/>
      <c r="AR383" s="217" t="s">
        <v>146</v>
      </c>
      <c r="AT383" s="217" t="s">
        <v>141</v>
      </c>
      <c r="AU383" s="217" t="s">
        <v>87</v>
      </c>
      <c r="AY383" s="19" t="s">
        <v>139</v>
      </c>
      <c r="BE383" s="218">
        <f>IF(N383="základní",J383,0)</f>
        <v>0</v>
      </c>
      <c r="BF383" s="218">
        <f>IF(N383="snížená",J383,0)</f>
        <v>0</v>
      </c>
      <c r="BG383" s="218">
        <f>IF(N383="zákl. přenesená",J383,0)</f>
        <v>0</v>
      </c>
      <c r="BH383" s="218">
        <f>IF(N383="sníž. přenesená",J383,0)</f>
        <v>0</v>
      </c>
      <c r="BI383" s="218">
        <f>IF(N383="nulová",J383,0)</f>
        <v>0</v>
      </c>
      <c r="BJ383" s="19" t="s">
        <v>85</v>
      </c>
      <c r="BK383" s="218">
        <f>ROUND(I383*H383,2)</f>
        <v>0</v>
      </c>
      <c r="BL383" s="19" t="s">
        <v>146</v>
      </c>
      <c r="BM383" s="217" t="s">
        <v>770</v>
      </c>
    </row>
    <row r="384" s="2" customFormat="1">
      <c r="A384" s="40"/>
      <c r="B384" s="41"/>
      <c r="C384" s="42"/>
      <c r="D384" s="219" t="s">
        <v>148</v>
      </c>
      <c r="E384" s="42"/>
      <c r="F384" s="220" t="s">
        <v>771</v>
      </c>
      <c r="G384" s="42"/>
      <c r="H384" s="42"/>
      <c r="I384" s="221"/>
      <c r="J384" s="42"/>
      <c r="K384" s="42"/>
      <c r="L384" s="46"/>
      <c r="M384" s="222"/>
      <c r="N384" s="223"/>
      <c r="O384" s="86"/>
      <c r="P384" s="86"/>
      <c r="Q384" s="86"/>
      <c r="R384" s="86"/>
      <c r="S384" s="86"/>
      <c r="T384" s="87"/>
      <c r="U384" s="40"/>
      <c r="V384" s="40"/>
      <c r="W384" s="40"/>
      <c r="X384" s="40"/>
      <c r="Y384" s="40"/>
      <c r="Z384" s="40"/>
      <c r="AA384" s="40"/>
      <c r="AB384" s="40"/>
      <c r="AC384" s="40"/>
      <c r="AD384" s="40"/>
      <c r="AE384" s="40"/>
      <c r="AT384" s="19" t="s">
        <v>148</v>
      </c>
      <c r="AU384" s="19" t="s">
        <v>87</v>
      </c>
    </row>
    <row r="385" s="2" customFormat="1" ht="24.15" customHeight="1">
      <c r="A385" s="40"/>
      <c r="B385" s="41"/>
      <c r="C385" s="206" t="s">
        <v>429</v>
      </c>
      <c r="D385" s="206" t="s">
        <v>141</v>
      </c>
      <c r="E385" s="207" t="s">
        <v>772</v>
      </c>
      <c r="F385" s="208" t="s">
        <v>773</v>
      </c>
      <c r="G385" s="209" t="s">
        <v>144</v>
      </c>
      <c r="H385" s="210">
        <v>5.8120000000000003</v>
      </c>
      <c r="I385" s="211"/>
      <c r="J385" s="212">
        <f>ROUND(I385*H385,2)</f>
        <v>0</v>
      </c>
      <c r="K385" s="208" t="s">
        <v>145</v>
      </c>
      <c r="L385" s="46"/>
      <c r="M385" s="213" t="s">
        <v>37</v>
      </c>
      <c r="N385" s="214" t="s">
        <v>48</v>
      </c>
      <c r="O385" s="86"/>
      <c r="P385" s="215">
        <f>O385*H385</f>
        <v>0</v>
      </c>
      <c r="Q385" s="215">
        <v>0.0037499999999999999</v>
      </c>
      <c r="R385" s="215">
        <f>Q385*H385</f>
        <v>0.021795000000000002</v>
      </c>
      <c r="S385" s="215">
        <v>0</v>
      </c>
      <c r="T385" s="216">
        <f>S385*H385</f>
        <v>0</v>
      </c>
      <c r="U385" s="40"/>
      <c r="V385" s="40"/>
      <c r="W385" s="40"/>
      <c r="X385" s="40"/>
      <c r="Y385" s="40"/>
      <c r="Z385" s="40"/>
      <c r="AA385" s="40"/>
      <c r="AB385" s="40"/>
      <c r="AC385" s="40"/>
      <c r="AD385" s="40"/>
      <c r="AE385" s="40"/>
      <c r="AR385" s="217" t="s">
        <v>146</v>
      </c>
      <c r="AT385" s="217" t="s">
        <v>141</v>
      </c>
      <c r="AU385" s="217" t="s">
        <v>87</v>
      </c>
      <c r="AY385" s="19" t="s">
        <v>139</v>
      </c>
      <c r="BE385" s="218">
        <f>IF(N385="základní",J385,0)</f>
        <v>0</v>
      </c>
      <c r="BF385" s="218">
        <f>IF(N385="snížená",J385,0)</f>
        <v>0</v>
      </c>
      <c r="BG385" s="218">
        <f>IF(N385="zákl. přenesená",J385,0)</f>
        <v>0</v>
      </c>
      <c r="BH385" s="218">
        <f>IF(N385="sníž. přenesená",J385,0)</f>
        <v>0</v>
      </c>
      <c r="BI385" s="218">
        <f>IF(N385="nulová",J385,0)</f>
        <v>0</v>
      </c>
      <c r="BJ385" s="19" t="s">
        <v>85</v>
      </c>
      <c r="BK385" s="218">
        <f>ROUND(I385*H385,2)</f>
        <v>0</v>
      </c>
      <c r="BL385" s="19" t="s">
        <v>146</v>
      </c>
      <c r="BM385" s="217" t="s">
        <v>774</v>
      </c>
    </row>
    <row r="386" s="2" customFormat="1">
      <c r="A386" s="40"/>
      <c r="B386" s="41"/>
      <c r="C386" s="42"/>
      <c r="D386" s="219" t="s">
        <v>148</v>
      </c>
      <c r="E386" s="42"/>
      <c r="F386" s="220" t="s">
        <v>775</v>
      </c>
      <c r="G386" s="42"/>
      <c r="H386" s="42"/>
      <c r="I386" s="221"/>
      <c r="J386" s="42"/>
      <c r="K386" s="42"/>
      <c r="L386" s="46"/>
      <c r="M386" s="222"/>
      <c r="N386" s="223"/>
      <c r="O386" s="86"/>
      <c r="P386" s="86"/>
      <c r="Q386" s="86"/>
      <c r="R386" s="86"/>
      <c r="S386" s="86"/>
      <c r="T386" s="87"/>
      <c r="U386" s="40"/>
      <c r="V386" s="40"/>
      <c r="W386" s="40"/>
      <c r="X386" s="40"/>
      <c r="Y386" s="40"/>
      <c r="Z386" s="40"/>
      <c r="AA386" s="40"/>
      <c r="AB386" s="40"/>
      <c r="AC386" s="40"/>
      <c r="AD386" s="40"/>
      <c r="AE386" s="40"/>
      <c r="AT386" s="19" t="s">
        <v>148</v>
      </c>
      <c r="AU386" s="19" t="s">
        <v>87</v>
      </c>
    </row>
    <row r="387" s="13" customFormat="1">
      <c r="A387" s="13"/>
      <c r="B387" s="224"/>
      <c r="C387" s="225"/>
      <c r="D387" s="226" t="s">
        <v>150</v>
      </c>
      <c r="E387" s="227" t="s">
        <v>37</v>
      </c>
      <c r="F387" s="228" t="s">
        <v>765</v>
      </c>
      <c r="G387" s="225"/>
      <c r="H387" s="227" t="s">
        <v>37</v>
      </c>
      <c r="I387" s="229"/>
      <c r="J387" s="225"/>
      <c r="K387" s="225"/>
      <c r="L387" s="230"/>
      <c r="M387" s="231"/>
      <c r="N387" s="232"/>
      <c r="O387" s="232"/>
      <c r="P387" s="232"/>
      <c r="Q387" s="232"/>
      <c r="R387" s="232"/>
      <c r="S387" s="232"/>
      <c r="T387" s="233"/>
      <c r="U387" s="13"/>
      <c r="V387" s="13"/>
      <c r="W387" s="13"/>
      <c r="X387" s="13"/>
      <c r="Y387" s="13"/>
      <c r="Z387" s="13"/>
      <c r="AA387" s="13"/>
      <c r="AB387" s="13"/>
      <c r="AC387" s="13"/>
      <c r="AD387" s="13"/>
      <c r="AE387" s="13"/>
      <c r="AT387" s="234" t="s">
        <v>150</v>
      </c>
      <c r="AU387" s="234" t="s">
        <v>87</v>
      </c>
      <c r="AV387" s="13" t="s">
        <v>85</v>
      </c>
      <c r="AW387" s="13" t="s">
        <v>38</v>
      </c>
      <c r="AX387" s="13" t="s">
        <v>77</v>
      </c>
      <c r="AY387" s="234" t="s">
        <v>139</v>
      </c>
    </row>
    <row r="388" s="14" customFormat="1">
      <c r="A388" s="14"/>
      <c r="B388" s="235"/>
      <c r="C388" s="236"/>
      <c r="D388" s="226" t="s">
        <v>150</v>
      </c>
      <c r="E388" s="237" t="s">
        <v>37</v>
      </c>
      <c r="F388" s="238" t="s">
        <v>776</v>
      </c>
      <c r="G388" s="236"/>
      <c r="H388" s="239">
        <v>5.8120000000000003</v>
      </c>
      <c r="I388" s="240"/>
      <c r="J388" s="236"/>
      <c r="K388" s="236"/>
      <c r="L388" s="241"/>
      <c r="M388" s="242"/>
      <c r="N388" s="243"/>
      <c r="O388" s="243"/>
      <c r="P388" s="243"/>
      <c r="Q388" s="243"/>
      <c r="R388" s="243"/>
      <c r="S388" s="243"/>
      <c r="T388" s="244"/>
      <c r="U388" s="14"/>
      <c r="V388" s="14"/>
      <c r="W388" s="14"/>
      <c r="X388" s="14"/>
      <c r="Y388" s="14"/>
      <c r="Z388" s="14"/>
      <c r="AA388" s="14"/>
      <c r="AB388" s="14"/>
      <c r="AC388" s="14"/>
      <c r="AD388" s="14"/>
      <c r="AE388" s="14"/>
      <c r="AT388" s="245" t="s">
        <v>150</v>
      </c>
      <c r="AU388" s="245" t="s">
        <v>87</v>
      </c>
      <c r="AV388" s="14" t="s">
        <v>87</v>
      </c>
      <c r="AW388" s="14" t="s">
        <v>38</v>
      </c>
      <c r="AX388" s="14" t="s">
        <v>85</v>
      </c>
      <c r="AY388" s="245" t="s">
        <v>139</v>
      </c>
    </row>
    <row r="389" s="2" customFormat="1" ht="16.5" customHeight="1">
      <c r="A389" s="40"/>
      <c r="B389" s="41"/>
      <c r="C389" s="206" t="s">
        <v>435</v>
      </c>
      <c r="D389" s="206" t="s">
        <v>141</v>
      </c>
      <c r="E389" s="207" t="s">
        <v>777</v>
      </c>
      <c r="F389" s="208" t="s">
        <v>778</v>
      </c>
      <c r="G389" s="209" t="s">
        <v>144</v>
      </c>
      <c r="H389" s="210">
        <v>161.70400000000001</v>
      </c>
      <c r="I389" s="211"/>
      <c r="J389" s="212">
        <f>ROUND(I389*H389,2)</f>
        <v>0</v>
      </c>
      <c r="K389" s="208" t="s">
        <v>145</v>
      </c>
      <c r="L389" s="46"/>
      <c r="M389" s="213" t="s">
        <v>37</v>
      </c>
      <c r="N389" s="214" t="s">
        <v>48</v>
      </c>
      <c r="O389" s="86"/>
      <c r="P389" s="215">
        <f>O389*H389</f>
        <v>0</v>
      </c>
      <c r="Q389" s="215">
        <v>0.0025000000000000001</v>
      </c>
      <c r="R389" s="215">
        <f>Q389*H389</f>
        <v>0.40426000000000001</v>
      </c>
      <c r="S389" s="215">
        <v>0</v>
      </c>
      <c r="T389" s="216">
        <f>S389*H389</f>
        <v>0</v>
      </c>
      <c r="U389" s="40"/>
      <c r="V389" s="40"/>
      <c r="W389" s="40"/>
      <c r="X389" s="40"/>
      <c r="Y389" s="40"/>
      <c r="Z389" s="40"/>
      <c r="AA389" s="40"/>
      <c r="AB389" s="40"/>
      <c r="AC389" s="40"/>
      <c r="AD389" s="40"/>
      <c r="AE389" s="40"/>
      <c r="AR389" s="217" t="s">
        <v>146</v>
      </c>
      <c r="AT389" s="217" t="s">
        <v>141</v>
      </c>
      <c r="AU389" s="217" t="s">
        <v>87</v>
      </c>
      <c r="AY389" s="19" t="s">
        <v>139</v>
      </c>
      <c r="BE389" s="218">
        <f>IF(N389="základní",J389,0)</f>
        <v>0</v>
      </c>
      <c r="BF389" s="218">
        <f>IF(N389="snížená",J389,0)</f>
        <v>0</v>
      </c>
      <c r="BG389" s="218">
        <f>IF(N389="zákl. přenesená",J389,0)</f>
        <v>0</v>
      </c>
      <c r="BH389" s="218">
        <f>IF(N389="sníž. přenesená",J389,0)</f>
        <v>0</v>
      </c>
      <c r="BI389" s="218">
        <f>IF(N389="nulová",J389,0)</f>
        <v>0</v>
      </c>
      <c r="BJ389" s="19" t="s">
        <v>85</v>
      </c>
      <c r="BK389" s="218">
        <f>ROUND(I389*H389,2)</f>
        <v>0</v>
      </c>
      <c r="BL389" s="19" t="s">
        <v>146</v>
      </c>
      <c r="BM389" s="217" t="s">
        <v>779</v>
      </c>
    </row>
    <row r="390" s="2" customFormat="1">
      <c r="A390" s="40"/>
      <c r="B390" s="41"/>
      <c r="C390" s="42"/>
      <c r="D390" s="219" t="s">
        <v>148</v>
      </c>
      <c r="E390" s="42"/>
      <c r="F390" s="220" t="s">
        <v>780</v>
      </c>
      <c r="G390" s="42"/>
      <c r="H390" s="42"/>
      <c r="I390" s="221"/>
      <c r="J390" s="42"/>
      <c r="K390" s="42"/>
      <c r="L390" s="46"/>
      <c r="M390" s="222"/>
      <c r="N390" s="223"/>
      <c r="O390" s="86"/>
      <c r="P390" s="86"/>
      <c r="Q390" s="86"/>
      <c r="R390" s="86"/>
      <c r="S390" s="86"/>
      <c r="T390" s="87"/>
      <c r="U390" s="40"/>
      <c r="V390" s="40"/>
      <c r="W390" s="40"/>
      <c r="X390" s="40"/>
      <c r="Y390" s="40"/>
      <c r="Z390" s="40"/>
      <c r="AA390" s="40"/>
      <c r="AB390" s="40"/>
      <c r="AC390" s="40"/>
      <c r="AD390" s="40"/>
      <c r="AE390" s="40"/>
      <c r="AT390" s="19" t="s">
        <v>148</v>
      </c>
      <c r="AU390" s="19" t="s">
        <v>87</v>
      </c>
    </row>
    <row r="391" s="14" customFormat="1">
      <c r="A391" s="14"/>
      <c r="B391" s="235"/>
      <c r="C391" s="236"/>
      <c r="D391" s="226" t="s">
        <v>150</v>
      </c>
      <c r="E391" s="237" t="s">
        <v>37</v>
      </c>
      <c r="F391" s="238" t="s">
        <v>781</v>
      </c>
      <c r="G391" s="236"/>
      <c r="H391" s="239">
        <v>161.70400000000001</v>
      </c>
      <c r="I391" s="240"/>
      <c r="J391" s="236"/>
      <c r="K391" s="236"/>
      <c r="L391" s="241"/>
      <c r="M391" s="242"/>
      <c r="N391" s="243"/>
      <c r="O391" s="243"/>
      <c r="P391" s="243"/>
      <c r="Q391" s="243"/>
      <c r="R391" s="243"/>
      <c r="S391" s="243"/>
      <c r="T391" s="244"/>
      <c r="U391" s="14"/>
      <c r="V391" s="14"/>
      <c r="W391" s="14"/>
      <c r="X391" s="14"/>
      <c r="Y391" s="14"/>
      <c r="Z391" s="14"/>
      <c r="AA391" s="14"/>
      <c r="AB391" s="14"/>
      <c r="AC391" s="14"/>
      <c r="AD391" s="14"/>
      <c r="AE391" s="14"/>
      <c r="AT391" s="245" t="s">
        <v>150</v>
      </c>
      <c r="AU391" s="245" t="s">
        <v>87</v>
      </c>
      <c r="AV391" s="14" t="s">
        <v>87</v>
      </c>
      <c r="AW391" s="14" t="s">
        <v>38</v>
      </c>
      <c r="AX391" s="14" t="s">
        <v>85</v>
      </c>
      <c r="AY391" s="245" t="s">
        <v>139</v>
      </c>
    </row>
    <row r="392" s="2" customFormat="1" ht="24.15" customHeight="1">
      <c r="A392" s="40"/>
      <c r="B392" s="41"/>
      <c r="C392" s="206" t="s">
        <v>441</v>
      </c>
      <c r="D392" s="206" t="s">
        <v>141</v>
      </c>
      <c r="E392" s="207" t="s">
        <v>782</v>
      </c>
      <c r="F392" s="208" t="s">
        <v>783</v>
      </c>
      <c r="G392" s="209" t="s">
        <v>454</v>
      </c>
      <c r="H392" s="210">
        <v>0.93100000000000005</v>
      </c>
      <c r="I392" s="211"/>
      <c r="J392" s="212">
        <f>ROUND(I392*H392,2)</f>
        <v>0</v>
      </c>
      <c r="K392" s="208" t="s">
        <v>145</v>
      </c>
      <c r="L392" s="46"/>
      <c r="M392" s="213" t="s">
        <v>37</v>
      </c>
      <c r="N392" s="214" t="s">
        <v>48</v>
      </c>
      <c r="O392" s="86"/>
      <c r="P392" s="215">
        <f>O392*H392</f>
        <v>0</v>
      </c>
      <c r="Q392" s="215">
        <v>1.04922</v>
      </c>
      <c r="R392" s="215">
        <f>Q392*H392</f>
        <v>0.97682382000000012</v>
      </c>
      <c r="S392" s="215">
        <v>0</v>
      </c>
      <c r="T392" s="216">
        <f>S392*H392</f>
        <v>0</v>
      </c>
      <c r="U392" s="40"/>
      <c r="V392" s="40"/>
      <c r="W392" s="40"/>
      <c r="X392" s="40"/>
      <c r="Y392" s="40"/>
      <c r="Z392" s="40"/>
      <c r="AA392" s="40"/>
      <c r="AB392" s="40"/>
      <c r="AC392" s="40"/>
      <c r="AD392" s="40"/>
      <c r="AE392" s="40"/>
      <c r="AR392" s="217" t="s">
        <v>146</v>
      </c>
      <c r="AT392" s="217" t="s">
        <v>141</v>
      </c>
      <c r="AU392" s="217" t="s">
        <v>87</v>
      </c>
      <c r="AY392" s="19" t="s">
        <v>139</v>
      </c>
      <c r="BE392" s="218">
        <f>IF(N392="základní",J392,0)</f>
        <v>0</v>
      </c>
      <c r="BF392" s="218">
        <f>IF(N392="snížená",J392,0)</f>
        <v>0</v>
      </c>
      <c r="BG392" s="218">
        <f>IF(N392="zákl. přenesená",J392,0)</f>
        <v>0</v>
      </c>
      <c r="BH392" s="218">
        <f>IF(N392="sníž. přenesená",J392,0)</f>
        <v>0</v>
      </c>
      <c r="BI392" s="218">
        <f>IF(N392="nulová",J392,0)</f>
        <v>0</v>
      </c>
      <c r="BJ392" s="19" t="s">
        <v>85</v>
      </c>
      <c r="BK392" s="218">
        <f>ROUND(I392*H392,2)</f>
        <v>0</v>
      </c>
      <c r="BL392" s="19" t="s">
        <v>146</v>
      </c>
      <c r="BM392" s="217" t="s">
        <v>784</v>
      </c>
    </row>
    <row r="393" s="2" customFormat="1">
      <c r="A393" s="40"/>
      <c r="B393" s="41"/>
      <c r="C393" s="42"/>
      <c r="D393" s="219" t="s">
        <v>148</v>
      </c>
      <c r="E393" s="42"/>
      <c r="F393" s="220" t="s">
        <v>785</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9" t="s">
        <v>148</v>
      </c>
      <c r="AU393" s="19" t="s">
        <v>87</v>
      </c>
    </row>
    <row r="394" s="13" customFormat="1">
      <c r="A394" s="13"/>
      <c r="B394" s="224"/>
      <c r="C394" s="225"/>
      <c r="D394" s="226" t="s">
        <v>150</v>
      </c>
      <c r="E394" s="227" t="s">
        <v>37</v>
      </c>
      <c r="F394" s="228" t="s">
        <v>627</v>
      </c>
      <c r="G394" s="225"/>
      <c r="H394" s="227" t="s">
        <v>37</v>
      </c>
      <c r="I394" s="229"/>
      <c r="J394" s="225"/>
      <c r="K394" s="225"/>
      <c r="L394" s="230"/>
      <c r="M394" s="231"/>
      <c r="N394" s="232"/>
      <c r="O394" s="232"/>
      <c r="P394" s="232"/>
      <c r="Q394" s="232"/>
      <c r="R394" s="232"/>
      <c r="S394" s="232"/>
      <c r="T394" s="233"/>
      <c r="U394" s="13"/>
      <c r="V394" s="13"/>
      <c r="W394" s="13"/>
      <c r="X394" s="13"/>
      <c r="Y394" s="13"/>
      <c r="Z394" s="13"/>
      <c r="AA394" s="13"/>
      <c r="AB394" s="13"/>
      <c r="AC394" s="13"/>
      <c r="AD394" s="13"/>
      <c r="AE394" s="13"/>
      <c r="AT394" s="234" t="s">
        <v>150</v>
      </c>
      <c r="AU394" s="234" t="s">
        <v>87</v>
      </c>
      <c r="AV394" s="13" t="s">
        <v>85</v>
      </c>
      <c r="AW394" s="13" t="s">
        <v>38</v>
      </c>
      <c r="AX394" s="13" t="s">
        <v>77</v>
      </c>
      <c r="AY394" s="234" t="s">
        <v>139</v>
      </c>
    </row>
    <row r="395" s="14" customFormat="1">
      <c r="A395" s="14"/>
      <c r="B395" s="235"/>
      <c r="C395" s="236"/>
      <c r="D395" s="226" t="s">
        <v>150</v>
      </c>
      <c r="E395" s="237" t="s">
        <v>37</v>
      </c>
      <c r="F395" s="238" t="s">
        <v>786</v>
      </c>
      <c r="G395" s="236"/>
      <c r="H395" s="239">
        <v>0.11799999999999999</v>
      </c>
      <c r="I395" s="240"/>
      <c r="J395" s="236"/>
      <c r="K395" s="236"/>
      <c r="L395" s="241"/>
      <c r="M395" s="242"/>
      <c r="N395" s="243"/>
      <c r="O395" s="243"/>
      <c r="P395" s="243"/>
      <c r="Q395" s="243"/>
      <c r="R395" s="243"/>
      <c r="S395" s="243"/>
      <c r="T395" s="244"/>
      <c r="U395" s="14"/>
      <c r="V395" s="14"/>
      <c r="W395" s="14"/>
      <c r="X395" s="14"/>
      <c r="Y395" s="14"/>
      <c r="Z395" s="14"/>
      <c r="AA395" s="14"/>
      <c r="AB395" s="14"/>
      <c r="AC395" s="14"/>
      <c r="AD395" s="14"/>
      <c r="AE395" s="14"/>
      <c r="AT395" s="245" t="s">
        <v>150</v>
      </c>
      <c r="AU395" s="245" t="s">
        <v>87</v>
      </c>
      <c r="AV395" s="14" t="s">
        <v>87</v>
      </c>
      <c r="AW395" s="14" t="s">
        <v>38</v>
      </c>
      <c r="AX395" s="14" t="s">
        <v>77</v>
      </c>
      <c r="AY395" s="245" t="s">
        <v>139</v>
      </c>
    </row>
    <row r="396" s="15" customFormat="1">
      <c r="A396" s="15"/>
      <c r="B396" s="246"/>
      <c r="C396" s="247"/>
      <c r="D396" s="226" t="s">
        <v>150</v>
      </c>
      <c r="E396" s="248" t="s">
        <v>37</v>
      </c>
      <c r="F396" s="249" t="s">
        <v>175</v>
      </c>
      <c r="G396" s="247"/>
      <c r="H396" s="250">
        <v>0.11799999999999999</v>
      </c>
      <c r="I396" s="251"/>
      <c r="J396" s="247"/>
      <c r="K396" s="247"/>
      <c r="L396" s="252"/>
      <c r="M396" s="253"/>
      <c r="N396" s="254"/>
      <c r="O396" s="254"/>
      <c r="P396" s="254"/>
      <c r="Q396" s="254"/>
      <c r="R396" s="254"/>
      <c r="S396" s="254"/>
      <c r="T396" s="255"/>
      <c r="U396" s="15"/>
      <c r="V396" s="15"/>
      <c r="W396" s="15"/>
      <c r="X396" s="15"/>
      <c r="Y396" s="15"/>
      <c r="Z396" s="15"/>
      <c r="AA396" s="15"/>
      <c r="AB396" s="15"/>
      <c r="AC396" s="15"/>
      <c r="AD396" s="15"/>
      <c r="AE396" s="15"/>
      <c r="AT396" s="256" t="s">
        <v>150</v>
      </c>
      <c r="AU396" s="256" t="s">
        <v>87</v>
      </c>
      <c r="AV396" s="15" t="s">
        <v>160</v>
      </c>
      <c r="AW396" s="15" t="s">
        <v>38</v>
      </c>
      <c r="AX396" s="15" t="s">
        <v>77</v>
      </c>
      <c r="AY396" s="256" t="s">
        <v>139</v>
      </c>
    </row>
    <row r="397" s="13" customFormat="1">
      <c r="A397" s="13"/>
      <c r="B397" s="224"/>
      <c r="C397" s="225"/>
      <c r="D397" s="226" t="s">
        <v>150</v>
      </c>
      <c r="E397" s="227" t="s">
        <v>37</v>
      </c>
      <c r="F397" s="228" t="s">
        <v>537</v>
      </c>
      <c r="G397" s="225"/>
      <c r="H397" s="227" t="s">
        <v>37</v>
      </c>
      <c r="I397" s="229"/>
      <c r="J397" s="225"/>
      <c r="K397" s="225"/>
      <c r="L397" s="230"/>
      <c r="M397" s="231"/>
      <c r="N397" s="232"/>
      <c r="O397" s="232"/>
      <c r="P397" s="232"/>
      <c r="Q397" s="232"/>
      <c r="R397" s="232"/>
      <c r="S397" s="232"/>
      <c r="T397" s="233"/>
      <c r="U397" s="13"/>
      <c r="V397" s="13"/>
      <c r="W397" s="13"/>
      <c r="X397" s="13"/>
      <c r="Y397" s="13"/>
      <c r="Z397" s="13"/>
      <c r="AA397" s="13"/>
      <c r="AB397" s="13"/>
      <c r="AC397" s="13"/>
      <c r="AD397" s="13"/>
      <c r="AE397" s="13"/>
      <c r="AT397" s="234" t="s">
        <v>150</v>
      </c>
      <c r="AU397" s="234" t="s">
        <v>87</v>
      </c>
      <c r="AV397" s="13" t="s">
        <v>85</v>
      </c>
      <c r="AW397" s="13" t="s">
        <v>38</v>
      </c>
      <c r="AX397" s="13" t="s">
        <v>77</v>
      </c>
      <c r="AY397" s="234" t="s">
        <v>139</v>
      </c>
    </row>
    <row r="398" s="14" customFormat="1">
      <c r="A398" s="14"/>
      <c r="B398" s="235"/>
      <c r="C398" s="236"/>
      <c r="D398" s="226" t="s">
        <v>150</v>
      </c>
      <c r="E398" s="237" t="s">
        <v>37</v>
      </c>
      <c r="F398" s="238" t="s">
        <v>787</v>
      </c>
      <c r="G398" s="236"/>
      <c r="H398" s="239">
        <v>0.096000000000000002</v>
      </c>
      <c r="I398" s="240"/>
      <c r="J398" s="236"/>
      <c r="K398" s="236"/>
      <c r="L398" s="241"/>
      <c r="M398" s="242"/>
      <c r="N398" s="243"/>
      <c r="O398" s="243"/>
      <c r="P398" s="243"/>
      <c r="Q398" s="243"/>
      <c r="R398" s="243"/>
      <c r="S398" s="243"/>
      <c r="T398" s="244"/>
      <c r="U398" s="14"/>
      <c r="V398" s="14"/>
      <c r="W398" s="14"/>
      <c r="X398" s="14"/>
      <c r="Y398" s="14"/>
      <c r="Z398" s="14"/>
      <c r="AA398" s="14"/>
      <c r="AB398" s="14"/>
      <c r="AC398" s="14"/>
      <c r="AD398" s="14"/>
      <c r="AE398" s="14"/>
      <c r="AT398" s="245" t="s">
        <v>150</v>
      </c>
      <c r="AU398" s="245" t="s">
        <v>87</v>
      </c>
      <c r="AV398" s="14" t="s">
        <v>87</v>
      </c>
      <c r="AW398" s="14" t="s">
        <v>38</v>
      </c>
      <c r="AX398" s="14" t="s">
        <v>77</v>
      </c>
      <c r="AY398" s="245" t="s">
        <v>139</v>
      </c>
    </row>
    <row r="399" s="14" customFormat="1">
      <c r="A399" s="14"/>
      <c r="B399" s="235"/>
      <c r="C399" s="236"/>
      <c r="D399" s="226" t="s">
        <v>150</v>
      </c>
      <c r="E399" s="237" t="s">
        <v>37</v>
      </c>
      <c r="F399" s="238" t="s">
        <v>788</v>
      </c>
      <c r="G399" s="236"/>
      <c r="H399" s="239">
        <v>0.14199999999999999</v>
      </c>
      <c r="I399" s="240"/>
      <c r="J399" s="236"/>
      <c r="K399" s="236"/>
      <c r="L399" s="241"/>
      <c r="M399" s="242"/>
      <c r="N399" s="243"/>
      <c r="O399" s="243"/>
      <c r="P399" s="243"/>
      <c r="Q399" s="243"/>
      <c r="R399" s="243"/>
      <c r="S399" s="243"/>
      <c r="T399" s="244"/>
      <c r="U399" s="14"/>
      <c r="V399" s="14"/>
      <c r="W399" s="14"/>
      <c r="X399" s="14"/>
      <c r="Y399" s="14"/>
      <c r="Z399" s="14"/>
      <c r="AA399" s="14"/>
      <c r="AB399" s="14"/>
      <c r="AC399" s="14"/>
      <c r="AD399" s="14"/>
      <c r="AE399" s="14"/>
      <c r="AT399" s="245" t="s">
        <v>150</v>
      </c>
      <c r="AU399" s="245" t="s">
        <v>87</v>
      </c>
      <c r="AV399" s="14" t="s">
        <v>87</v>
      </c>
      <c r="AW399" s="14" t="s">
        <v>38</v>
      </c>
      <c r="AX399" s="14" t="s">
        <v>77</v>
      </c>
      <c r="AY399" s="245" t="s">
        <v>139</v>
      </c>
    </row>
    <row r="400" s="13" customFormat="1">
      <c r="A400" s="13"/>
      <c r="B400" s="224"/>
      <c r="C400" s="225"/>
      <c r="D400" s="226" t="s">
        <v>150</v>
      </c>
      <c r="E400" s="227" t="s">
        <v>37</v>
      </c>
      <c r="F400" s="228" t="s">
        <v>789</v>
      </c>
      <c r="G400" s="225"/>
      <c r="H400" s="227" t="s">
        <v>37</v>
      </c>
      <c r="I400" s="229"/>
      <c r="J400" s="225"/>
      <c r="K400" s="225"/>
      <c r="L400" s="230"/>
      <c r="M400" s="231"/>
      <c r="N400" s="232"/>
      <c r="O400" s="232"/>
      <c r="P400" s="232"/>
      <c r="Q400" s="232"/>
      <c r="R400" s="232"/>
      <c r="S400" s="232"/>
      <c r="T400" s="233"/>
      <c r="U400" s="13"/>
      <c r="V400" s="13"/>
      <c r="W400" s="13"/>
      <c r="X400" s="13"/>
      <c r="Y400" s="13"/>
      <c r="Z400" s="13"/>
      <c r="AA400" s="13"/>
      <c r="AB400" s="13"/>
      <c r="AC400" s="13"/>
      <c r="AD400" s="13"/>
      <c r="AE400" s="13"/>
      <c r="AT400" s="234" t="s">
        <v>150</v>
      </c>
      <c r="AU400" s="234" t="s">
        <v>87</v>
      </c>
      <c r="AV400" s="13" t="s">
        <v>85</v>
      </c>
      <c r="AW400" s="13" t="s">
        <v>38</v>
      </c>
      <c r="AX400" s="13" t="s">
        <v>77</v>
      </c>
      <c r="AY400" s="234" t="s">
        <v>139</v>
      </c>
    </row>
    <row r="401" s="14" customFormat="1">
      <c r="A401" s="14"/>
      <c r="B401" s="235"/>
      <c r="C401" s="236"/>
      <c r="D401" s="226" t="s">
        <v>150</v>
      </c>
      <c r="E401" s="237" t="s">
        <v>37</v>
      </c>
      <c r="F401" s="238" t="s">
        <v>790</v>
      </c>
      <c r="G401" s="236"/>
      <c r="H401" s="239">
        <v>0.39000000000000001</v>
      </c>
      <c r="I401" s="240"/>
      <c r="J401" s="236"/>
      <c r="K401" s="236"/>
      <c r="L401" s="241"/>
      <c r="M401" s="242"/>
      <c r="N401" s="243"/>
      <c r="O401" s="243"/>
      <c r="P401" s="243"/>
      <c r="Q401" s="243"/>
      <c r="R401" s="243"/>
      <c r="S401" s="243"/>
      <c r="T401" s="244"/>
      <c r="U401" s="14"/>
      <c r="V401" s="14"/>
      <c r="W401" s="14"/>
      <c r="X401" s="14"/>
      <c r="Y401" s="14"/>
      <c r="Z401" s="14"/>
      <c r="AA401" s="14"/>
      <c r="AB401" s="14"/>
      <c r="AC401" s="14"/>
      <c r="AD401" s="14"/>
      <c r="AE401" s="14"/>
      <c r="AT401" s="245" t="s">
        <v>150</v>
      </c>
      <c r="AU401" s="245" t="s">
        <v>87</v>
      </c>
      <c r="AV401" s="14" t="s">
        <v>87</v>
      </c>
      <c r="AW401" s="14" t="s">
        <v>38</v>
      </c>
      <c r="AX401" s="14" t="s">
        <v>77</v>
      </c>
      <c r="AY401" s="245" t="s">
        <v>139</v>
      </c>
    </row>
    <row r="402" s="15" customFormat="1">
      <c r="A402" s="15"/>
      <c r="B402" s="246"/>
      <c r="C402" s="247"/>
      <c r="D402" s="226" t="s">
        <v>150</v>
      </c>
      <c r="E402" s="248" t="s">
        <v>37</v>
      </c>
      <c r="F402" s="249" t="s">
        <v>175</v>
      </c>
      <c r="G402" s="247"/>
      <c r="H402" s="250">
        <v>0.628</v>
      </c>
      <c r="I402" s="251"/>
      <c r="J402" s="247"/>
      <c r="K402" s="247"/>
      <c r="L402" s="252"/>
      <c r="M402" s="253"/>
      <c r="N402" s="254"/>
      <c r="O402" s="254"/>
      <c r="P402" s="254"/>
      <c r="Q402" s="254"/>
      <c r="R402" s="254"/>
      <c r="S402" s="254"/>
      <c r="T402" s="255"/>
      <c r="U402" s="15"/>
      <c r="V402" s="15"/>
      <c r="W402" s="15"/>
      <c r="X402" s="15"/>
      <c r="Y402" s="15"/>
      <c r="Z402" s="15"/>
      <c r="AA402" s="15"/>
      <c r="AB402" s="15"/>
      <c r="AC402" s="15"/>
      <c r="AD402" s="15"/>
      <c r="AE402" s="15"/>
      <c r="AT402" s="256" t="s">
        <v>150</v>
      </c>
      <c r="AU402" s="256" t="s">
        <v>87</v>
      </c>
      <c r="AV402" s="15" t="s">
        <v>160</v>
      </c>
      <c r="AW402" s="15" t="s">
        <v>38</v>
      </c>
      <c r="AX402" s="15" t="s">
        <v>77</v>
      </c>
      <c r="AY402" s="256" t="s">
        <v>139</v>
      </c>
    </row>
    <row r="403" s="13" customFormat="1">
      <c r="A403" s="13"/>
      <c r="B403" s="224"/>
      <c r="C403" s="225"/>
      <c r="D403" s="226" t="s">
        <v>150</v>
      </c>
      <c r="E403" s="227" t="s">
        <v>37</v>
      </c>
      <c r="F403" s="228" t="s">
        <v>542</v>
      </c>
      <c r="G403" s="225"/>
      <c r="H403" s="227" t="s">
        <v>37</v>
      </c>
      <c r="I403" s="229"/>
      <c r="J403" s="225"/>
      <c r="K403" s="225"/>
      <c r="L403" s="230"/>
      <c r="M403" s="231"/>
      <c r="N403" s="232"/>
      <c r="O403" s="232"/>
      <c r="P403" s="232"/>
      <c r="Q403" s="232"/>
      <c r="R403" s="232"/>
      <c r="S403" s="232"/>
      <c r="T403" s="233"/>
      <c r="U403" s="13"/>
      <c r="V403" s="13"/>
      <c r="W403" s="13"/>
      <c r="X403" s="13"/>
      <c r="Y403" s="13"/>
      <c r="Z403" s="13"/>
      <c r="AA403" s="13"/>
      <c r="AB403" s="13"/>
      <c r="AC403" s="13"/>
      <c r="AD403" s="13"/>
      <c r="AE403" s="13"/>
      <c r="AT403" s="234" t="s">
        <v>150</v>
      </c>
      <c r="AU403" s="234" t="s">
        <v>87</v>
      </c>
      <c r="AV403" s="13" t="s">
        <v>85</v>
      </c>
      <c r="AW403" s="13" t="s">
        <v>38</v>
      </c>
      <c r="AX403" s="13" t="s">
        <v>77</v>
      </c>
      <c r="AY403" s="234" t="s">
        <v>139</v>
      </c>
    </row>
    <row r="404" s="13" customFormat="1">
      <c r="A404" s="13"/>
      <c r="B404" s="224"/>
      <c r="C404" s="225"/>
      <c r="D404" s="226" t="s">
        <v>150</v>
      </c>
      <c r="E404" s="227" t="s">
        <v>37</v>
      </c>
      <c r="F404" s="228" t="s">
        <v>791</v>
      </c>
      <c r="G404" s="225"/>
      <c r="H404" s="227" t="s">
        <v>37</v>
      </c>
      <c r="I404" s="229"/>
      <c r="J404" s="225"/>
      <c r="K404" s="225"/>
      <c r="L404" s="230"/>
      <c r="M404" s="231"/>
      <c r="N404" s="232"/>
      <c r="O404" s="232"/>
      <c r="P404" s="232"/>
      <c r="Q404" s="232"/>
      <c r="R404" s="232"/>
      <c r="S404" s="232"/>
      <c r="T404" s="233"/>
      <c r="U404" s="13"/>
      <c r="V404" s="13"/>
      <c r="W404" s="13"/>
      <c r="X404" s="13"/>
      <c r="Y404" s="13"/>
      <c r="Z404" s="13"/>
      <c r="AA404" s="13"/>
      <c r="AB404" s="13"/>
      <c r="AC404" s="13"/>
      <c r="AD404" s="13"/>
      <c r="AE404" s="13"/>
      <c r="AT404" s="234" t="s">
        <v>150</v>
      </c>
      <c r="AU404" s="234" t="s">
        <v>87</v>
      </c>
      <c r="AV404" s="13" t="s">
        <v>85</v>
      </c>
      <c r="AW404" s="13" t="s">
        <v>38</v>
      </c>
      <c r="AX404" s="13" t="s">
        <v>77</v>
      </c>
      <c r="AY404" s="234" t="s">
        <v>139</v>
      </c>
    </row>
    <row r="405" s="14" customFormat="1">
      <c r="A405" s="14"/>
      <c r="B405" s="235"/>
      <c r="C405" s="236"/>
      <c r="D405" s="226" t="s">
        <v>150</v>
      </c>
      <c r="E405" s="237" t="s">
        <v>37</v>
      </c>
      <c r="F405" s="238" t="s">
        <v>792</v>
      </c>
      <c r="G405" s="236"/>
      <c r="H405" s="239">
        <v>0.10100000000000001</v>
      </c>
      <c r="I405" s="240"/>
      <c r="J405" s="236"/>
      <c r="K405" s="236"/>
      <c r="L405" s="241"/>
      <c r="M405" s="242"/>
      <c r="N405" s="243"/>
      <c r="O405" s="243"/>
      <c r="P405" s="243"/>
      <c r="Q405" s="243"/>
      <c r="R405" s="243"/>
      <c r="S405" s="243"/>
      <c r="T405" s="244"/>
      <c r="U405" s="14"/>
      <c r="V405" s="14"/>
      <c r="W405" s="14"/>
      <c r="X405" s="14"/>
      <c r="Y405" s="14"/>
      <c r="Z405" s="14"/>
      <c r="AA405" s="14"/>
      <c r="AB405" s="14"/>
      <c r="AC405" s="14"/>
      <c r="AD405" s="14"/>
      <c r="AE405" s="14"/>
      <c r="AT405" s="245" t="s">
        <v>150</v>
      </c>
      <c r="AU405" s="245" t="s">
        <v>87</v>
      </c>
      <c r="AV405" s="14" t="s">
        <v>87</v>
      </c>
      <c r="AW405" s="14" t="s">
        <v>38</v>
      </c>
      <c r="AX405" s="14" t="s">
        <v>77</v>
      </c>
      <c r="AY405" s="245" t="s">
        <v>139</v>
      </c>
    </row>
    <row r="406" s="14" customFormat="1">
      <c r="A406" s="14"/>
      <c r="B406" s="235"/>
      <c r="C406" s="236"/>
      <c r="D406" s="226" t="s">
        <v>150</v>
      </c>
      <c r="E406" s="237" t="s">
        <v>37</v>
      </c>
      <c r="F406" s="238" t="s">
        <v>793</v>
      </c>
      <c r="G406" s="236"/>
      <c r="H406" s="239">
        <v>0.042000000000000003</v>
      </c>
      <c r="I406" s="240"/>
      <c r="J406" s="236"/>
      <c r="K406" s="236"/>
      <c r="L406" s="241"/>
      <c r="M406" s="242"/>
      <c r="N406" s="243"/>
      <c r="O406" s="243"/>
      <c r="P406" s="243"/>
      <c r="Q406" s="243"/>
      <c r="R406" s="243"/>
      <c r="S406" s="243"/>
      <c r="T406" s="244"/>
      <c r="U406" s="14"/>
      <c r="V406" s="14"/>
      <c r="W406" s="14"/>
      <c r="X406" s="14"/>
      <c r="Y406" s="14"/>
      <c r="Z406" s="14"/>
      <c r="AA406" s="14"/>
      <c r="AB406" s="14"/>
      <c r="AC406" s="14"/>
      <c r="AD406" s="14"/>
      <c r="AE406" s="14"/>
      <c r="AT406" s="245" t="s">
        <v>150</v>
      </c>
      <c r="AU406" s="245" t="s">
        <v>87</v>
      </c>
      <c r="AV406" s="14" t="s">
        <v>87</v>
      </c>
      <c r="AW406" s="14" t="s">
        <v>38</v>
      </c>
      <c r="AX406" s="14" t="s">
        <v>77</v>
      </c>
      <c r="AY406" s="245" t="s">
        <v>139</v>
      </c>
    </row>
    <row r="407" s="14" customFormat="1">
      <c r="A407" s="14"/>
      <c r="B407" s="235"/>
      <c r="C407" s="236"/>
      <c r="D407" s="226" t="s">
        <v>150</v>
      </c>
      <c r="E407" s="237" t="s">
        <v>37</v>
      </c>
      <c r="F407" s="238" t="s">
        <v>794</v>
      </c>
      <c r="G407" s="236"/>
      <c r="H407" s="239">
        <v>0.042000000000000003</v>
      </c>
      <c r="I407" s="240"/>
      <c r="J407" s="236"/>
      <c r="K407" s="236"/>
      <c r="L407" s="241"/>
      <c r="M407" s="242"/>
      <c r="N407" s="243"/>
      <c r="O407" s="243"/>
      <c r="P407" s="243"/>
      <c r="Q407" s="243"/>
      <c r="R407" s="243"/>
      <c r="S407" s="243"/>
      <c r="T407" s="244"/>
      <c r="U407" s="14"/>
      <c r="V407" s="14"/>
      <c r="W407" s="14"/>
      <c r="X407" s="14"/>
      <c r="Y407" s="14"/>
      <c r="Z407" s="14"/>
      <c r="AA407" s="14"/>
      <c r="AB407" s="14"/>
      <c r="AC407" s="14"/>
      <c r="AD407" s="14"/>
      <c r="AE407" s="14"/>
      <c r="AT407" s="245" t="s">
        <v>150</v>
      </c>
      <c r="AU407" s="245" t="s">
        <v>87</v>
      </c>
      <c r="AV407" s="14" t="s">
        <v>87</v>
      </c>
      <c r="AW407" s="14" t="s">
        <v>38</v>
      </c>
      <c r="AX407" s="14" t="s">
        <v>77</v>
      </c>
      <c r="AY407" s="245" t="s">
        <v>139</v>
      </c>
    </row>
    <row r="408" s="15" customFormat="1">
      <c r="A408" s="15"/>
      <c r="B408" s="246"/>
      <c r="C408" s="247"/>
      <c r="D408" s="226" t="s">
        <v>150</v>
      </c>
      <c r="E408" s="248" t="s">
        <v>37</v>
      </c>
      <c r="F408" s="249" t="s">
        <v>175</v>
      </c>
      <c r="G408" s="247"/>
      <c r="H408" s="250">
        <v>0.185</v>
      </c>
      <c r="I408" s="251"/>
      <c r="J408" s="247"/>
      <c r="K408" s="247"/>
      <c r="L408" s="252"/>
      <c r="M408" s="253"/>
      <c r="N408" s="254"/>
      <c r="O408" s="254"/>
      <c r="P408" s="254"/>
      <c r="Q408" s="254"/>
      <c r="R408" s="254"/>
      <c r="S408" s="254"/>
      <c r="T408" s="255"/>
      <c r="U408" s="15"/>
      <c r="V408" s="15"/>
      <c r="W408" s="15"/>
      <c r="X408" s="15"/>
      <c r="Y408" s="15"/>
      <c r="Z408" s="15"/>
      <c r="AA408" s="15"/>
      <c r="AB408" s="15"/>
      <c r="AC408" s="15"/>
      <c r="AD408" s="15"/>
      <c r="AE408" s="15"/>
      <c r="AT408" s="256" t="s">
        <v>150</v>
      </c>
      <c r="AU408" s="256" t="s">
        <v>87</v>
      </c>
      <c r="AV408" s="15" t="s">
        <v>160</v>
      </c>
      <c r="AW408" s="15" t="s">
        <v>38</v>
      </c>
      <c r="AX408" s="15" t="s">
        <v>77</v>
      </c>
      <c r="AY408" s="256" t="s">
        <v>139</v>
      </c>
    </row>
    <row r="409" s="16" customFormat="1">
      <c r="A409" s="16"/>
      <c r="B409" s="257"/>
      <c r="C409" s="258"/>
      <c r="D409" s="226" t="s">
        <v>150</v>
      </c>
      <c r="E409" s="259" t="s">
        <v>37</v>
      </c>
      <c r="F409" s="260" t="s">
        <v>178</v>
      </c>
      <c r="G409" s="258"/>
      <c r="H409" s="261">
        <v>0.93100000000000005</v>
      </c>
      <c r="I409" s="262"/>
      <c r="J409" s="258"/>
      <c r="K409" s="258"/>
      <c r="L409" s="263"/>
      <c r="M409" s="264"/>
      <c r="N409" s="265"/>
      <c r="O409" s="265"/>
      <c r="P409" s="265"/>
      <c r="Q409" s="265"/>
      <c r="R409" s="265"/>
      <c r="S409" s="265"/>
      <c r="T409" s="266"/>
      <c r="U409" s="16"/>
      <c r="V409" s="16"/>
      <c r="W409" s="16"/>
      <c r="X409" s="16"/>
      <c r="Y409" s="16"/>
      <c r="Z409" s="16"/>
      <c r="AA409" s="16"/>
      <c r="AB409" s="16"/>
      <c r="AC409" s="16"/>
      <c r="AD409" s="16"/>
      <c r="AE409" s="16"/>
      <c r="AT409" s="267" t="s">
        <v>150</v>
      </c>
      <c r="AU409" s="267" t="s">
        <v>87</v>
      </c>
      <c r="AV409" s="16" t="s">
        <v>146</v>
      </c>
      <c r="AW409" s="16" t="s">
        <v>38</v>
      </c>
      <c r="AX409" s="16" t="s">
        <v>85</v>
      </c>
      <c r="AY409" s="267" t="s">
        <v>139</v>
      </c>
    </row>
    <row r="410" s="2" customFormat="1" ht="24.15" customHeight="1">
      <c r="A410" s="40"/>
      <c r="B410" s="41"/>
      <c r="C410" s="206" t="s">
        <v>451</v>
      </c>
      <c r="D410" s="206" t="s">
        <v>141</v>
      </c>
      <c r="E410" s="207" t="s">
        <v>795</v>
      </c>
      <c r="F410" s="208" t="s">
        <v>796</v>
      </c>
      <c r="G410" s="209" t="s">
        <v>454</v>
      </c>
      <c r="H410" s="210">
        <v>0.73899999999999999</v>
      </c>
      <c r="I410" s="211"/>
      <c r="J410" s="212">
        <f>ROUND(I410*H410,2)</f>
        <v>0</v>
      </c>
      <c r="K410" s="208" t="s">
        <v>145</v>
      </c>
      <c r="L410" s="46"/>
      <c r="M410" s="213" t="s">
        <v>37</v>
      </c>
      <c r="N410" s="214" t="s">
        <v>48</v>
      </c>
      <c r="O410" s="86"/>
      <c r="P410" s="215">
        <f>O410*H410</f>
        <v>0</v>
      </c>
      <c r="Q410" s="215">
        <v>1.06277</v>
      </c>
      <c r="R410" s="215">
        <f>Q410*H410</f>
        <v>0.78538702999999999</v>
      </c>
      <c r="S410" s="215">
        <v>0</v>
      </c>
      <c r="T410" s="216">
        <f>S410*H410</f>
        <v>0</v>
      </c>
      <c r="U410" s="40"/>
      <c r="V410" s="40"/>
      <c r="W410" s="40"/>
      <c r="X410" s="40"/>
      <c r="Y410" s="40"/>
      <c r="Z410" s="40"/>
      <c r="AA410" s="40"/>
      <c r="AB410" s="40"/>
      <c r="AC410" s="40"/>
      <c r="AD410" s="40"/>
      <c r="AE410" s="40"/>
      <c r="AR410" s="217" t="s">
        <v>146</v>
      </c>
      <c r="AT410" s="217" t="s">
        <v>141</v>
      </c>
      <c r="AU410" s="217" t="s">
        <v>87</v>
      </c>
      <c r="AY410" s="19" t="s">
        <v>139</v>
      </c>
      <c r="BE410" s="218">
        <f>IF(N410="základní",J410,0)</f>
        <v>0</v>
      </c>
      <c r="BF410" s="218">
        <f>IF(N410="snížená",J410,0)</f>
        <v>0</v>
      </c>
      <c r="BG410" s="218">
        <f>IF(N410="zákl. přenesená",J410,0)</f>
        <v>0</v>
      </c>
      <c r="BH410" s="218">
        <f>IF(N410="sníž. přenesená",J410,0)</f>
        <v>0</v>
      </c>
      <c r="BI410" s="218">
        <f>IF(N410="nulová",J410,0)</f>
        <v>0</v>
      </c>
      <c r="BJ410" s="19" t="s">
        <v>85</v>
      </c>
      <c r="BK410" s="218">
        <f>ROUND(I410*H410,2)</f>
        <v>0</v>
      </c>
      <c r="BL410" s="19" t="s">
        <v>146</v>
      </c>
      <c r="BM410" s="217" t="s">
        <v>797</v>
      </c>
    </row>
    <row r="411" s="2" customFormat="1">
      <c r="A411" s="40"/>
      <c r="B411" s="41"/>
      <c r="C411" s="42"/>
      <c r="D411" s="219" t="s">
        <v>148</v>
      </c>
      <c r="E411" s="42"/>
      <c r="F411" s="220" t="s">
        <v>798</v>
      </c>
      <c r="G411" s="42"/>
      <c r="H411" s="42"/>
      <c r="I411" s="221"/>
      <c r="J411" s="42"/>
      <c r="K411" s="42"/>
      <c r="L411" s="46"/>
      <c r="M411" s="222"/>
      <c r="N411" s="223"/>
      <c r="O411" s="86"/>
      <c r="P411" s="86"/>
      <c r="Q411" s="86"/>
      <c r="R411" s="86"/>
      <c r="S411" s="86"/>
      <c r="T411" s="87"/>
      <c r="U411" s="40"/>
      <c r="V411" s="40"/>
      <c r="W411" s="40"/>
      <c r="X411" s="40"/>
      <c r="Y411" s="40"/>
      <c r="Z411" s="40"/>
      <c r="AA411" s="40"/>
      <c r="AB411" s="40"/>
      <c r="AC411" s="40"/>
      <c r="AD411" s="40"/>
      <c r="AE411" s="40"/>
      <c r="AT411" s="19" t="s">
        <v>148</v>
      </c>
      <c r="AU411" s="19" t="s">
        <v>87</v>
      </c>
    </row>
    <row r="412" s="13" customFormat="1">
      <c r="A412" s="13"/>
      <c r="B412" s="224"/>
      <c r="C412" s="225"/>
      <c r="D412" s="226" t="s">
        <v>150</v>
      </c>
      <c r="E412" s="227" t="s">
        <v>37</v>
      </c>
      <c r="F412" s="228" t="s">
        <v>627</v>
      </c>
      <c r="G412" s="225"/>
      <c r="H412" s="227" t="s">
        <v>37</v>
      </c>
      <c r="I412" s="229"/>
      <c r="J412" s="225"/>
      <c r="K412" s="225"/>
      <c r="L412" s="230"/>
      <c r="M412" s="231"/>
      <c r="N412" s="232"/>
      <c r="O412" s="232"/>
      <c r="P412" s="232"/>
      <c r="Q412" s="232"/>
      <c r="R412" s="232"/>
      <c r="S412" s="232"/>
      <c r="T412" s="233"/>
      <c r="U412" s="13"/>
      <c r="V412" s="13"/>
      <c r="W412" s="13"/>
      <c r="X412" s="13"/>
      <c r="Y412" s="13"/>
      <c r="Z412" s="13"/>
      <c r="AA412" s="13"/>
      <c r="AB412" s="13"/>
      <c r="AC412" s="13"/>
      <c r="AD412" s="13"/>
      <c r="AE412" s="13"/>
      <c r="AT412" s="234" t="s">
        <v>150</v>
      </c>
      <c r="AU412" s="234" t="s">
        <v>87</v>
      </c>
      <c r="AV412" s="13" t="s">
        <v>85</v>
      </c>
      <c r="AW412" s="13" t="s">
        <v>38</v>
      </c>
      <c r="AX412" s="13" t="s">
        <v>77</v>
      </c>
      <c r="AY412" s="234" t="s">
        <v>139</v>
      </c>
    </row>
    <row r="413" s="14" customFormat="1">
      <c r="A413" s="14"/>
      <c r="B413" s="235"/>
      <c r="C413" s="236"/>
      <c r="D413" s="226" t="s">
        <v>150</v>
      </c>
      <c r="E413" s="237" t="s">
        <v>37</v>
      </c>
      <c r="F413" s="238" t="s">
        <v>799</v>
      </c>
      <c r="G413" s="236"/>
      <c r="H413" s="239">
        <v>0.12</v>
      </c>
      <c r="I413" s="240"/>
      <c r="J413" s="236"/>
      <c r="K413" s="236"/>
      <c r="L413" s="241"/>
      <c r="M413" s="242"/>
      <c r="N413" s="243"/>
      <c r="O413" s="243"/>
      <c r="P413" s="243"/>
      <c r="Q413" s="243"/>
      <c r="R413" s="243"/>
      <c r="S413" s="243"/>
      <c r="T413" s="244"/>
      <c r="U413" s="14"/>
      <c r="V413" s="14"/>
      <c r="W413" s="14"/>
      <c r="X413" s="14"/>
      <c r="Y413" s="14"/>
      <c r="Z413" s="14"/>
      <c r="AA413" s="14"/>
      <c r="AB413" s="14"/>
      <c r="AC413" s="14"/>
      <c r="AD413" s="14"/>
      <c r="AE413" s="14"/>
      <c r="AT413" s="245" t="s">
        <v>150</v>
      </c>
      <c r="AU413" s="245" t="s">
        <v>87</v>
      </c>
      <c r="AV413" s="14" t="s">
        <v>87</v>
      </c>
      <c r="AW413" s="14" t="s">
        <v>38</v>
      </c>
      <c r="AX413" s="14" t="s">
        <v>77</v>
      </c>
      <c r="AY413" s="245" t="s">
        <v>139</v>
      </c>
    </row>
    <row r="414" s="13" customFormat="1">
      <c r="A414" s="13"/>
      <c r="B414" s="224"/>
      <c r="C414" s="225"/>
      <c r="D414" s="226" t="s">
        <v>150</v>
      </c>
      <c r="E414" s="227" t="s">
        <v>37</v>
      </c>
      <c r="F414" s="228" t="s">
        <v>800</v>
      </c>
      <c r="G414" s="225"/>
      <c r="H414" s="227" t="s">
        <v>37</v>
      </c>
      <c r="I414" s="229"/>
      <c r="J414" s="225"/>
      <c r="K414" s="225"/>
      <c r="L414" s="230"/>
      <c r="M414" s="231"/>
      <c r="N414" s="232"/>
      <c r="O414" s="232"/>
      <c r="P414" s="232"/>
      <c r="Q414" s="232"/>
      <c r="R414" s="232"/>
      <c r="S414" s="232"/>
      <c r="T414" s="233"/>
      <c r="U414" s="13"/>
      <c r="V414" s="13"/>
      <c r="W414" s="13"/>
      <c r="X414" s="13"/>
      <c r="Y414" s="13"/>
      <c r="Z414" s="13"/>
      <c r="AA414" s="13"/>
      <c r="AB414" s="13"/>
      <c r="AC414" s="13"/>
      <c r="AD414" s="13"/>
      <c r="AE414" s="13"/>
      <c r="AT414" s="234" t="s">
        <v>150</v>
      </c>
      <c r="AU414" s="234" t="s">
        <v>87</v>
      </c>
      <c r="AV414" s="13" t="s">
        <v>85</v>
      </c>
      <c r="AW414" s="13" t="s">
        <v>38</v>
      </c>
      <c r="AX414" s="13" t="s">
        <v>77</v>
      </c>
      <c r="AY414" s="234" t="s">
        <v>139</v>
      </c>
    </row>
    <row r="415" s="14" customFormat="1">
      <c r="A415" s="14"/>
      <c r="B415" s="235"/>
      <c r="C415" s="236"/>
      <c r="D415" s="226" t="s">
        <v>150</v>
      </c>
      <c r="E415" s="237" t="s">
        <v>37</v>
      </c>
      <c r="F415" s="238" t="s">
        <v>801</v>
      </c>
      <c r="G415" s="236"/>
      <c r="H415" s="239">
        <v>0.48199999999999998</v>
      </c>
      <c r="I415" s="240"/>
      <c r="J415" s="236"/>
      <c r="K415" s="236"/>
      <c r="L415" s="241"/>
      <c r="M415" s="242"/>
      <c r="N415" s="243"/>
      <c r="O415" s="243"/>
      <c r="P415" s="243"/>
      <c r="Q415" s="243"/>
      <c r="R415" s="243"/>
      <c r="S415" s="243"/>
      <c r="T415" s="244"/>
      <c r="U415" s="14"/>
      <c r="V415" s="14"/>
      <c r="W415" s="14"/>
      <c r="X415" s="14"/>
      <c r="Y415" s="14"/>
      <c r="Z415" s="14"/>
      <c r="AA415" s="14"/>
      <c r="AB415" s="14"/>
      <c r="AC415" s="14"/>
      <c r="AD415" s="14"/>
      <c r="AE415" s="14"/>
      <c r="AT415" s="245" t="s">
        <v>150</v>
      </c>
      <c r="AU415" s="245" t="s">
        <v>87</v>
      </c>
      <c r="AV415" s="14" t="s">
        <v>87</v>
      </c>
      <c r="AW415" s="14" t="s">
        <v>38</v>
      </c>
      <c r="AX415" s="14" t="s">
        <v>77</v>
      </c>
      <c r="AY415" s="245" t="s">
        <v>139</v>
      </c>
    </row>
    <row r="416" s="13" customFormat="1">
      <c r="A416" s="13"/>
      <c r="B416" s="224"/>
      <c r="C416" s="225"/>
      <c r="D416" s="226" t="s">
        <v>150</v>
      </c>
      <c r="E416" s="227" t="s">
        <v>37</v>
      </c>
      <c r="F416" s="228" t="s">
        <v>802</v>
      </c>
      <c r="G416" s="225"/>
      <c r="H416" s="227" t="s">
        <v>37</v>
      </c>
      <c r="I416" s="229"/>
      <c r="J416" s="225"/>
      <c r="K416" s="225"/>
      <c r="L416" s="230"/>
      <c r="M416" s="231"/>
      <c r="N416" s="232"/>
      <c r="O416" s="232"/>
      <c r="P416" s="232"/>
      <c r="Q416" s="232"/>
      <c r="R416" s="232"/>
      <c r="S416" s="232"/>
      <c r="T416" s="233"/>
      <c r="U416" s="13"/>
      <c r="V416" s="13"/>
      <c r="W416" s="13"/>
      <c r="X416" s="13"/>
      <c r="Y416" s="13"/>
      <c r="Z416" s="13"/>
      <c r="AA416" s="13"/>
      <c r="AB416" s="13"/>
      <c r="AC416" s="13"/>
      <c r="AD416" s="13"/>
      <c r="AE416" s="13"/>
      <c r="AT416" s="234" t="s">
        <v>150</v>
      </c>
      <c r="AU416" s="234" t="s">
        <v>87</v>
      </c>
      <c r="AV416" s="13" t="s">
        <v>85</v>
      </c>
      <c r="AW416" s="13" t="s">
        <v>38</v>
      </c>
      <c r="AX416" s="13" t="s">
        <v>77</v>
      </c>
      <c r="AY416" s="234" t="s">
        <v>139</v>
      </c>
    </row>
    <row r="417" s="14" customFormat="1">
      <c r="A417" s="14"/>
      <c r="B417" s="235"/>
      <c r="C417" s="236"/>
      <c r="D417" s="226" t="s">
        <v>150</v>
      </c>
      <c r="E417" s="237" t="s">
        <v>37</v>
      </c>
      <c r="F417" s="238" t="s">
        <v>803</v>
      </c>
      <c r="G417" s="236"/>
      <c r="H417" s="239">
        <v>0.13700000000000001</v>
      </c>
      <c r="I417" s="240"/>
      <c r="J417" s="236"/>
      <c r="K417" s="236"/>
      <c r="L417" s="241"/>
      <c r="M417" s="242"/>
      <c r="N417" s="243"/>
      <c r="O417" s="243"/>
      <c r="P417" s="243"/>
      <c r="Q417" s="243"/>
      <c r="R417" s="243"/>
      <c r="S417" s="243"/>
      <c r="T417" s="244"/>
      <c r="U417" s="14"/>
      <c r="V417" s="14"/>
      <c r="W417" s="14"/>
      <c r="X417" s="14"/>
      <c r="Y417" s="14"/>
      <c r="Z417" s="14"/>
      <c r="AA417" s="14"/>
      <c r="AB417" s="14"/>
      <c r="AC417" s="14"/>
      <c r="AD417" s="14"/>
      <c r="AE417" s="14"/>
      <c r="AT417" s="245" t="s">
        <v>150</v>
      </c>
      <c r="AU417" s="245" t="s">
        <v>87</v>
      </c>
      <c r="AV417" s="14" t="s">
        <v>87</v>
      </c>
      <c r="AW417" s="14" t="s">
        <v>38</v>
      </c>
      <c r="AX417" s="14" t="s">
        <v>77</v>
      </c>
      <c r="AY417" s="245" t="s">
        <v>139</v>
      </c>
    </row>
    <row r="418" s="16" customFormat="1">
      <c r="A418" s="16"/>
      <c r="B418" s="257"/>
      <c r="C418" s="258"/>
      <c r="D418" s="226" t="s">
        <v>150</v>
      </c>
      <c r="E418" s="259" t="s">
        <v>37</v>
      </c>
      <c r="F418" s="260" t="s">
        <v>178</v>
      </c>
      <c r="G418" s="258"/>
      <c r="H418" s="261">
        <v>0.73899999999999999</v>
      </c>
      <c r="I418" s="262"/>
      <c r="J418" s="258"/>
      <c r="K418" s="258"/>
      <c r="L418" s="263"/>
      <c r="M418" s="264"/>
      <c r="N418" s="265"/>
      <c r="O418" s="265"/>
      <c r="P418" s="265"/>
      <c r="Q418" s="265"/>
      <c r="R418" s="265"/>
      <c r="S418" s="265"/>
      <c r="T418" s="266"/>
      <c r="U418" s="16"/>
      <c r="V418" s="16"/>
      <c r="W418" s="16"/>
      <c r="X418" s="16"/>
      <c r="Y418" s="16"/>
      <c r="Z418" s="16"/>
      <c r="AA418" s="16"/>
      <c r="AB418" s="16"/>
      <c r="AC418" s="16"/>
      <c r="AD418" s="16"/>
      <c r="AE418" s="16"/>
      <c r="AT418" s="267" t="s">
        <v>150</v>
      </c>
      <c r="AU418" s="267" t="s">
        <v>87</v>
      </c>
      <c r="AV418" s="16" t="s">
        <v>146</v>
      </c>
      <c r="AW418" s="16" t="s">
        <v>38</v>
      </c>
      <c r="AX418" s="16" t="s">
        <v>85</v>
      </c>
      <c r="AY418" s="267" t="s">
        <v>139</v>
      </c>
    </row>
    <row r="419" s="2" customFormat="1" ht="16.5" customHeight="1">
      <c r="A419" s="40"/>
      <c r="B419" s="41"/>
      <c r="C419" s="206" t="s">
        <v>460</v>
      </c>
      <c r="D419" s="206" t="s">
        <v>141</v>
      </c>
      <c r="E419" s="207" t="s">
        <v>804</v>
      </c>
      <c r="F419" s="208" t="s">
        <v>805</v>
      </c>
      <c r="G419" s="209" t="s">
        <v>155</v>
      </c>
      <c r="H419" s="210">
        <v>3.032</v>
      </c>
      <c r="I419" s="211"/>
      <c r="J419" s="212">
        <f>ROUND(I419*H419,2)</f>
        <v>0</v>
      </c>
      <c r="K419" s="208" t="s">
        <v>145</v>
      </c>
      <c r="L419" s="46"/>
      <c r="M419" s="213" t="s">
        <v>37</v>
      </c>
      <c r="N419" s="214" t="s">
        <v>48</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146</v>
      </c>
      <c r="AT419" s="217" t="s">
        <v>141</v>
      </c>
      <c r="AU419" s="217" t="s">
        <v>87</v>
      </c>
      <c r="AY419" s="19" t="s">
        <v>139</v>
      </c>
      <c r="BE419" s="218">
        <f>IF(N419="základní",J419,0)</f>
        <v>0</v>
      </c>
      <c r="BF419" s="218">
        <f>IF(N419="snížená",J419,0)</f>
        <v>0</v>
      </c>
      <c r="BG419" s="218">
        <f>IF(N419="zákl. přenesená",J419,0)</f>
        <v>0</v>
      </c>
      <c r="BH419" s="218">
        <f>IF(N419="sníž. přenesená",J419,0)</f>
        <v>0</v>
      </c>
      <c r="BI419" s="218">
        <f>IF(N419="nulová",J419,0)</f>
        <v>0</v>
      </c>
      <c r="BJ419" s="19" t="s">
        <v>85</v>
      </c>
      <c r="BK419" s="218">
        <f>ROUND(I419*H419,2)</f>
        <v>0</v>
      </c>
      <c r="BL419" s="19" t="s">
        <v>146</v>
      </c>
      <c r="BM419" s="217" t="s">
        <v>806</v>
      </c>
    </row>
    <row r="420" s="2" customFormat="1">
      <c r="A420" s="40"/>
      <c r="B420" s="41"/>
      <c r="C420" s="42"/>
      <c r="D420" s="219" t="s">
        <v>148</v>
      </c>
      <c r="E420" s="42"/>
      <c r="F420" s="220" t="s">
        <v>807</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9" t="s">
        <v>148</v>
      </c>
      <c r="AU420" s="19" t="s">
        <v>87</v>
      </c>
    </row>
    <row r="421" s="13" customFormat="1">
      <c r="A421" s="13"/>
      <c r="B421" s="224"/>
      <c r="C421" s="225"/>
      <c r="D421" s="226" t="s">
        <v>150</v>
      </c>
      <c r="E421" s="227" t="s">
        <v>37</v>
      </c>
      <c r="F421" s="228" t="s">
        <v>627</v>
      </c>
      <c r="G421" s="225"/>
      <c r="H421" s="227" t="s">
        <v>37</v>
      </c>
      <c r="I421" s="229"/>
      <c r="J421" s="225"/>
      <c r="K421" s="225"/>
      <c r="L421" s="230"/>
      <c r="M421" s="231"/>
      <c r="N421" s="232"/>
      <c r="O421" s="232"/>
      <c r="P421" s="232"/>
      <c r="Q421" s="232"/>
      <c r="R421" s="232"/>
      <c r="S421" s="232"/>
      <c r="T421" s="233"/>
      <c r="U421" s="13"/>
      <c r="V421" s="13"/>
      <c r="W421" s="13"/>
      <c r="X421" s="13"/>
      <c r="Y421" s="13"/>
      <c r="Z421" s="13"/>
      <c r="AA421" s="13"/>
      <c r="AB421" s="13"/>
      <c r="AC421" s="13"/>
      <c r="AD421" s="13"/>
      <c r="AE421" s="13"/>
      <c r="AT421" s="234" t="s">
        <v>150</v>
      </c>
      <c r="AU421" s="234" t="s">
        <v>87</v>
      </c>
      <c r="AV421" s="13" t="s">
        <v>85</v>
      </c>
      <c r="AW421" s="13" t="s">
        <v>38</v>
      </c>
      <c r="AX421" s="13" t="s">
        <v>77</v>
      </c>
      <c r="AY421" s="234" t="s">
        <v>139</v>
      </c>
    </row>
    <row r="422" s="14" customFormat="1">
      <c r="A422" s="14"/>
      <c r="B422" s="235"/>
      <c r="C422" s="236"/>
      <c r="D422" s="226" t="s">
        <v>150</v>
      </c>
      <c r="E422" s="237" t="s">
        <v>37</v>
      </c>
      <c r="F422" s="238" t="s">
        <v>808</v>
      </c>
      <c r="G422" s="236"/>
      <c r="H422" s="239">
        <v>3.032</v>
      </c>
      <c r="I422" s="240"/>
      <c r="J422" s="236"/>
      <c r="K422" s="236"/>
      <c r="L422" s="241"/>
      <c r="M422" s="242"/>
      <c r="N422" s="243"/>
      <c r="O422" s="243"/>
      <c r="P422" s="243"/>
      <c r="Q422" s="243"/>
      <c r="R422" s="243"/>
      <c r="S422" s="243"/>
      <c r="T422" s="244"/>
      <c r="U422" s="14"/>
      <c r="V422" s="14"/>
      <c r="W422" s="14"/>
      <c r="X422" s="14"/>
      <c r="Y422" s="14"/>
      <c r="Z422" s="14"/>
      <c r="AA422" s="14"/>
      <c r="AB422" s="14"/>
      <c r="AC422" s="14"/>
      <c r="AD422" s="14"/>
      <c r="AE422" s="14"/>
      <c r="AT422" s="245" t="s">
        <v>150</v>
      </c>
      <c r="AU422" s="245" t="s">
        <v>87</v>
      </c>
      <c r="AV422" s="14" t="s">
        <v>87</v>
      </c>
      <c r="AW422" s="14" t="s">
        <v>38</v>
      </c>
      <c r="AX422" s="14" t="s">
        <v>85</v>
      </c>
      <c r="AY422" s="245" t="s">
        <v>139</v>
      </c>
    </row>
    <row r="423" s="2" customFormat="1" ht="21.75" customHeight="1">
      <c r="A423" s="40"/>
      <c r="B423" s="41"/>
      <c r="C423" s="206" t="s">
        <v>465</v>
      </c>
      <c r="D423" s="206" t="s">
        <v>141</v>
      </c>
      <c r="E423" s="207" t="s">
        <v>809</v>
      </c>
      <c r="F423" s="208" t="s">
        <v>810</v>
      </c>
      <c r="G423" s="209" t="s">
        <v>144</v>
      </c>
      <c r="H423" s="210">
        <v>11.913</v>
      </c>
      <c r="I423" s="211"/>
      <c r="J423" s="212">
        <f>ROUND(I423*H423,2)</f>
        <v>0</v>
      </c>
      <c r="K423" s="208" t="s">
        <v>145</v>
      </c>
      <c r="L423" s="46"/>
      <c r="M423" s="213" t="s">
        <v>37</v>
      </c>
      <c r="N423" s="214" t="s">
        <v>48</v>
      </c>
      <c r="O423" s="86"/>
      <c r="P423" s="215">
        <f>O423*H423</f>
        <v>0</v>
      </c>
      <c r="Q423" s="215">
        <v>0.025190000000000001</v>
      </c>
      <c r="R423" s="215">
        <f>Q423*H423</f>
        <v>0.30008847</v>
      </c>
      <c r="S423" s="215">
        <v>0</v>
      </c>
      <c r="T423" s="216">
        <f>S423*H423</f>
        <v>0</v>
      </c>
      <c r="U423" s="40"/>
      <c r="V423" s="40"/>
      <c r="W423" s="40"/>
      <c r="X423" s="40"/>
      <c r="Y423" s="40"/>
      <c r="Z423" s="40"/>
      <c r="AA423" s="40"/>
      <c r="AB423" s="40"/>
      <c r="AC423" s="40"/>
      <c r="AD423" s="40"/>
      <c r="AE423" s="40"/>
      <c r="AR423" s="217" t="s">
        <v>146</v>
      </c>
      <c r="AT423" s="217" t="s">
        <v>141</v>
      </c>
      <c r="AU423" s="217" t="s">
        <v>87</v>
      </c>
      <c r="AY423" s="19" t="s">
        <v>139</v>
      </c>
      <c r="BE423" s="218">
        <f>IF(N423="základní",J423,0)</f>
        <v>0</v>
      </c>
      <c r="BF423" s="218">
        <f>IF(N423="snížená",J423,0)</f>
        <v>0</v>
      </c>
      <c r="BG423" s="218">
        <f>IF(N423="zákl. přenesená",J423,0)</f>
        <v>0</v>
      </c>
      <c r="BH423" s="218">
        <f>IF(N423="sníž. přenesená",J423,0)</f>
        <v>0</v>
      </c>
      <c r="BI423" s="218">
        <f>IF(N423="nulová",J423,0)</f>
        <v>0</v>
      </c>
      <c r="BJ423" s="19" t="s">
        <v>85</v>
      </c>
      <c r="BK423" s="218">
        <f>ROUND(I423*H423,2)</f>
        <v>0</v>
      </c>
      <c r="BL423" s="19" t="s">
        <v>146</v>
      </c>
      <c r="BM423" s="217" t="s">
        <v>811</v>
      </c>
    </row>
    <row r="424" s="2" customFormat="1">
      <c r="A424" s="40"/>
      <c r="B424" s="41"/>
      <c r="C424" s="42"/>
      <c r="D424" s="219" t="s">
        <v>148</v>
      </c>
      <c r="E424" s="42"/>
      <c r="F424" s="220" t="s">
        <v>812</v>
      </c>
      <c r="G424" s="42"/>
      <c r="H424" s="42"/>
      <c r="I424" s="221"/>
      <c r="J424" s="42"/>
      <c r="K424" s="42"/>
      <c r="L424" s="46"/>
      <c r="M424" s="222"/>
      <c r="N424" s="223"/>
      <c r="O424" s="86"/>
      <c r="P424" s="86"/>
      <c r="Q424" s="86"/>
      <c r="R424" s="86"/>
      <c r="S424" s="86"/>
      <c r="T424" s="87"/>
      <c r="U424" s="40"/>
      <c r="V424" s="40"/>
      <c r="W424" s="40"/>
      <c r="X424" s="40"/>
      <c r="Y424" s="40"/>
      <c r="Z424" s="40"/>
      <c r="AA424" s="40"/>
      <c r="AB424" s="40"/>
      <c r="AC424" s="40"/>
      <c r="AD424" s="40"/>
      <c r="AE424" s="40"/>
      <c r="AT424" s="19" t="s">
        <v>148</v>
      </c>
      <c r="AU424" s="19" t="s">
        <v>87</v>
      </c>
    </row>
    <row r="425" s="13" customFormat="1">
      <c r="A425" s="13"/>
      <c r="B425" s="224"/>
      <c r="C425" s="225"/>
      <c r="D425" s="226" t="s">
        <v>150</v>
      </c>
      <c r="E425" s="227" t="s">
        <v>37</v>
      </c>
      <c r="F425" s="228" t="s">
        <v>627</v>
      </c>
      <c r="G425" s="225"/>
      <c r="H425" s="227" t="s">
        <v>37</v>
      </c>
      <c r="I425" s="229"/>
      <c r="J425" s="225"/>
      <c r="K425" s="225"/>
      <c r="L425" s="230"/>
      <c r="M425" s="231"/>
      <c r="N425" s="232"/>
      <c r="O425" s="232"/>
      <c r="P425" s="232"/>
      <c r="Q425" s="232"/>
      <c r="R425" s="232"/>
      <c r="S425" s="232"/>
      <c r="T425" s="233"/>
      <c r="U425" s="13"/>
      <c r="V425" s="13"/>
      <c r="W425" s="13"/>
      <c r="X425" s="13"/>
      <c r="Y425" s="13"/>
      <c r="Z425" s="13"/>
      <c r="AA425" s="13"/>
      <c r="AB425" s="13"/>
      <c r="AC425" s="13"/>
      <c r="AD425" s="13"/>
      <c r="AE425" s="13"/>
      <c r="AT425" s="234" t="s">
        <v>150</v>
      </c>
      <c r="AU425" s="234" t="s">
        <v>87</v>
      </c>
      <c r="AV425" s="13" t="s">
        <v>85</v>
      </c>
      <c r="AW425" s="13" t="s">
        <v>38</v>
      </c>
      <c r="AX425" s="13" t="s">
        <v>77</v>
      </c>
      <c r="AY425" s="234" t="s">
        <v>139</v>
      </c>
    </row>
    <row r="426" s="14" customFormat="1">
      <c r="A426" s="14"/>
      <c r="B426" s="235"/>
      <c r="C426" s="236"/>
      <c r="D426" s="226" t="s">
        <v>150</v>
      </c>
      <c r="E426" s="237" t="s">
        <v>37</v>
      </c>
      <c r="F426" s="238" t="s">
        <v>813</v>
      </c>
      <c r="G426" s="236"/>
      <c r="H426" s="239">
        <v>11.913</v>
      </c>
      <c r="I426" s="240"/>
      <c r="J426" s="236"/>
      <c r="K426" s="236"/>
      <c r="L426" s="241"/>
      <c r="M426" s="242"/>
      <c r="N426" s="243"/>
      <c r="O426" s="243"/>
      <c r="P426" s="243"/>
      <c r="Q426" s="243"/>
      <c r="R426" s="243"/>
      <c r="S426" s="243"/>
      <c r="T426" s="244"/>
      <c r="U426" s="14"/>
      <c r="V426" s="14"/>
      <c r="W426" s="14"/>
      <c r="X426" s="14"/>
      <c r="Y426" s="14"/>
      <c r="Z426" s="14"/>
      <c r="AA426" s="14"/>
      <c r="AB426" s="14"/>
      <c r="AC426" s="14"/>
      <c r="AD426" s="14"/>
      <c r="AE426" s="14"/>
      <c r="AT426" s="245" t="s">
        <v>150</v>
      </c>
      <c r="AU426" s="245" t="s">
        <v>87</v>
      </c>
      <c r="AV426" s="14" t="s">
        <v>87</v>
      </c>
      <c r="AW426" s="14" t="s">
        <v>38</v>
      </c>
      <c r="AX426" s="14" t="s">
        <v>85</v>
      </c>
      <c r="AY426" s="245" t="s">
        <v>139</v>
      </c>
    </row>
    <row r="427" s="2" customFormat="1" ht="21.75" customHeight="1">
      <c r="A427" s="40"/>
      <c r="B427" s="41"/>
      <c r="C427" s="206" t="s">
        <v>470</v>
      </c>
      <c r="D427" s="206" t="s">
        <v>141</v>
      </c>
      <c r="E427" s="207" t="s">
        <v>814</v>
      </c>
      <c r="F427" s="208" t="s">
        <v>815</v>
      </c>
      <c r="G427" s="209" t="s">
        <v>144</v>
      </c>
      <c r="H427" s="210">
        <v>11.913</v>
      </c>
      <c r="I427" s="211"/>
      <c r="J427" s="212">
        <f>ROUND(I427*H427,2)</f>
        <v>0</v>
      </c>
      <c r="K427" s="208" t="s">
        <v>145</v>
      </c>
      <c r="L427" s="46"/>
      <c r="M427" s="213" t="s">
        <v>37</v>
      </c>
      <c r="N427" s="214" t="s">
        <v>48</v>
      </c>
      <c r="O427" s="86"/>
      <c r="P427" s="215">
        <f>O427*H427</f>
        <v>0</v>
      </c>
      <c r="Q427" s="215">
        <v>0</v>
      </c>
      <c r="R427" s="215">
        <f>Q427*H427</f>
        <v>0</v>
      </c>
      <c r="S427" s="215">
        <v>0</v>
      </c>
      <c r="T427" s="216">
        <f>S427*H427</f>
        <v>0</v>
      </c>
      <c r="U427" s="40"/>
      <c r="V427" s="40"/>
      <c r="W427" s="40"/>
      <c r="X427" s="40"/>
      <c r="Y427" s="40"/>
      <c r="Z427" s="40"/>
      <c r="AA427" s="40"/>
      <c r="AB427" s="40"/>
      <c r="AC427" s="40"/>
      <c r="AD427" s="40"/>
      <c r="AE427" s="40"/>
      <c r="AR427" s="217" t="s">
        <v>146</v>
      </c>
      <c r="AT427" s="217" t="s">
        <v>141</v>
      </c>
      <c r="AU427" s="217" t="s">
        <v>87</v>
      </c>
      <c r="AY427" s="19" t="s">
        <v>139</v>
      </c>
      <c r="BE427" s="218">
        <f>IF(N427="základní",J427,0)</f>
        <v>0</v>
      </c>
      <c r="BF427" s="218">
        <f>IF(N427="snížená",J427,0)</f>
        <v>0</v>
      </c>
      <c r="BG427" s="218">
        <f>IF(N427="zákl. přenesená",J427,0)</f>
        <v>0</v>
      </c>
      <c r="BH427" s="218">
        <f>IF(N427="sníž. přenesená",J427,0)</f>
        <v>0</v>
      </c>
      <c r="BI427" s="218">
        <f>IF(N427="nulová",J427,0)</f>
        <v>0</v>
      </c>
      <c r="BJ427" s="19" t="s">
        <v>85</v>
      </c>
      <c r="BK427" s="218">
        <f>ROUND(I427*H427,2)</f>
        <v>0</v>
      </c>
      <c r="BL427" s="19" t="s">
        <v>146</v>
      </c>
      <c r="BM427" s="217" t="s">
        <v>816</v>
      </c>
    </row>
    <row r="428" s="2" customFormat="1">
      <c r="A428" s="40"/>
      <c r="B428" s="41"/>
      <c r="C428" s="42"/>
      <c r="D428" s="219" t="s">
        <v>148</v>
      </c>
      <c r="E428" s="42"/>
      <c r="F428" s="220" t="s">
        <v>817</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148</v>
      </c>
      <c r="AU428" s="19" t="s">
        <v>87</v>
      </c>
    </row>
    <row r="429" s="2" customFormat="1" ht="21.75" customHeight="1">
      <c r="A429" s="40"/>
      <c r="B429" s="41"/>
      <c r="C429" s="206" t="s">
        <v>477</v>
      </c>
      <c r="D429" s="206" t="s">
        <v>141</v>
      </c>
      <c r="E429" s="207" t="s">
        <v>818</v>
      </c>
      <c r="F429" s="208" t="s">
        <v>819</v>
      </c>
      <c r="G429" s="209" t="s">
        <v>454</v>
      </c>
      <c r="H429" s="210">
        <v>0.064000000000000001</v>
      </c>
      <c r="I429" s="211"/>
      <c r="J429" s="212">
        <f>ROUND(I429*H429,2)</f>
        <v>0</v>
      </c>
      <c r="K429" s="208" t="s">
        <v>145</v>
      </c>
      <c r="L429" s="46"/>
      <c r="M429" s="213" t="s">
        <v>37</v>
      </c>
      <c r="N429" s="214" t="s">
        <v>48</v>
      </c>
      <c r="O429" s="86"/>
      <c r="P429" s="215">
        <f>O429*H429</f>
        <v>0</v>
      </c>
      <c r="Q429" s="215">
        <v>1.06277</v>
      </c>
      <c r="R429" s="215">
        <f>Q429*H429</f>
        <v>0.068017279999999999</v>
      </c>
      <c r="S429" s="215">
        <v>0</v>
      </c>
      <c r="T429" s="216">
        <f>S429*H429</f>
        <v>0</v>
      </c>
      <c r="U429" s="40"/>
      <c r="V429" s="40"/>
      <c r="W429" s="40"/>
      <c r="X429" s="40"/>
      <c r="Y429" s="40"/>
      <c r="Z429" s="40"/>
      <c r="AA429" s="40"/>
      <c r="AB429" s="40"/>
      <c r="AC429" s="40"/>
      <c r="AD429" s="40"/>
      <c r="AE429" s="40"/>
      <c r="AR429" s="217" t="s">
        <v>146</v>
      </c>
      <c r="AT429" s="217" t="s">
        <v>141</v>
      </c>
      <c r="AU429" s="217" t="s">
        <v>87</v>
      </c>
      <c r="AY429" s="19" t="s">
        <v>139</v>
      </c>
      <c r="BE429" s="218">
        <f>IF(N429="základní",J429,0)</f>
        <v>0</v>
      </c>
      <c r="BF429" s="218">
        <f>IF(N429="snížená",J429,0)</f>
        <v>0</v>
      </c>
      <c r="BG429" s="218">
        <f>IF(N429="zákl. přenesená",J429,0)</f>
        <v>0</v>
      </c>
      <c r="BH429" s="218">
        <f>IF(N429="sníž. přenesená",J429,0)</f>
        <v>0</v>
      </c>
      <c r="BI429" s="218">
        <f>IF(N429="nulová",J429,0)</f>
        <v>0</v>
      </c>
      <c r="BJ429" s="19" t="s">
        <v>85</v>
      </c>
      <c r="BK429" s="218">
        <f>ROUND(I429*H429,2)</f>
        <v>0</v>
      </c>
      <c r="BL429" s="19" t="s">
        <v>146</v>
      </c>
      <c r="BM429" s="217" t="s">
        <v>820</v>
      </c>
    </row>
    <row r="430" s="2" customFormat="1">
      <c r="A430" s="40"/>
      <c r="B430" s="41"/>
      <c r="C430" s="42"/>
      <c r="D430" s="219" t="s">
        <v>148</v>
      </c>
      <c r="E430" s="42"/>
      <c r="F430" s="220" t="s">
        <v>821</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9" t="s">
        <v>148</v>
      </c>
      <c r="AU430" s="19" t="s">
        <v>87</v>
      </c>
    </row>
    <row r="431" s="13" customFormat="1">
      <c r="A431" s="13"/>
      <c r="B431" s="224"/>
      <c r="C431" s="225"/>
      <c r="D431" s="226" t="s">
        <v>150</v>
      </c>
      <c r="E431" s="227" t="s">
        <v>37</v>
      </c>
      <c r="F431" s="228" t="s">
        <v>627</v>
      </c>
      <c r="G431" s="225"/>
      <c r="H431" s="227" t="s">
        <v>37</v>
      </c>
      <c r="I431" s="229"/>
      <c r="J431" s="225"/>
      <c r="K431" s="225"/>
      <c r="L431" s="230"/>
      <c r="M431" s="231"/>
      <c r="N431" s="232"/>
      <c r="O431" s="232"/>
      <c r="P431" s="232"/>
      <c r="Q431" s="232"/>
      <c r="R431" s="232"/>
      <c r="S431" s="232"/>
      <c r="T431" s="233"/>
      <c r="U431" s="13"/>
      <c r="V431" s="13"/>
      <c r="W431" s="13"/>
      <c r="X431" s="13"/>
      <c r="Y431" s="13"/>
      <c r="Z431" s="13"/>
      <c r="AA431" s="13"/>
      <c r="AB431" s="13"/>
      <c r="AC431" s="13"/>
      <c r="AD431" s="13"/>
      <c r="AE431" s="13"/>
      <c r="AT431" s="234" t="s">
        <v>150</v>
      </c>
      <c r="AU431" s="234" t="s">
        <v>87</v>
      </c>
      <c r="AV431" s="13" t="s">
        <v>85</v>
      </c>
      <c r="AW431" s="13" t="s">
        <v>38</v>
      </c>
      <c r="AX431" s="13" t="s">
        <v>77</v>
      </c>
      <c r="AY431" s="234" t="s">
        <v>139</v>
      </c>
    </row>
    <row r="432" s="14" customFormat="1">
      <c r="A432" s="14"/>
      <c r="B432" s="235"/>
      <c r="C432" s="236"/>
      <c r="D432" s="226" t="s">
        <v>150</v>
      </c>
      <c r="E432" s="237" t="s">
        <v>37</v>
      </c>
      <c r="F432" s="238" t="s">
        <v>822</v>
      </c>
      <c r="G432" s="236"/>
      <c r="H432" s="239">
        <v>0.064000000000000001</v>
      </c>
      <c r="I432" s="240"/>
      <c r="J432" s="236"/>
      <c r="K432" s="236"/>
      <c r="L432" s="241"/>
      <c r="M432" s="242"/>
      <c r="N432" s="243"/>
      <c r="O432" s="243"/>
      <c r="P432" s="243"/>
      <c r="Q432" s="243"/>
      <c r="R432" s="243"/>
      <c r="S432" s="243"/>
      <c r="T432" s="244"/>
      <c r="U432" s="14"/>
      <c r="V432" s="14"/>
      <c r="W432" s="14"/>
      <c r="X432" s="14"/>
      <c r="Y432" s="14"/>
      <c r="Z432" s="14"/>
      <c r="AA432" s="14"/>
      <c r="AB432" s="14"/>
      <c r="AC432" s="14"/>
      <c r="AD432" s="14"/>
      <c r="AE432" s="14"/>
      <c r="AT432" s="245" t="s">
        <v>150</v>
      </c>
      <c r="AU432" s="245" t="s">
        <v>87</v>
      </c>
      <c r="AV432" s="14" t="s">
        <v>87</v>
      </c>
      <c r="AW432" s="14" t="s">
        <v>38</v>
      </c>
      <c r="AX432" s="14" t="s">
        <v>85</v>
      </c>
      <c r="AY432" s="245" t="s">
        <v>139</v>
      </c>
    </row>
    <row r="433" s="2" customFormat="1" ht="16.5" customHeight="1">
      <c r="A433" s="40"/>
      <c r="B433" s="41"/>
      <c r="C433" s="206" t="s">
        <v>823</v>
      </c>
      <c r="D433" s="206" t="s">
        <v>141</v>
      </c>
      <c r="E433" s="207" t="s">
        <v>824</v>
      </c>
      <c r="F433" s="208" t="s">
        <v>825</v>
      </c>
      <c r="G433" s="209" t="s">
        <v>182</v>
      </c>
      <c r="H433" s="210">
        <v>9.5999999999999996</v>
      </c>
      <c r="I433" s="211"/>
      <c r="J433" s="212">
        <f>ROUND(I433*H433,2)</f>
        <v>0</v>
      </c>
      <c r="K433" s="208" t="s">
        <v>145</v>
      </c>
      <c r="L433" s="46"/>
      <c r="M433" s="213" t="s">
        <v>37</v>
      </c>
      <c r="N433" s="214" t="s">
        <v>48</v>
      </c>
      <c r="O433" s="86"/>
      <c r="P433" s="215">
        <f>O433*H433</f>
        <v>0</v>
      </c>
      <c r="Q433" s="215">
        <v>6.0000000000000002E-05</v>
      </c>
      <c r="R433" s="215">
        <f>Q433*H433</f>
        <v>0.00057600000000000001</v>
      </c>
      <c r="S433" s="215">
        <v>0</v>
      </c>
      <c r="T433" s="216">
        <f>S433*H433</f>
        <v>0</v>
      </c>
      <c r="U433" s="40"/>
      <c r="V433" s="40"/>
      <c r="W433" s="40"/>
      <c r="X433" s="40"/>
      <c r="Y433" s="40"/>
      <c r="Z433" s="40"/>
      <c r="AA433" s="40"/>
      <c r="AB433" s="40"/>
      <c r="AC433" s="40"/>
      <c r="AD433" s="40"/>
      <c r="AE433" s="40"/>
      <c r="AR433" s="217" t="s">
        <v>146</v>
      </c>
      <c r="AT433" s="217" t="s">
        <v>141</v>
      </c>
      <c r="AU433" s="217" t="s">
        <v>87</v>
      </c>
      <c r="AY433" s="19" t="s">
        <v>139</v>
      </c>
      <c r="BE433" s="218">
        <f>IF(N433="základní",J433,0)</f>
        <v>0</v>
      </c>
      <c r="BF433" s="218">
        <f>IF(N433="snížená",J433,0)</f>
        <v>0</v>
      </c>
      <c r="BG433" s="218">
        <f>IF(N433="zákl. přenesená",J433,0)</f>
        <v>0</v>
      </c>
      <c r="BH433" s="218">
        <f>IF(N433="sníž. přenesená",J433,0)</f>
        <v>0</v>
      </c>
      <c r="BI433" s="218">
        <f>IF(N433="nulová",J433,0)</f>
        <v>0</v>
      </c>
      <c r="BJ433" s="19" t="s">
        <v>85</v>
      </c>
      <c r="BK433" s="218">
        <f>ROUND(I433*H433,2)</f>
        <v>0</v>
      </c>
      <c r="BL433" s="19" t="s">
        <v>146</v>
      </c>
      <c r="BM433" s="217" t="s">
        <v>826</v>
      </c>
    </row>
    <row r="434" s="2" customFormat="1">
      <c r="A434" s="40"/>
      <c r="B434" s="41"/>
      <c r="C434" s="42"/>
      <c r="D434" s="219" t="s">
        <v>148</v>
      </c>
      <c r="E434" s="42"/>
      <c r="F434" s="220" t="s">
        <v>827</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9" t="s">
        <v>148</v>
      </c>
      <c r="AU434" s="19" t="s">
        <v>87</v>
      </c>
    </row>
    <row r="435" s="13" customFormat="1">
      <c r="A435" s="13"/>
      <c r="B435" s="224"/>
      <c r="C435" s="225"/>
      <c r="D435" s="226" t="s">
        <v>150</v>
      </c>
      <c r="E435" s="227" t="s">
        <v>37</v>
      </c>
      <c r="F435" s="228" t="s">
        <v>828</v>
      </c>
      <c r="G435" s="225"/>
      <c r="H435" s="227" t="s">
        <v>37</v>
      </c>
      <c r="I435" s="229"/>
      <c r="J435" s="225"/>
      <c r="K435" s="225"/>
      <c r="L435" s="230"/>
      <c r="M435" s="231"/>
      <c r="N435" s="232"/>
      <c r="O435" s="232"/>
      <c r="P435" s="232"/>
      <c r="Q435" s="232"/>
      <c r="R435" s="232"/>
      <c r="S435" s="232"/>
      <c r="T435" s="233"/>
      <c r="U435" s="13"/>
      <c r="V435" s="13"/>
      <c r="W435" s="13"/>
      <c r="X435" s="13"/>
      <c r="Y435" s="13"/>
      <c r="Z435" s="13"/>
      <c r="AA435" s="13"/>
      <c r="AB435" s="13"/>
      <c r="AC435" s="13"/>
      <c r="AD435" s="13"/>
      <c r="AE435" s="13"/>
      <c r="AT435" s="234" t="s">
        <v>150</v>
      </c>
      <c r="AU435" s="234" t="s">
        <v>87</v>
      </c>
      <c r="AV435" s="13" t="s">
        <v>85</v>
      </c>
      <c r="AW435" s="13" t="s">
        <v>38</v>
      </c>
      <c r="AX435" s="13" t="s">
        <v>77</v>
      </c>
      <c r="AY435" s="234" t="s">
        <v>139</v>
      </c>
    </row>
    <row r="436" s="14" customFormat="1">
      <c r="A436" s="14"/>
      <c r="B436" s="235"/>
      <c r="C436" s="236"/>
      <c r="D436" s="226" t="s">
        <v>150</v>
      </c>
      <c r="E436" s="237" t="s">
        <v>37</v>
      </c>
      <c r="F436" s="238" t="s">
        <v>829</v>
      </c>
      <c r="G436" s="236"/>
      <c r="H436" s="239">
        <v>9.5999999999999996</v>
      </c>
      <c r="I436" s="240"/>
      <c r="J436" s="236"/>
      <c r="K436" s="236"/>
      <c r="L436" s="241"/>
      <c r="M436" s="242"/>
      <c r="N436" s="243"/>
      <c r="O436" s="243"/>
      <c r="P436" s="243"/>
      <c r="Q436" s="243"/>
      <c r="R436" s="243"/>
      <c r="S436" s="243"/>
      <c r="T436" s="244"/>
      <c r="U436" s="14"/>
      <c r="V436" s="14"/>
      <c r="W436" s="14"/>
      <c r="X436" s="14"/>
      <c r="Y436" s="14"/>
      <c r="Z436" s="14"/>
      <c r="AA436" s="14"/>
      <c r="AB436" s="14"/>
      <c r="AC436" s="14"/>
      <c r="AD436" s="14"/>
      <c r="AE436" s="14"/>
      <c r="AT436" s="245" t="s">
        <v>150</v>
      </c>
      <c r="AU436" s="245" t="s">
        <v>87</v>
      </c>
      <c r="AV436" s="14" t="s">
        <v>87</v>
      </c>
      <c r="AW436" s="14" t="s">
        <v>38</v>
      </c>
      <c r="AX436" s="14" t="s">
        <v>85</v>
      </c>
      <c r="AY436" s="245" t="s">
        <v>139</v>
      </c>
    </row>
    <row r="437" s="2" customFormat="1" ht="16.5" customHeight="1">
      <c r="A437" s="40"/>
      <c r="B437" s="41"/>
      <c r="C437" s="206" t="s">
        <v>830</v>
      </c>
      <c r="D437" s="206" t="s">
        <v>141</v>
      </c>
      <c r="E437" s="207" t="s">
        <v>831</v>
      </c>
      <c r="F437" s="208" t="s">
        <v>832</v>
      </c>
      <c r="G437" s="209" t="s">
        <v>155</v>
      </c>
      <c r="H437" s="210">
        <v>62.198999999999998</v>
      </c>
      <c r="I437" s="211"/>
      <c r="J437" s="212">
        <f>ROUND(I437*H437,2)</f>
        <v>0</v>
      </c>
      <c r="K437" s="208" t="s">
        <v>145</v>
      </c>
      <c r="L437" s="46"/>
      <c r="M437" s="213" t="s">
        <v>37</v>
      </c>
      <c r="N437" s="214" t="s">
        <v>48</v>
      </c>
      <c r="O437" s="86"/>
      <c r="P437" s="215">
        <f>O437*H437</f>
        <v>0</v>
      </c>
      <c r="Q437" s="215">
        <v>2.0874999999999999</v>
      </c>
      <c r="R437" s="215">
        <f>Q437*H437</f>
        <v>129.84041249999999</v>
      </c>
      <c r="S437" s="215">
        <v>0</v>
      </c>
      <c r="T437" s="216">
        <f>S437*H437</f>
        <v>0</v>
      </c>
      <c r="U437" s="40"/>
      <c r="V437" s="40"/>
      <c r="W437" s="40"/>
      <c r="X437" s="40"/>
      <c r="Y437" s="40"/>
      <c r="Z437" s="40"/>
      <c r="AA437" s="40"/>
      <c r="AB437" s="40"/>
      <c r="AC437" s="40"/>
      <c r="AD437" s="40"/>
      <c r="AE437" s="40"/>
      <c r="AR437" s="217" t="s">
        <v>146</v>
      </c>
      <c r="AT437" s="217" t="s">
        <v>141</v>
      </c>
      <c r="AU437" s="217" t="s">
        <v>87</v>
      </c>
      <c r="AY437" s="19" t="s">
        <v>139</v>
      </c>
      <c r="BE437" s="218">
        <f>IF(N437="základní",J437,0)</f>
        <v>0</v>
      </c>
      <c r="BF437" s="218">
        <f>IF(N437="snížená",J437,0)</f>
        <v>0</v>
      </c>
      <c r="BG437" s="218">
        <f>IF(N437="zákl. přenesená",J437,0)</f>
        <v>0</v>
      </c>
      <c r="BH437" s="218">
        <f>IF(N437="sníž. přenesená",J437,0)</f>
        <v>0</v>
      </c>
      <c r="BI437" s="218">
        <f>IF(N437="nulová",J437,0)</f>
        <v>0</v>
      </c>
      <c r="BJ437" s="19" t="s">
        <v>85</v>
      </c>
      <c r="BK437" s="218">
        <f>ROUND(I437*H437,2)</f>
        <v>0</v>
      </c>
      <c r="BL437" s="19" t="s">
        <v>146</v>
      </c>
      <c r="BM437" s="217" t="s">
        <v>833</v>
      </c>
    </row>
    <row r="438" s="2" customFormat="1">
      <c r="A438" s="40"/>
      <c r="B438" s="41"/>
      <c r="C438" s="42"/>
      <c r="D438" s="219" t="s">
        <v>148</v>
      </c>
      <c r="E438" s="42"/>
      <c r="F438" s="220" t="s">
        <v>834</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9" t="s">
        <v>148</v>
      </c>
      <c r="AU438" s="19" t="s">
        <v>87</v>
      </c>
    </row>
    <row r="439" s="13" customFormat="1">
      <c r="A439" s="13"/>
      <c r="B439" s="224"/>
      <c r="C439" s="225"/>
      <c r="D439" s="226" t="s">
        <v>150</v>
      </c>
      <c r="E439" s="227" t="s">
        <v>37</v>
      </c>
      <c r="F439" s="228" t="s">
        <v>535</v>
      </c>
      <c r="G439" s="225"/>
      <c r="H439" s="227" t="s">
        <v>37</v>
      </c>
      <c r="I439" s="229"/>
      <c r="J439" s="225"/>
      <c r="K439" s="225"/>
      <c r="L439" s="230"/>
      <c r="M439" s="231"/>
      <c r="N439" s="232"/>
      <c r="O439" s="232"/>
      <c r="P439" s="232"/>
      <c r="Q439" s="232"/>
      <c r="R439" s="232"/>
      <c r="S439" s="232"/>
      <c r="T439" s="233"/>
      <c r="U439" s="13"/>
      <c r="V439" s="13"/>
      <c r="W439" s="13"/>
      <c r="X439" s="13"/>
      <c r="Y439" s="13"/>
      <c r="Z439" s="13"/>
      <c r="AA439" s="13"/>
      <c r="AB439" s="13"/>
      <c r="AC439" s="13"/>
      <c r="AD439" s="13"/>
      <c r="AE439" s="13"/>
      <c r="AT439" s="234" t="s">
        <v>150</v>
      </c>
      <c r="AU439" s="234" t="s">
        <v>87</v>
      </c>
      <c r="AV439" s="13" t="s">
        <v>85</v>
      </c>
      <c r="AW439" s="13" t="s">
        <v>38</v>
      </c>
      <c r="AX439" s="13" t="s">
        <v>77</v>
      </c>
      <c r="AY439" s="234" t="s">
        <v>139</v>
      </c>
    </row>
    <row r="440" s="14" customFormat="1">
      <c r="A440" s="14"/>
      <c r="B440" s="235"/>
      <c r="C440" s="236"/>
      <c r="D440" s="226" t="s">
        <v>150</v>
      </c>
      <c r="E440" s="237" t="s">
        <v>37</v>
      </c>
      <c r="F440" s="238" t="s">
        <v>835</v>
      </c>
      <c r="G440" s="236"/>
      <c r="H440" s="239">
        <v>7.9699999999999998</v>
      </c>
      <c r="I440" s="240"/>
      <c r="J440" s="236"/>
      <c r="K440" s="236"/>
      <c r="L440" s="241"/>
      <c r="M440" s="242"/>
      <c r="N440" s="243"/>
      <c r="O440" s="243"/>
      <c r="P440" s="243"/>
      <c r="Q440" s="243"/>
      <c r="R440" s="243"/>
      <c r="S440" s="243"/>
      <c r="T440" s="244"/>
      <c r="U440" s="14"/>
      <c r="V440" s="14"/>
      <c r="W440" s="14"/>
      <c r="X440" s="14"/>
      <c r="Y440" s="14"/>
      <c r="Z440" s="14"/>
      <c r="AA440" s="14"/>
      <c r="AB440" s="14"/>
      <c r="AC440" s="14"/>
      <c r="AD440" s="14"/>
      <c r="AE440" s="14"/>
      <c r="AT440" s="245" t="s">
        <v>150</v>
      </c>
      <c r="AU440" s="245" t="s">
        <v>87</v>
      </c>
      <c r="AV440" s="14" t="s">
        <v>87</v>
      </c>
      <c r="AW440" s="14" t="s">
        <v>38</v>
      </c>
      <c r="AX440" s="14" t="s">
        <v>77</v>
      </c>
      <c r="AY440" s="245" t="s">
        <v>139</v>
      </c>
    </row>
    <row r="441" s="15" customFormat="1">
      <c r="A441" s="15"/>
      <c r="B441" s="246"/>
      <c r="C441" s="247"/>
      <c r="D441" s="226" t="s">
        <v>150</v>
      </c>
      <c r="E441" s="248" t="s">
        <v>37</v>
      </c>
      <c r="F441" s="249" t="s">
        <v>175</v>
      </c>
      <c r="G441" s="247"/>
      <c r="H441" s="250">
        <v>7.9699999999999998</v>
      </c>
      <c r="I441" s="251"/>
      <c r="J441" s="247"/>
      <c r="K441" s="247"/>
      <c r="L441" s="252"/>
      <c r="M441" s="253"/>
      <c r="N441" s="254"/>
      <c r="O441" s="254"/>
      <c r="P441" s="254"/>
      <c r="Q441" s="254"/>
      <c r="R441" s="254"/>
      <c r="S441" s="254"/>
      <c r="T441" s="255"/>
      <c r="U441" s="15"/>
      <c r="V441" s="15"/>
      <c r="W441" s="15"/>
      <c r="X441" s="15"/>
      <c r="Y441" s="15"/>
      <c r="Z441" s="15"/>
      <c r="AA441" s="15"/>
      <c r="AB441" s="15"/>
      <c r="AC441" s="15"/>
      <c r="AD441" s="15"/>
      <c r="AE441" s="15"/>
      <c r="AT441" s="256" t="s">
        <v>150</v>
      </c>
      <c r="AU441" s="256" t="s">
        <v>87</v>
      </c>
      <c r="AV441" s="15" t="s">
        <v>160</v>
      </c>
      <c r="AW441" s="15" t="s">
        <v>38</v>
      </c>
      <c r="AX441" s="15" t="s">
        <v>77</v>
      </c>
      <c r="AY441" s="256" t="s">
        <v>139</v>
      </c>
    </row>
    <row r="442" s="13" customFormat="1">
      <c r="A442" s="13"/>
      <c r="B442" s="224"/>
      <c r="C442" s="225"/>
      <c r="D442" s="226" t="s">
        <v>150</v>
      </c>
      <c r="E442" s="227" t="s">
        <v>37</v>
      </c>
      <c r="F442" s="228" t="s">
        <v>836</v>
      </c>
      <c r="G442" s="225"/>
      <c r="H442" s="227" t="s">
        <v>37</v>
      </c>
      <c r="I442" s="229"/>
      <c r="J442" s="225"/>
      <c r="K442" s="225"/>
      <c r="L442" s="230"/>
      <c r="M442" s="231"/>
      <c r="N442" s="232"/>
      <c r="O442" s="232"/>
      <c r="P442" s="232"/>
      <c r="Q442" s="232"/>
      <c r="R442" s="232"/>
      <c r="S442" s="232"/>
      <c r="T442" s="233"/>
      <c r="U442" s="13"/>
      <c r="V442" s="13"/>
      <c r="W442" s="13"/>
      <c r="X442" s="13"/>
      <c r="Y442" s="13"/>
      <c r="Z442" s="13"/>
      <c r="AA442" s="13"/>
      <c r="AB442" s="13"/>
      <c r="AC442" s="13"/>
      <c r="AD442" s="13"/>
      <c r="AE442" s="13"/>
      <c r="AT442" s="234" t="s">
        <v>150</v>
      </c>
      <c r="AU442" s="234" t="s">
        <v>87</v>
      </c>
      <c r="AV442" s="13" t="s">
        <v>85</v>
      </c>
      <c r="AW442" s="13" t="s">
        <v>38</v>
      </c>
      <c r="AX442" s="13" t="s">
        <v>77</v>
      </c>
      <c r="AY442" s="234" t="s">
        <v>139</v>
      </c>
    </row>
    <row r="443" s="14" customFormat="1">
      <c r="A443" s="14"/>
      <c r="B443" s="235"/>
      <c r="C443" s="236"/>
      <c r="D443" s="226" t="s">
        <v>150</v>
      </c>
      <c r="E443" s="237" t="s">
        <v>37</v>
      </c>
      <c r="F443" s="238" t="s">
        <v>837</v>
      </c>
      <c r="G443" s="236"/>
      <c r="H443" s="239">
        <v>37.615000000000002</v>
      </c>
      <c r="I443" s="240"/>
      <c r="J443" s="236"/>
      <c r="K443" s="236"/>
      <c r="L443" s="241"/>
      <c r="M443" s="242"/>
      <c r="N443" s="243"/>
      <c r="O443" s="243"/>
      <c r="P443" s="243"/>
      <c r="Q443" s="243"/>
      <c r="R443" s="243"/>
      <c r="S443" s="243"/>
      <c r="T443" s="244"/>
      <c r="U443" s="14"/>
      <c r="V443" s="14"/>
      <c r="W443" s="14"/>
      <c r="X443" s="14"/>
      <c r="Y443" s="14"/>
      <c r="Z443" s="14"/>
      <c r="AA443" s="14"/>
      <c r="AB443" s="14"/>
      <c r="AC443" s="14"/>
      <c r="AD443" s="14"/>
      <c r="AE443" s="14"/>
      <c r="AT443" s="245" t="s">
        <v>150</v>
      </c>
      <c r="AU443" s="245" t="s">
        <v>87</v>
      </c>
      <c r="AV443" s="14" t="s">
        <v>87</v>
      </c>
      <c r="AW443" s="14" t="s">
        <v>38</v>
      </c>
      <c r="AX443" s="14" t="s">
        <v>77</v>
      </c>
      <c r="AY443" s="245" t="s">
        <v>139</v>
      </c>
    </row>
    <row r="444" s="14" customFormat="1">
      <c r="A444" s="14"/>
      <c r="B444" s="235"/>
      <c r="C444" s="236"/>
      <c r="D444" s="226" t="s">
        <v>150</v>
      </c>
      <c r="E444" s="237" t="s">
        <v>37</v>
      </c>
      <c r="F444" s="238" t="s">
        <v>838</v>
      </c>
      <c r="G444" s="236"/>
      <c r="H444" s="239">
        <v>16.614000000000001</v>
      </c>
      <c r="I444" s="240"/>
      <c r="J444" s="236"/>
      <c r="K444" s="236"/>
      <c r="L444" s="241"/>
      <c r="M444" s="242"/>
      <c r="N444" s="243"/>
      <c r="O444" s="243"/>
      <c r="P444" s="243"/>
      <c r="Q444" s="243"/>
      <c r="R444" s="243"/>
      <c r="S444" s="243"/>
      <c r="T444" s="244"/>
      <c r="U444" s="14"/>
      <c r="V444" s="14"/>
      <c r="W444" s="14"/>
      <c r="X444" s="14"/>
      <c r="Y444" s="14"/>
      <c r="Z444" s="14"/>
      <c r="AA444" s="14"/>
      <c r="AB444" s="14"/>
      <c r="AC444" s="14"/>
      <c r="AD444" s="14"/>
      <c r="AE444" s="14"/>
      <c r="AT444" s="245" t="s">
        <v>150</v>
      </c>
      <c r="AU444" s="245" t="s">
        <v>87</v>
      </c>
      <c r="AV444" s="14" t="s">
        <v>87</v>
      </c>
      <c r="AW444" s="14" t="s">
        <v>38</v>
      </c>
      <c r="AX444" s="14" t="s">
        <v>77</v>
      </c>
      <c r="AY444" s="245" t="s">
        <v>139</v>
      </c>
    </row>
    <row r="445" s="15" customFormat="1">
      <c r="A445" s="15"/>
      <c r="B445" s="246"/>
      <c r="C445" s="247"/>
      <c r="D445" s="226" t="s">
        <v>150</v>
      </c>
      <c r="E445" s="248" t="s">
        <v>37</v>
      </c>
      <c r="F445" s="249" t="s">
        <v>175</v>
      </c>
      <c r="G445" s="247"/>
      <c r="H445" s="250">
        <v>54.228999999999999</v>
      </c>
      <c r="I445" s="251"/>
      <c r="J445" s="247"/>
      <c r="K445" s="247"/>
      <c r="L445" s="252"/>
      <c r="M445" s="253"/>
      <c r="N445" s="254"/>
      <c r="O445" s="254"/>
      <c r="P445" s="254"/>
      <c r="Q445" s="254"/>
      <c r="R445" s="254"/>
      <c r="S445" s="254"/>
      <c r="T445" s="255"/>
      <c r="U445" s="15"/>
      <c r="V445" s="15"/>
      <c r="W445" s="15"/>
      <c r="X445" s="15"/>
      <c r="Y445" s="15"/>
      <c r="Z445" s="15"/>
      <c r="AA445" s="15"/>
      <c r="AB445" s="15"/>
      <c r="AC445" s="15"/>
      <c r="AD445" s="15"/>
      <c r="AE445" s="15"/>
      <c r="AT445" s="256" t="s">
        <v>150</v>
      </c>
      <c r="AU445" s="256" t="s">
        <v>87</v>
      </c>
      <c r="AV445" s="15" t="s">
        <v>160</v>
      </c>
      <c r="AW445" s="15" t="s">
        <v>38</v>
      </c>
      <c r="AX445" s="15" t="s">
        <v>77</v>
      </c>
      <c r="AY445" s="256" t="s">
        <v>139</v>
      </c>
    </row>
    <row r="446" s="16" customFormat="1">
      <c r="A446" s="16"/>
      <c r="B446" s="257"/>
      <c r="C446" s="258"/>
      <c r="D446" s="226" t="s">
        <v>150</v>
      </c>
      <c r="E446" s="259" t="s">
        <v>37</v>
      </c>
      <c r="F446" s="260" t="s">
        <v>178</v>
      </c>
      <c r="G446" s="258"/>
      <c r="H446" s="261">
        <v>62.198999999999998</v>
      </c>
      <c r="I446" s="262"/>
      <c r="J446" s="258"/>
      <c r="K446" s="258"/>
      <c r="L446" s="263"/>
      <c r="M446" s="264"/>
      <c r="N446" s="265"/>
      <c r="O446" s="265"/>
      <c r="P446" s="265"/>
      <c r="Q446" s="265"/>
      <c r="R446" s="265"/>
      <c r="S446" s="265"/>
      <c r="T446" s="266"/>
      <c r="U446" s="16"/>
      <c r="V446" s="16"/>
      <c r="W446" s="16"/>
      <c r="X446" s="16"/>
      <c r="Y446" s="16"/>
      <c r="Z446" s="16"/>
      <c r="AA446" s="16"/>
      <c r="AB446" s="16"/>
      <c r="AC446" s="16"/>
      <c r="AD446" s="16"/>
      <c r="AE446" s="16"/>
      <c r="AT446" s="267" t="s">
        <v>150</v>
      </c>
      <c r="AU446" s="267" t="s">
        <v>87</v>
      </c>
      <c r="AV446" s="16" t="s">
        <v>146</v>
      </c>
      <c r="AW446" s="16" t="s">
        <v>38</v>
      </c>
      <c r="AX446" s="16" t="s">
        <v>85</v>
      </c>
      <c r="AY446" s="267" t="s">
        <v>139</v>
      </c>
    </row>
    <row r="447" s="2" customFormat="1" ht="24.15" customHeight="1">
      <c r="A447" s="40"/>
      <c r="B447" s="41"/>
      <c r="C447" s="206" t="s">
        <v>839</v>
      </c>
      <c r="D447" s="206" t="s">
        <v>141</v>
      </c>
      <c r="E447" s="207" t="s">
        <v>840</v>
      </c>
      <c r="F447" s="208" t="s">
        <v>841</v>
      </c>
      <c r="G447" s="209" t="s">
        <v>155</v>
      </c>
      <c r="H447" s="210">
        <v>0.065000000000000002</v>
      </c>
      <c r="I447" s="211"/>
      <c r="J447" s="212">
        <f>ROUND(I447*H447,2)</f>
        <v>0</v>
      </c>
      <c r="K447" s="208" t="s">
        <v>145</v>
      </c>
      <c r="L447" s="46"/>
      <c r="M447" s="213" t="s">
        <v>37</v>
      </c>
      <c r="N447" s="214" t="s">
        <v>48</v>
      </c>
      <c r="O447" s="86"/>
      <c r="P447" s="215">
        <f>O447*H447</f>
        <v>0</v>
      </c>
      <c r="Q447" s="215">
        <v>2.5018699999999998</v>
      </c>
      <c r="R447" s="215">
        <f>Q447*H447</f>
        <v>0.16262155</v>
      </c>
      <c r="S447" s="215">
        <v>0</v>
      </c>
      <c r="T447" s="216">
        <f>S447*H447</f>
        <v>0</v>
      </c>
      <c r="U447" s="40"/>
      <c r="V447" s="40"/>
      <c r="W447" s="40"/>
      <c r="X447" s="40"/>
      <c r="Y447" s="40"/>
      <c r="Z447" s="40"/>
      <c r="AA447" s="40"/>
      <c r="AB447" s="40"/>
      <c r="AC447" s="40"/>
      <c r="AD447" s="40"/>
      <c r="AE447" s="40"/>
      <c r="AR447" s="217" t="s">
        <v>146</v>
      </c>
      <c r="AT447" s="217" t="s">
        <v>141</v>
      </c>
      <c r="AU447" s="217" t="s">
        <v>87</v>
      </c>
      <c r="AY447" s="19" t="s">
        <v>139</v>
      </c>
      <c r="BE447" s="218">
        <f>IF(N447="základní",J447,0)</f>
        <v>0</v>
      </c>
      <c r="BF447" s="218">
        <f>IF(N447="snížená",J447,0)</f>
        <v>0</v>
      </c>
      <c r="BG447" s="218">
        <f>IF(N447="zákl. přenesená",J447,0)</f>
        <v>0</v>
      </c>
      <c r="BH447" s="218">
        <f>IF(N447="sníž. přenesená",J447,0)</f>
        <v>0</v>
      </c>
      <c r="BI447" s="218">
        <f>IF(N447="nulová",J447,0)</f>
        <v>0</v>
      </c>
      <c r="BJ447" s="19" t="s">
        <v>85</v>
      </c>
      <c r="BK447" s="218">
        <f>ROUND(I447*H447,2)</f>
        <v>0</v>
      </c>
      <c r="BL447" s="19" t="s">
        <v>146</v>
      </c>
      <c r="BM447" s="217" t="s">
        <v>842</v>
      </c>
    </row>
    <row r="448" s="2" customFormat="1">
      <c r="A448" s="40"/>
      <c r="B448" s="41"/>
      <c r="C448" s="42"/>
      <c r="D448" s="219" t="s">
        <v>148</v>
      </c>
      <c r="E448" s="42"/>
      <c r="F448" s="220" t="s">
        <v>843</v>
      </c>
      <c r="G448" s="42"/>
      <c r="H448" s="42"/>
      <c r="I448" s="221"/>
      <c r="J448" s="42"/>
      <c r="K448" s="42"/>
      <c r="L448" s="46"/>
      <c r="M448" s="222"/>
      <c r="N448" s="223"/>
      <c r="O448" s="86"/>
      <c r="P448" s="86"/>
      <c r="Q448" s="86"/>
      <c r="R448" s="86"/>
      <c r="S448" s="86"/>
      <c r="T448" s="87"/>
      <c r="U448" s="40"/>
      <c r="V448" s="40"/>
      <c r="W448" s="40"/>
      <c r="X448" s="40"/>
      <c r="Y448" s="40"/>
      <c r="Z448" s="40"/>
      <c r="AA448" s="40"/>
      <c r="AB448" s="40"/>
      <c r="AC448" s="40"/>
      <c r="AD448" s="40"/>
      <c r="AE448" s="40"/>
      <c r="AT448" s="19" t="s">
        <v>148</v>
      </c>
      <c r="AU448" s="19" t="s">
        <v>87</v>
      </c>
    </row>
    <row r="449" s="13" customFormat="1">
      <c r="A449" s="13"/>
      <c r="B449" s="224"/>
      <c r="C449" s="225"/>
      <c r="D449" s="226" t="s">
        <v>150</v>
      </c>
      <c r="E449" s="227" t="s">
        <v>37</v>
      </c>
      <c r="F449" s="228" t="s">
        <v>844</v>
      </c>
      <c r="G449" s="225"/>
      <c r="H449" s="227" t="s">
        <v>37</v>
      </c>
      <c r="I449" s="229"/>
      <c r="J449" s="225"/>
      <c r="K449" s="225"/>
      <c r="L449" s="230"/>
      <c r="M449" s="231"/>
      <c r="N449" s="232"/>
      <c r="O449" s="232"/>
      <c r="P449" s="232"/>
      <c r="Q449" s="232"/>
      <c r="R449" s="232"/>
      <c r="S449" s="232"/>
      <c r="T449" s="233"/>
      <c r="U449" s="13"/>
      <c r="V449" s="13"/>
      <c r="W449" s="13"/>
      <c r="X449" s="13"/>
      <c r="Y449" s="13"/>
      <c r="Z449" s="13"/>
      <c r="AA449" s="13"/>
      <c r="AB449" s="13"/>
      <c r="AC449" s="13"/>
      <c r="AD449" s="13"/>
      <c r="AE449" s="13"/>
      <c r="AT449" s="234" t="s">
        <v>150</v>
      </c>
      <c r="AU449" s="234" t="s">
        <v>87</v>
      </c>
      <c r="AV449" s="13" t="s">
        <v>85</v>
      </c>
      <c r="AW449" s="13" t="s">
        <v>38</v>
      </c>
      <c r="AX449" s="13" t="s">
        <v>77</v>
      </c>
      <c r="AY449" s="234" t="s">
        <v>139</v>
      </c>
    </row>
    <row r="450" s="14" customFormat="1">
      <c r="A450" s="14"/>
      <c r="B450" s="235"/>
      <c r="C450" s="236"/>
      <c r="D450" s="226" t="s">
        <v>150</v>
      </c>
      <c r="E450" s="237" t="s">
        <v>37</v>
      </c>
      <c r="F450" s="238" t="s">
        <v>845</v>
      </c>
      <c r="G450" s="236"/>
      <c r="H450" s="239">
        <v>0.065000000000000002</v>
      </c>
      <c r="I450" s="240"/>
      <c r="J450" s="236"/>
      <c r="K450" s="236"/>
      <c r="L450" s="241"/>
      <c r="M450" s="242"/>
      <c r="N450" s="243"/>
      <c r="O450" s="243"/>
      <c r="P450" s="243"/>
      <c r="Q450" s="243"/>
      <c r="R450" s="243"/>
      <c r="S450" s="243"/>
      <c r="T450" s="244"/>
      <c r="U450" s="14"/>
      <c r="V450" s="14"/>
      <c r="W450" s="14"/>
      <c r="X450" s="14"/>
      <c r="Y450" s="14"/>
      <c r="Z450" s="14"/>
      <c r="AA450" s="14"/>
      <c r="AB450" s="14"/>
      <c r="AC450" s="14"/>
      <c r="AD450" s="14"/>
      <c r="AE450" s="14"/>
      <c r="AT450" s="245" t="s">
        <v>150</v>
      </c>
      <c r="AU450" s="245" t="s">
        <v>87</v>
      </c>
      <c r="AV450" s="14" t="s">
        <v>87</v>
      </c>
      <c r="AW450" s="14" t="s">
        <v>38</v>
      </c>
      <c r="AX450" s="14" t="s">
        <v>85</v>
      </c>
      <c r="AY450" s="245" t="s">
        <v>139</v>
      </c>
    </row>
    <row r="451" s="2" customFormat="1" ht="24.15" customHeight="1">
      <c r="A451" s="40"/>
      <c r="B451" s="41"/>
      <c r="C451" s="206" t="s">
        <v>846</v>
      </c>
      <c r="D451" s="206" t="s">
        <v>141</v>
      </c>
      <c r="E451" s="207" t="s">
        <v>847</v>
      </c>
      <c r="F451" s="208" t="s">
        <v>848</v>
      </c>
      <c r="G451" s="209" t="s">
        <v>144</v>
      </c>
      <c r="H451" s="210">
        <v>0.91200000000000003</v>
      </c>
      <c r="I451" s="211"/>
      <c r="J451" s="212">
        <f>ROUND(I451*H451,2)</f>
        <v>0</v>
      </c>
      <c r="K451" s="208" t="s">
        <v>145</v>
      </c>
      <c r="L451" s="46"/>
      <c r="M451" s="213" t="s">
        <v>37</v>
      </c>
      <c r="N451" s="214" t="s">
        <v>48</v>
      </c>
      <c r="O451" s="86"/>
      <c r="P451" s="215">
        <f>O451*H451</f>
        <v>0</v>
      </c>
      <c r="Q451" s="215">
        <v>0.0024399999999999999</v>
      </c>
      <c r="R451" s="215">
        <f>Q451*H451</f>
        <v>0.0022252800000000001</v>
      </c>
      <c r="S451" s="215">
        <v>0</v>
      </c>
      <c r="T451" s="216">
        <f>S451*H451</f>
        <v>0</v>
      </c>
      <c r="U451" s="40"/>
      <c r="V451" s="40"/>
      <c r="W451" s="40"/>
      <c r="X451" s="40"/>
      <c r="Y451" s="40"/>
      <c r="Z451" s="40"/>
      <c r="AA451" s="40"/>
      <c r="AB451" s="40"/>
      <c r="AC451" s="40"/>
      <c r="AD451" s="40"/>
      <c r="AE451" s="40"/>
      <c r="AR451" s="217" t="s">
        <v>146</v>
      </c>
      <c r="AT451" s="217" t="s">
        <v>141</v>
      </c>
      <c r="AU451" s="217" t="s">
        <v>87</v>
      </c>
      <c r="AY451" s="19" t="s">
        <v>139</v>
      </c>
      <c r="BE451" s="218">
        <f>IF(N451="základní",J451,0)</f>
        <v>0</v>
      </c>
      <c r="BF451" s="218">
        <f>IF(N451="snížená",J451,0)</f>
        <v>0</v>
      </c>
      <c r="BG451" s="218">
        <f>IF(N451="zákl. přenesená",J451,0)</f>
        <v>0</v>
      </c>
      <c r="BH451" s="218">
        <f>IF(N451="sníž. přenesená",J451,0)</f>
        <v>0</v>
      </c>
      <c r="BI451" s="218">
        <f>IF(N451="nulová",J451,0)</f>
        <v>0</v>
      </c>
      <c r="BJ451" s="19" t="s">
        <v>85</v>
      </c>
      <c r="BK451" s="218">
        <f>ROUND(I451*H451,2)</f>
        <v>0</v>
      </c>
      <c r="BL451" s="19" t="s">
        <v>146</v>
      </c>
      <c r="BM451" s="217" t="s">
        <v>849</v>
      </c>
    </row>
    <row r="452" s="2" customFormat="1">
      <c r="A452" s="40"/>
      <c r="B452" s="41"/>
      <c r="C452" s="42"/>
      <c r="D452" s="219" t="s">
        <v>148</v>
      </c>
      <c r="E452" s="42"/>
      <c r="F452" s="220" t="s">
        <v>850</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148</v>
      </c>
      <c r="AU452" s="19" t="s">
        <v>87</v>
      </c>
    </row>
    <row r="453" s="13" customFormat="1">
      <c r="A453" s="13"/>
      <c r="B453" s="224"/>
      <c r="C453" s="225"/>
      <c r="D453" s="226" t="s">
        <v>150</v>
      </c>
      <c r="E453" s="227" t="s">
        <v>37</v>
      </c>
      <c r="F453" s="228" t="s">
        <v>851</v>
      </c>
      <c r="G453" s="225"/>
      <c r="H453" s="227" t="s">
        <v>37</v>
      </c>
      <c r="I453" s="229"/>
      <c r="J453" s="225"/>
      <c r="K453" s="225"/>
      <c r="L453" s="230"/>
      <c r="M453" s="231"/>
      <c r="N453" s="232"/>
      <c r="O453" s="232"/>
      <c r="P453" s="232"/>
      <c r="Q453" s="232"/>
      <c r="R453" s="232"/>
      <c r="S453" s="232"/>
      <c r="T453" s="233"/>
      <c r="U453" s="13"/>
      <c r="V453" s="13"/>
      <c r="W453" s="13"/>
      <c r="X453" s="13"/>
      <c r="Y453" s="13"/>
      <c r="Z453" s="13"/>
      <c r="AA453" s="13"/>
      <c r="AB453" s="13"/>
      <c r="AC453" s="13"/>
      <c r="AD453" s="13"/>
      <c r="AE453" s="13"/>
      <c r="AT453" s="234" t="s">
        <v>150</v>
      </c>
      <c r="AU453" s="234" t="s">
        <v>87</v>
      </c>
      <c r="AV453" s="13" t="s">
        <v>85</v>
      </c>
      <c r="AW453" s="13" t="s">
        <v>38</v>
      </c>
      <c r="AX453" s="13" t="s">
        <v>77</v>
      </c>
      <c r="AY453" s="234" t="s">
        <v>139</v>
      </c>
    </row>
    <row r="454" s="14" customFormat="1">
      <c r="A454" s="14"/>
      <c r="B454" s="235"/>
      <c r="C454" s="236"/>
      <c r="D454" s="226" t="s">
        <v>150</v>
      </c>
      <c r="E454" s="237" t="s">
        <v>37</v>
      </c>
      <c r="F454" s="238" t="s">
        <v>852</v>
      </c>
      <c r="G454" s="236"/>
      <c r="H454" s="239">
        <v>0.91200000000000003</v>
      </c>
      <c r="I454" s="240"/>
      <c r="J454" s="236"/>
      <c r="K454" s="236"/>
      <c r="L454" s="241"/>
      <c r="M454" s="242"/>
      <c r="N454" s="243"/>
      <c r="O454" s="243"/>
      <c r="P454" s="243"/>
      <c r="Q454" s="243"/>
      <c r="R454" s="243"/>
      <c r="S454" s="243"/>
      <c r="T454" s="244"/>
      <c r="U454" s="14"/>
      <c r="V454" s="14"/>
      <c r="W454" s="14"/>
      <c r="X454" s="14"/>
      <c r="Y454" s="14"/>
      <c r="Z454" s="14"/>
      <c r="AA454" s="14"/>
      <c r="AB454" s="14"/>
      <c r="AC454" s="14"/>
      <c r="AD454" s="14"/>
      <c r="AE454" s="14"/>
      <c r="AT454" s="245" t="s">
        <v>150</v>
      </c>
      <c r="AU454" s="245" t="s">
        <v>87</v>
      </c>
      <c r="AV454" s="14" t="s">
        <v>87</v>
      </c>
      <c r="AW454" s="14" t="s">
        <v>38</v>
      </c>
      <c r="AX454" s="14" t="s">
        <v>85</v>
      </c>
      <c r="AY454" s="245" t="s">
        <v>139</v>
      </c>
    </row>
    <row r="455" s="2" customFormat="1" ht="24.15" customHeight="1">
      <c r="A455" s="40"/>
      <c r="B455" s="41"/>
      <c r="C455" s="206" t="s">
        <v>853</v>
      </c>
      <c r="D455" s="206" t="s">
        <v>141</v>
      </c>
      <c r="E455" s="207" t="s">
        <v>854</v>
      </c>
      <c r="F455" s="208" t="s">
        <v>855</v>
      </c>
      <c r="G455" s="209" t="s">
        <v>144</v>
      </c>
      <c r="H455" s="210">
        <v>0.91200000000000003</v>
      </c>
      <c r="I455" s="211"/>
      <c r="J455" s="212">
        <f>ROUND(I455*H455,2)</f>
        <v>0</v>
      </c>
      <c r="K455" s="208" t="s">
        <v>145</v>
      </c>
      <c r="L455" s="46"/>
      <c r="M455" s="213" t="s">
        <v>37</v>
      </c>
      <c r="N455" s="214" t="s">
        <v>48</v>
      </c>
      <c r="O455" s="86"/>
      <c r="P455" s="215">
        <f>O455*H455</f>
        <v>0</v>
      </c>
      <c r="Q455" s="215">
        <v>0</v>
      </c>
      <c r="R455" s="215">
        <f>Q455*H455</f>
        <v>0</v>
      </c>
      <c r="S455" s="215">
        <v>0</v>
      </c>
      <c r="T455" s="216">
        <f>S455*H455</f>
        <v>0</v>
      </c>
      <c r="U455" s="40"/>
      <c r="V455" s="40"/>
      <c r="W455" s="40"/>
      <c r="X455" s="40"/>
      <c r="Y455" s="40"/>
      <c r="Z455" s="40"/>
      <c r="AA455" s="40"/>
      <c r="AB455" s="40"/>
      <c r="AC455" s="40"/>
      <c r="AD455" s="40"/>
      <c r="AE455" s="40"/>
      <c r="AR455" s="217" t="s">
        <v>146</v>
      </c>
      <c r="AT455" s="217" t="s">
        <v>141</v>
      </c>
      <c r="AU455" s="217" t="s">
        <v>87</v>
      </c>
      <c r="AY455" s="19" t="s">
        <v>139</v>
      </c>
      <c r="BE455" s="218">
        <f>IF(N455="základní",J455,0)</f>
        <v>0</v>
      </c>
      <c r="BF455" s="218">
        <f>IF(N455="snížená",J455,0)</f>
        <v>0</v>
      </c>
      <c r="BG455" s="218">
        <f>IF(N455="zákl. přenesená",J455,0)</f>
        <v>0</v>
      </c>
      <c r="BH455" s="218">
        <f>IF(N455="sníž. přenesená",J455,0)</f>
        <v>0</v>
      </c>
      <c r="BI455" s="218">
        <f>IF(N455="nulová",J455,0)</f>
        <v>0</v>
      </c>
      <c r="BJ455" s="19" t="s">
        <v>85</v>
      </c>
      <c r="BK455" s="218">
        <f>ROUND(I455*H455,2)</f>
        <v>0</v>
      </c>
      <c r="BL455" s="19" t="s">
        <v>146</v>
      </c>
      <c r="BM455" s="217" t="s">
        <v>856</v>
      </c>
    </row>
    <row r="456" s="2" customFormat="1">
      <c r="A456" s="40"/>
      <c r="B456" s="41"/>
      <c r="C456" s="42"/>
      <c r="D456" s="219" t="s">
        <v>148</v>
      </c>
      <c r="E456" s="42"/>
      <c r="F456" s="220" t="s">
        <v>857</v>
      </c>
      <c r="G456" s="42"/>
      <c r="H456" s="42"/>
      <c r="I456" s="221"/>
      <c r="J456" s="42"/>
      <c r="K456" s="42"/>
      <c r="L456" s="46"/>
      <c r="M456" s="222"/>
      <c r="N456" s="223"/>
      <c r="O456" s="86"/>
      <c r="P456" s="86"/>
      <c r="Q456" s="86"/>
      <c r="R456" s="86"/>
      <c r="S456" s="86"/>
      <c r="T456" s="87"/>
      <c r="U456" s="40"/>
      <c r="V456" s="40"/>
      <c r="W456" s="40"/>
      <c r="X456" s="40"/>
      <c r="Y456" s="40"/>
      <c r="Z456" s="40"/>
      <c r="AA456" s="40"/>
      <c r="AB456" s="40"/>
      <c r="AC456" s="40"/>
      <c r="AD456" s="40"/>
      <c r="AE456" s="40"/>
      <c r="AT456" s="19" t="s">
        <v>148</v>
      </c>
      <c r="AU456" s="19" t="s">
        <v>87</v>
      </c>
    </row>
    <row r="457" s="2" customFormat="1" ht="24.15" customHeight="1">
      <c r="A457" s="40"/>
      <c r="B457" s="41"/>
      <c r="C457" s="206" t="s">
        <v>858</v>
      </c>
      <c r="D457" s="206" t="s">
        <v>141</v>
      </c>
      <c r="E457" s="207" t="s">
        <v>859</v>
      </c>
      <c r="F457" s="208" t="s">
        <v>860</v>
      </c>
      <c r="G457" s="209" t="s">
        <v>144</v>
      </c>
      <c r="H457" s="210">
        <v>0.91200000000000003</v>
      </c>
      <c r="I457" s="211"/>
      <c r="J457" s="212">
        <f>ROUND(I457*H457,2)</f>
        <v>0</v>
      </c>
      <c r="K457" s="208" t="s">
        <v>145</v>
      </c>
      <c r="L457" s="46"/>
      <c r="M457" s="213" t="s">
        <v>37</v>
      </c>
      <c r="N457" s="214" t="s">
        <v>48</v>
      </c>
      <c r="O457" s="86"/>
      <c r="P457" s="215">
        <f>O457*H457</f>
        <v>0</v>
      </c>
      <c r="Q457" s="215">
        <v>0.0027000000000000001</v>
      </c>
      <c r="R457" s="215">
        <f>Q457*H457</f>
        <v>0.0024624</v>
      </c>
      <c r="S457" s="215">
        <v>0</v>
      </c>
      <c r="T457" s="216">
        <f>S457*H457</f>
        <v>0</v>
      </c>
      <c r="U457" s="40"/>
      <c r="V457" s="40"/>
      <c r="W457" s="40"/>
      <c r="X457" s="40"/>
      <c r="Y457" s="40"/>
      <c r="Z457" s="40"/>
      <c r="AA457" s="40"/>
      <c r="AB457" s="40"/>
      <c r="AC457" s="40"/>
      <c r="AD457" s="40"/>
      <c r="AE457" s="40"/>
      <c r="AR457" s="217" t="s">
        <v>146</v>
      </c>
      <c r="AT457" s="217" t="s">
        <v>141</v>
      </c>
      <c r="AU457" s="217" t="s">
        <v>87</v>
      </c>
      <c r="AY457" s="19" t="s">
        <v>139</v>
      </c>
      <c r="BE457" s="218">
        <f>IF(N457="základní",J457,0)</f>
        <v>0</v>
      </c>
      <c r="BF457" s="218">
        <f>IF(N457="snížená",J457,0)</f>
        <v>0</v>
      </c>
      <c r="BG457" s="218">
        <f>IF(N457="zákl. přenesená",J457,0)</f>
        <v>0</v>
      </c>
      <c r="BH457" s="218">
        <f>IF(N457="sníž. přenesená",J457,0)</f>
        <v>0</v>
      </c>
      <c r="BI457" s="218">
        <f>IF(N457="nulová",J457,0)</f>
        <v>0</v>
      </c>
      <c r="BJ457" s="19" t="s">
        <v>85</v>
      </c>
      <c r="BK457" s="218">
        <f>ROUND(I457*H457,2)</f>
        <v>0</v>
      </c>
      <c r="BL457" s="19" t="s">
        <v>146</v>
      </c>
      <c r="BM457" s="217" t="s">
        <v>861</v>
      </c>
    </row>
    <row r="458" s="2" customFormat="1">
      <c r="A458" s="40"/>
      <c r="B458" s="41"/>
      <c r="C458" s="42"/>
      <c r="D458" s="219" t="s">
        <v>148</v>
      </c>
      <c r="E458" s="42"/>
      <c r="F458" s="220" t="s">
        <v>862</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148</v>
      </c>
      <c r="AU458" s="19" t="s">
        <v>87</v>
      </c>
    </row>
    <row r="459" s="2" customFormat="1" ht="24.15" customHeight="1">
      <c r="A459" s="40"/>
      <c r="B459" s="41"/>
      <c r="C459" s="206" t="s">
        <v>863</v>
      </c>
      <c r="D459" s="206" t="s">
        <v>141</v>
      </c>
      <c r="E459" s="207" t="s">
        <v>864</v>
      </c>
      <c r="F459" s="208" t="s">
        <v>865</v>
      </c>
      <c r="G459" s="209" t="s">
        <v>454</v>
      </c>
      <c r="H459" s="210">
        <v>0.0040000000000000001</v>
      </c>
      <c r="I459" s="211"/>
      <c r="J459" s="212">
        <f>ROUND(I459*H459,2)</f>
        <v>0</v>
      </c>
      <c r="K459" s="208" t="s">
        <v>145</v>
      </c>
      <c r="L459" s="46"/>
      <c r="M459" s="213" t="s">
        <v>37</v>
      </c>
      <c r="N459" s="214" t="s">
        <v>48</v>
      </c>
      <c r="O459" s="86"/>
      <c r="P459" s="215">
        <f>O459*H459</f>
        <v>0</v>
      </c>
      <c r="Q459" s="215">
        <v>1.05237</v>
      </c>
      <c r="R459" s="215">
        <f>Q459*H459</f>
        <v>0.0042094799999999998</v>
      </c>
      <c r="S459" s="215">
        <v>0</v>
      </c>
      <c r="T459" s="216">
        <f>S459*H459</f>
        <v>0</v>
      </c>
      <c r="U459" s="40"/>
      <c r="V459" s="40"/>
      <c r="W459" s="40"/>
      <c r="X459" s="40"/>
      <c r="Y459" s="40"/>
      <c r="Z459" s="40"/>
      <c r="AA459" s="40"/>
      <c r="AB459" s="40"/>
      <c r="AC459" s="40"/>
      <c r="AD459" s="40"/>
      <c r="AE459" s="40"/>
      <c r="AR459" s="217" t="s">
        <v>146</v>
      </c>
      <c r="AT459" s="217" t="s">
        <v>141</v>
      </c>
      <c r="AU459" s="217" t="s">
        <v>87</v>
      </c>
      <c r="AY459" s="19" t="s">
        <v>139</v>
      </c>
      <c r="BE459" s="218">
        <f>IF(N459="základní",J459,0)</f>
        <v>0</v>
      </c>
      <c r="BF459" s="218">
        <f>IF(N459="snížená",J459,0)</f>
        <v>0</v>
      </c>
      <c r="BG459" s="218">
        <f>IF(N459="zákl. přenesená",J459,0)</f>
        <v>0</v>
      </c>
      <c r="BH459" s="218">
        <f>IF(N459="sníž. přenesená",J459,0)</f>
        <v>0</v>
      </c>
      <c r="BI459" s="218">
        <f>IF(N459="nulová",J459,0)</f>
        <v>0</v>
      </c>
      <c r="BJ459" s="19" t="s">
        <v>85</v>
      </c>
      <c r="BK459" s="218">
        <f>ROUND(I459*H459,2)</f>
        <v>0</v>
      </c>
      <c r="BL459" s="19" t="s">
        <v>146</v>
      </c>
      <c r="BM459" s="217" t="s">
        <v>866</v>
      </c>
    </row>
    <row r="460" s="2" customFormat="1">
      <c r="A460" s="40"/>
      <c r="B460" s="41"/>
      <c r="C460" s="42"/>
      <c r="D460" s="219" t="s">
        <v>148</v>
      </c>
      <c r="E460" s="42"/>
      <c r="F460" s="220" t="s">
        <v>867</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9" t="s">
        <v>148</v>
      </c>
      <c r="AU460" s="19" t="s">
        <v>87</v>
      </c>
    </row>
    <row r="461" s="13" customFormat="1">
      <c r="A461" s="13"/>
      <c r="B461" s="224"/>
      <c r="C461" s="225"/>
      <c r="D461" s="226" t="s">
        <v>150</v>
      </c>
      <c r="E461" s="227" t="s">
        <v>37</v>
      </c>
      <c r="F461" s="228" t="s">
        <v>851</v>
      </c>
      <c r="G461" s="225"/>
      <c r="H461" s="227" t="s">
        <v>37</v>
      </c>
      <c r="I461" s="229"/>
      <c r="J461" s="225"/>
      <c r="K461" s="225"/>
      <c r="L461" s="230"/>
      <c r="M461" s="231"/>
      <c r="N461" s="232"/>
      <c r="O461" s="232"/>
      <c r="P461" s="232"/>
      <c r="Q461" s="232"/>
      <c r="R461" s="232"/>
      <c r="S461" s="232"/>
      <c r="T461" s="233"/>
      <c r="U461" s="13"/>
      <c r="V461" s="13"/>
      <c r="W461" s="13"/>
      <c r="X461" s="13"/>
      <c r="Y461" s="13"/>
      <c r="Z461" s="13"/>
      <c r="AA461" s="13"/>
      <c r="AB461" s="13"/>
      <c r="AC461" s="13"/>
      <c r="AD461" s="13"/>
      <c r="AE461" s="13"/>
      <c r="AT461" s="234" t="s">
        <v>150</v>
      </c>
      <c r="AU461" s="234" t="s">
        <v>87</v>
      </c>
      <c r="AV461" s="13" t="s">
        <v>85</v>
      </c>
      <c r="AW461" s="13" t="s">
        <v>38</v>
      </c>
      <c r="AX461" s="13" t="s">
        <v>77</v>
      </c>
      <c r="AY461" s="234" t="s">
        <v>139</v>
      </c>
    </row>
    <row r="462" s="14" customFormat="1">
      <c r="A462" s="14"/>
      <c r="B462" s="235"/>
      <c r="C462" s="236"/>
      <c r="D462" s="226" t="s">
        <v>150</v>
      </c>
      <c r="E462" s="237" t="s">
        <v>37</v>
      </c>
      <c r="F462" s="238" t="s">
        <v>868</v>
      </c>
      <c r="G462" s="236"/>
      <c r="H462" s="239">
        <v>0.0040000000000000001</v>
      </c>
      <c r="I462" s="240"/>
      <c r="J462" s="236"/>
      <c r="K462" s="236"/>
      <c r="L462" s="241"/>
      <c r="M462" s="242"/>
      <c r="N462" s="243"/>
      <c r="O462" s="243"/>
      <c r="P462" s="243"/>
      <c r="Q462" s="243"/>
      <c r="R462" s="243"/>
      <c r="S462" s="243"/>
      <c r="T462" s="244"/>
      <c r="U462" s="14"/>
      <c r="V462" s="14"/>
      <c r="W462" s="14"/>
      <c r="X462" s="14"/>
      <c r="Y462" s="14"/>
      <c r="Z462" s="14"/>
      <c r="AA462" s="14"/>
      <c r="AB462" s="14"/>
      <c r="AC462" s="14"/>
      <c r="AD462" s="14"/>
      <c r="AE462" s="14"/>
      <c r="AT462" s="245" t="s">
        <v>150</v>
      </c>
      <c r="AU462" s="245" t="s">
        <v>87</v>
      </c>
      <c r="AV462" s="14" t="s">
        <v>87</v>
      </c>
      <c r="AW462" s="14" t="s">
        <v>38</v>
      </c>
      <c r="AX462" s="14" t="s">
        <v>85</v>
      </c>
      <c r="AY462" s="245" t="s">
        <v>139</v>
      </c>
    </row>
    <row r="463" s="12" customFormat="1" ht="22.8" customHeight="1">
      <c r="A463" s="12"/>
      <c r="B463" s="190"/>
      <c r="C463" s="191"/>
      <c r="D463" s="192" t="s">
        <v>76</v>
      </c>
      <c r="E463" s="204" t="s">
        <v>146</v>
      </c>
      <c r="F463" s="204" t="s">
        <v>869</v>
      </c>
      <c r="G463" s="191"/>
      <c r="H463" s="191"/>
      <c r="I463" s="194"/>
      <c r="J463" s="205">
        <f>BK463</f>
        <v>0</v>
      </c>
      <c r="K463" s="191"/>
      <c r="L463" s="196"/>
      <c r="M463" s="197"/>
      <c r="N463" s="198"/>
      <c r="O463" s="198"/>
      <c r="P463" s="199">
        <f>SUM(P464:P471)</f>
        <v>0</v>
      </c>
      <c r="Q463" s="198"/>
      <c r="R463" s="199">
        <f>SUM(R464:R471)</f>
        <v>26.672692499999997</v>
      </c>
      <c r="S463" s="198"/>
      <c r="T463" s="200">
        <f>SUM(T464:T471)</f>
        <v>0</v>
      </c>
      <c r="U463" s="12"/>
      <c r="V463" s="12"/>
      <c r="W463" s="12"/>
      <c r="X463" s="12"/>
      <c r="Y463" s="12"/>
      <c r="Z463" s="12"/>
      <c r="AA463" s="12"/>
      <c r="AB463" s="12"/>
      <c r="AC463" s="12"/>
      <c r="AD463" s="12"/>
      <c r="AE463" s="12"/>
      <c r="AR463" s="201" t="s">
        <v>85</v>
      </c>
      <c r="AT463" s="202" t="s">
        <v>76</v>
      </c>
      <c r="AU463" s="202" t="s">
        <v>85</v>
      </c>
      <c r="AY463" s="201" t="s">
        <v>139</v>
      </c>
      <c r="BK463" s="203">
        <f>SUM(BK464:BK471)</f>
        <v>0</v>
      </c>
    </row>
    <row r="464" s="2" customFormat="1" ht="24.15" customHeight="1">
      <c r="A464" s="40"/>
      <c r="B464" s="41"/>
      <c r="C464" s="206" t="s">
        <v>870</v>
      </c>
      <c r="D464" s="206" t="s">
        <v>141</v>
      </c>
      <c r="E464" s="207" t="s">
        <v>871</v>
      </c>
      <c r="F464" s="208" t="s">
        <v>872</v>
      </c>
      <c r="G464" s="209" t="s">
        <v>182</v>
      </c>
      <c r="H464" s="210">
        <v>144.44999999999999</v>
      </c>
      <c r="I464" s="211"/>
      <c r="J464" s="212">
        <f>ROUND(I464*H464,2)</f>
        <v>0</v>
      </c>
      <c r="K464" s="208" t="s">
        <v>145</v>
      </c>
      <c r="L464" s="46"/>
      <c r="M464" s="213" t="s">
        <v>37</v>
      </c>
      <c r="N464" s="214" t="s">
        <v>48</v>
      </c>
      <c r="O464" s="86"/>
      <c r="P464" s="215">
        <f>O464*H464</f>
        <v>0</v>
      </c>
      <c r="Q464" s="215">
        <v>0.03465</v>
      </c>
      <c r="R464" s="215">
        <f>Q464*H464</f>
        <v>5.0051924999999997</v>
      </c>
      <c r="S464" s="215">
        <v>0</v>
      </c>
      <c r="T464" s="216">
        <f>S464*H464</f>
        <v>0</v>
      </c>
      <c r="U464" s="40"/>
      <c r="V464" s="40"/>
      <c r="W464" s="40"/>
      <c r="X464" s="40"/>
      <c r="Y464" s="40"/>
      <c r="Z464" s="40"/>
      <c r="AA464" s="40"/>
      <c r="AB464" s="40"/>
      <c r="AC464" s="40"/>
      <c r="AD464" s="40"/>
      <c r="AE464" s="40"/>
      <c r="AR464" s="217" t="s">
        <v>146</v>
      </c>
      <c r="AT464" s="217" t="s">
        <v>141</v>
      </c>
      <c r="AU464" s="217" t="s">
        <v>87</v>
      </c>
      <c r="AY464" s="19" t="s">
        <v>139</v>
      </c>
      <c r="BE464" s="218">
        <f>IF(N464="základní",J464,0)</f>
        <v>0</v>
      </c>
      <c r="BF464" s="218">
        <f>IF(N464="snížená",J464,0)</f>
        <v>0</v>
      </c>
      <c r="BG464" s="218">
        <f>IF(N464="zákl. přenesená",J464,0)</f>
        <v>0</v>
      </c>
      <c r="BH464" s="218">
        <f>IF(N464="sníž. přenesená",J464,0)</f>
        <v>0</v>
      </c>
      <c r="BI464" s="218">
        <f>IF(N464="nulová",J464,0)</f>
        <v>0</v>
      </c>
      <c r="BJ464" s="19" t="s">
        <v>85</v>
      </c>
      <c r="BK464" s="218">
        <f>ROUND(I464*H464,2)</f>
        <v>0</v>
      </c>
      <c r="BL464" s="19" t="s">
        <v>146</v>
      </c>
      <c r="BM464" s="217" t="s">
        <v>873</v>
      </c>
    </row>
    <row r="465" s="2" customFormat="1">
      <c r="A465" s="40"/>
      <c r="B465" s="41"/>
      <c r="C465" s="42"/>
      <c r="D465" s="219" t="s">
        <v>148</v>
      </c>
      <c r="E465" s="42"/>
      <c r="F465" s="220" t="s">
        <v>874</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9" t="s">
        <v>148</v>
      </c>
      <c r="AU465" s="19" t="s">
        <v>87</v>
      </c>
    </row>
    <row r="466" s="13" customFormat="1">
      <c r="A466" s="13"/>
      <c r="B466" s="224"/>
      <c r="C466" s="225"/>
      <c r="D466" s="226" t="s">
        <v>150</v>
      </c>
      <c r="E466" s="227" t="s">
        <v>37</v>
      </c>
      <c r="F466" s="228" t="s">
        <v>875</v>
      </c>
      <c r="G466" s="225"/>
      <c r="H466" s="227" t="s">
        <v>37</v>
      </c>
      <c r="I466" s="229"/>
      <c r="J466" s="225"/>
      <c r="K466" s="225"/>
      <c r="L466" s="230"/>
      <c r="M466" s="231"/>
      <c r="N466" s="232"/>
      <c r="O466" s="232"/>
      <c r="P466" s="232"/>
      <c r="Q466" s="232"/>
      <c r="R466" s="232"/>
      <c r="S466" s="232"/>
      <c r="T466" s="233"/>
      <c r="U466" s="13"/>
      <c r="V466" s="13"/>
      <c r="W466" s="13"/>
      <c r="X466" s="13"/>
      <c r="Y466" s="13"/>
      <c r="Z466" s="13"/>
      <c r="AA466" s="13"/>
      <c r="AB466" s="13"/>
      <c r="AC466" s="13"/>
      <c r="AD466" s="13"/>
      <c r="AE466" s="13"/>
      <c r="AT466" s="234" t="s">
        <v>150</v>
      </c>
      <c r="AU466" s="234" t="s">
        <v>87</v>
      </c>
      <c r="AV466" s="13" t="s">
        <v>85</v>
      </c>
      <c r="AW466" s="13" t="s">
        <v>38</v>
      </c>
      <c r="AX466" s="13" t="s">
        <v>77</v>
      </c>
      <c r="AY466" s="234" t="s">
        <v>139</v>
      </c>
    </row>
    <row r="467" s="14" customFormat="1">
      <c r="A467" s="14"/>
      <c r="B467" s="235"/>
      <c r="C467" s="236"/>
      <c r="D467" s="226" t="s">
        <v>150</v>
      </c>
      <c r="E467" s="237" t="s">
        <v>37</v>
      </c>
      <c r="F467" s="238" t="s">
        <v>876</v>
      </c>
      <c r="G467" s="236"/>
      <c r="H467" s="239">
        <v>105.45</v>
      </c>
      <c r="I467" s="240"/>
      <c r="J467" s="236"/>
      <c r="K467" s="236"/>
      <c r="L467" s="241"/>
      <c r="M467" s="242"/>
      <c r="N467" s="243"/>
      <c r="O467" s="243"/>
      <c r="P467" s="243"/>
      <c r="Q467" s="243"/>
      <c r="R467" s="243"/>
      <c r="S467" s="243"/>
      <c r="T467" s="244"/>
      <c r="U467" s="14"/>
      <c r="V467" s="14"/>
      <c r="W467" s="14"/>
      <c r="X467" s="14"/>
      <c r="Y467" s="14"/>
      <c r="Z467" s="14"/>
      <c r="AA467" s="14"/>
      <c r="AB467" s="14"/>
      <c r="AC467" s="14"/>
      <c r="AD467" s="14"/>
      <c r="AE467" s="14"/>
      <c r="AT467" s="245" t="s">
        <v>150</v>
      </c>
      <c r="AU467" s="245" t="s">
        <v>87</v>
      </c>
      <c r="AV467" s="14" t="s">
        <v>87</v>
      </c>
      <c r="AW467" s="14" t="s">
        <v>38</v>
      </c>
      <c r="AX467" s="14" t="s">
        <v>77</v>
      </c>
      <c r="AY467" s="245" t="s">
        <v>139</v>
      </c>
    </row>
    <row r="468" s="13" customFormat="1">
      <c r="A468" s="13"/>
      <c r="B468" s="224"/>
      <c r="C468" s="225"/>
      <c r="D468" s="226" t="s">
        <v>150</v>
      </c>
      <c r="E468" s="227" t="s">
        <v>37</v>
      </c>
      <c r="F468" s="228" t="s">
        <v>877</v>
      </c>
      <c r="G468" s="225"/>
      <c r="H468" s="227" t="s">
        <v>37</v>
      </c>
      <c r="I468" s="229"/>
      <c r="J468" s="225"/>
      <c r="K468" s="225"/>
      <c r="L468" s="230"/>
      <c r="M468" s="231"/>
      <c r="N468" s="232"/>
      <c r="O468" s="232"/>
      <c r="P468" s="232"/>
      <c r="Q468" s="232"/>
      <c r="R468" s="232"/>
      <c r="S468" s="232"/>
      <c r="T468" s="233"/>
      <c r="U468" s="13"/>
      <c r="V468" s="13"/>
      <c r="W468" s="13"/>
      <c r="X468" s="13"/>
      <c r="Y468" s="13"/>
      <c r="Z468" s="13"/>
      <c r="AA468" s="13"/>
      <c r="AB468" s="13"/>
      <c r="AC468" s="13"/>
      <c r="AD468" s="13"/>
      <c r="AE468" s="13"/>
      <c r="AT468" s="234" t="s">
        <v>150</v>
      </c>
      <c r="AU468" s="234" t="s">
        <v>87</v>
      </c>
      <c r="AV468" s="13" t="s">
        <v>85</v>
      </c>
      <c r="AW468" s="13" t="s">
        <v>38</v>
      </c>
      <c r="AX468" s="13" t="s">
        <v>77</v>
      </c>
      <c r="AY468" s="234" t="s">
        <v>139</v>
      </c>
    </row>
    <row r="469" s="14" customFormat="1">
      <c r="A469" s="14"/>
      <c r="B469" s="235"/>
      <c r="C469" s="236"/>
      <c r="D469" s="226" t="s">
        <v>150</v>
      </c>
      <c r="E469" s="237" t="s">
        <v>37</v>
      </c>
      <c r="F469" s="238" t="s">
        <v>878</v>
      </c>
      <c r="G469" s="236"/>
      <c r="H469" s="239">
        <v>39</v>
      </c>
      <c r="I469" s="240"/>
      <c r="J469" s="236"/>
      <c r="K469" s="236"/>
      <c r="L469" s="241"/>
      <c r="M469" s="242"/>
      <c r="N469" s="243"/>
      <c r="O469" s="243"/>
      <c r="P469" s="243"/>
      <c r="Q469" s="243"/>
      <c r="R469" s="243"/>
      <c r="S469" s="243"/>
      <c r="T469" s="244"/>
      <c r="U469" s="14"/>
      <c r="V469" s="14"/>
      <c r="W469" s="14"/>
      <c r="X469" s="14"/>
      <c r="Y469" s="14"/>
      <c r="Z469" s="14"/>
      <c r="AA469" s="14"/>
      <c r="AB469" s="14"/>
      <c r="AC469" s="14"/>
      <c r="AD469" s="14"/>
      <c r="AE469" s="14"/>
      <c r="AT469" s="245" t="s">
        <v>150</v>
      </c>
      <c r="AU469" s="245" t="s">
        <v>87</v>
      </c>
      <c r="AV469" s="14" t="s">
        <v>87</v>
      </c>
      <c r="AW469" s="14" t="s">
        <v>38</v>
      </c>
      <c r="AX469" s="14" t="s">
        <v>77</v>
      </c>
      <c r="AY469" s="245" t="s">
        <v>139</v>
      </c>
    </row>
    <row r="470" s="16" customFormat="1">
      <c r="A470" s="16"/>
      <c r="B470" s="257"/>
      <c r="C470" s="258"/>
      <c r="D470" s="226" t="s">
        <v>150</v>
      </c>
      <c r="E470" s="259" t="s">
        <v>37</v>
      </c>
      <c r="F470" s="260" t="s">
        <v>178</v>
      </c>
      <c r="G470" s="258"/>
      <c r="H470" s="261">
        <v>144.44999999999999</v>
      </c>
      <c r="I470" s="262"/>
      <c r="J470" s="258"/>
      <c r="K470" s="258"/>
      <c r="L470" s="263"/>
      <c r="M470" s="264"/>
      <c r="N470" s="265"/>
      <c r="O470" s="265"/>
      <c r="P470" s="265"/>
      <c r="Q470" s="265"/>
      <c r="R470" s="265"/>
      <c r="S470" s="265"/>
      <c r="T470" s="266"/>
      <c r="U470" s="16"/>
      <c r="V470" s="16"/>
      <c r="W470" s="16"/>
      <c r="X470" s="16"/>
      <c r="Y470" s="16"/>
      <c r="Z470" s="16"/>
      <c r="AA470" s="16"/>
      <c r="AB470" s="16"/>
      <c r="AC470" s="16"/>
      <c r="AD470" s="16"/>
      <c r="AE470" s="16"/>
      <c r="AT470" s="267" t="s">
        <v>150</v>
      </c>
      <c r="AU470" s="267" t="s">
        <v>87</v>
      </c>
      <c r="AV470" s="16" t="s">
        <v>146</v>
      </c>
      <c r="AW470" s="16" t="s">
        <v>38</v>
      </c>
      <c r="AX470" s="16" t="s">
        <v>85</v>
      </c>
      <c r="AY470" s="267" t="s">
        <v>139</v>
      </c>
    </row>
    <row r="471" s="2" customFormat="1" ht="16.5" customHeight="1">
      <c r="A471" s="40"/>
      <c r="B471" s="41"/>
      <c r="C471" s="268" t="s">
        <v>879</v>
      </c>
      <c r="D471" s="268" t="s">
        <v>253</v>
      </c>
      <c r="E471" s="269" t="s">
        <v>880</v>
      </c>
      <c r="F471" s="270" t="s">
        <v>881</v>
      </c>
      <c r="G471" s="271" t="s">
        <v>182</v>
      </c>
      <c r="H471" s="272">
        <v>144.44999999999999</v>
      </c>
      <c r="I471" s="273"/>
      <c r="J471" s="274">
        <f>ROUND(I471*H471,2)</f>
        <v>0</v>
      </c>
      <c r="K471" s="270" t="s">
        <v>37</v>
      </c>
      <c r="L471" s="275"/>
      <c r="M471" s="276" t="s">
        <v>37</v>
      </c>
      <c r="N471" s="277" t="s">
        <v>48</v>
      </c>
      <c r="O471" s="86"/>
      <c r="P471" s="215">
        <f>O471*H471</f>
        <v>0</v>
      </c>
      <c r="Q471" s="215">
        <v>0.14999999999999999</v>
      </c>
      <c r="R471" s="215">
        <f>Q471*H471</f>
        <v>21.667499999999997</v>
      </c>
      <c r="S471" s="215">
        <v>0</v>
      </c>
      <c r="T471" s="216">
        <f>S471*H471</f>
        <v>0</v>
      </c>
      <c r="U471" s="40"/>
      <c r="V471" s="40"/>
      <c r="W471" s="40"/>
      <c r="X471" s="40"/>
      <c r="Y471" s="40"/>
      <c r="Z471" s="40"/>
      <c r="AA471" s="40"/>
      <c r="AB471" s="40"/>
      <c r="AC471" s="40"/>
      <c r="AD471" s="40"/>
      <c r="AE471" s="40"/>
      <c r="AR471" s="217" t="s">
        <v>198</v>
      </c>
      <c r="AT471" s="217" t="s">
        <v>253</v>
      </c>
      <c r="AU471" s="217" t="s">
        <v>87</v>
      </c>
      <c r="AY471" s="19" t="s">
        <v>139</v>
      </c>
      <c r="BE471" s="218">
        <f>IF(N471="základní",J471,0)</f>
        <v>0</v>
      </c>
      <c r="BF471" s="218">
        <f>IF(N471="snížená",J471,0)</f>
        <v>0</v>
      </c>
      <c r="BG471" s="218">
        <f>IF(N471="zákl. přenesená",J471,0)</f>
        <v>0</v>
      </c>
      <c r="BH471" s="218">
        <f>IF(N471="sníž. přenesená",J471,0)</f>
        <v>0</v>
      </c>
      <c r="BI471" s="218">
        <f>IF(N471="nulová",J471,0)</f>
        <v>0</v>
      </c>
      <c r="BJ471" s="19" t="s">
        <v>85</v>
      </c>
      <c r="BK471" s="218">
        <f>ROUND(I471*H471,2)</f>
        <v>0</v>
      </c>
      <c r="BL471" s="19" t="s">
        <v>146</v>
      </c>
      <c r="BM471" s="217" t="s">
        <v>882</v>
      </c>
    </row>
    <row r="472" s="12" customFormat="1" ht="22.8" customHeight="1">
      <c r="A472" s="12"/>
      <c r="B472" s="190"/>
      <c r="C472" s="191"/>
      <c r="D472" s="192" t="s">
        <v>76</v>
      </c>
      <c r="E472" s="204" t="s">
        <v>179</v>
      </c>
      <c r="F472" s="204" t="s">
        <v>294</v>
      </c>
      <c r="G472" s="191"/>
      <c r="H472" s="191"/>
      <c r="I472" s="194"/>
      <c r="J472" s="205">
        <f>BK472</f>
        <v>0</v>
      </c>
      <c r="K472" s="191"/>
      <c r="L472" s="196"/>
      <c r="M472" s="197"/>
      <c r="N472" s="198"/>
      <c r="O472" s="198"/>
      <c r="P472" s="199">
        <f>SUM(P473:P492)</f>
        <v>0</v>
      </c>
      <c r="Q472" s="198"/>
      <c r="R472" s="199">
        <f>SUM(R473:R492)</f>
        <v>42.845376000000002</v>
      </c>
      <c r="S472" s="198"/>
      <c r="T472" s="200">
        <f>SUM(T473:T492)</f>
        <v>0</v>
      </c>
      <c r="U472" s="12"/>
      <c r="V472" s="12"/>
      <c r="W472" s="12"/>
      <c r="X472" s="12"/>
      <c r="Y472" s="12"/>
      <c r="Z472" s="12"/>
      <c r="AA472" s="12"/>
      <c r="AB472" s="12"/>
      <c r="AC472" s="12"/>
      <c r="AD472" s="12"/>
      <c r="AE472" s="12"/>
      <c r="AR472" s="201" t="s">
        <v>85</v>
      </c>
      <c r="AT472" s="202" t="s">
        <v>76</v>
      </c>
      <c r="AU472" s="202" t="s">
        <v>85</v>
      </c>
      <c r="AY472" s="201" t="s">
        <v>139</v>
      </c>
      <c r="BK472" s="203">
        <f>SUM(BK473:BK492)</f>
        <v>0</v>
      </c>
    </row>
    <row r="473" s="2" customFormat="1" ht="21.75" customHeight="1">
      <c r="A473" s="40"/>
      <c r="B473" s="41"/>
      <c r="C473" s="206" t="s">
        <v>883</v>
      </c>
      <c r="D473" s="206" t="s">
        <v>141</v>
      </c>
      <c r="E473" s="207" t="s">
        <v>884</v>
      </c>
      <c r="F473" s="208" t="s">
        <v>885</v>
      </c>
      <c r="G473" s="209" t="s">
        <v>144</v>
      </c>
      <c r="H473" s="210">
        <v>149.09999999999999</v>
      </c>
      <c r="I473" s="211"/>
      <c r="J473" s="212">
        <f>ROUND(I473*H473,2)</f>
        <v>0</v>
      </c>
      <c r="K473" s="208" t="s">
        <v>145</v>
      </c>
      <c r="L473" s="46"/>
      <c r="M473" s="213" t="s">
        <v>37</v>
      </c>
      <c r="N473" s="214" t="s">
        <v>48</v>
      </c>
      <c r="O473" s="86"/>
      <c r="P473" s="215">
        <f>O473*H473</f>
        <v>0</v>
      </c>
      <c r="Q473" s="215">
        <v>0</v>
      </c>
      <c r="R473" s="215">
        <f>Q473*H473</f>
        <v>0</v>
      </c>
      <c r="S473" s="215">
        <v>0</v>
      </c>
      <c r="T473" s="216">
        <f>S473*H473</f>
        <v>0</v>
      </c>
      <c r="U473" s="40"/>
      <c r="V473" s="40"/>
      <c r="W473" s="40"/>
      <c r="X473" s="40"/>
      <c r="Y473" s="40"/>
      <c r="Z473" s="40"/>
      <c r="AA473" s="40"/>
      <c r="AB473" s="40"/>
      <c r="AC473" s="40"/>
      <c r="AD473" s="40"/>
      <c r="AE473" s="40"/>
      <c r="AR473" s="217" t="s">
        <v>146</v>
      </c>
      <c r="AT473" s="217" t="s">
        <v>141</v>
      </c>
      <c r="AU473" s="217" t="s">
        <v>87</v>
      </c>
      <c r="AY473" s="19" t="s">
        <v>139</v>
      </c>
      <c r="BE473" s="218">
        <f>IF(N473="základní",J473,0)</f>
        <v>0</v>
      </c>
      <c r="BF473" s="218">
        <f>IF(N473="snížená",J473,0)</f>
        <v>0</v>
      </c>
      <c r="BG473" s="218">
        <f>IF(N473="zákl. přenesená",J473,0)</f>
        <v>0</v>
      </c>
      <c r="BH473" s="218">
        <f>IF(N473="sníž. přenesená",J473,0)</f>
        <v>0</v>
      </c>
      <c r="BI473" s="218">
        <f>IF(N473="nulová",J473,0)</f>
        <v>0</v>
      </c>
      <c r="BJ473" s="19" t="s">
        <v>85</v>
      </c>
      <c r="BK473" s="218">
        <f>ROUND(I473*H473,2)</f>
        <v>0</v>
      </c>
      <c r="BL473" s="19" t="s">
        <v>146</v>
      </c>
      <c r="BM473" s="217" t="s">
        <v>886</v>
      </c>
    </row>
    <row r="474" s="2" customFormat="1">
      <c r="A474" s="40"/>
      <c r="B474" s="41"/>
      <c r="C474" s="42"/>
      <c r="D474" s="219" t="s">
        <v>148</v>
      </c>
      <c r="E474" s="42"/>
      <c r="F474" s="220" t="s">
        <v>887</v>
      </c>
      <c r="G474" s="42"/>
      <c r="H474" s="42"/>
      <c r="I474" s="221"/>
      <c r="J474" s="42"/>
      <c r="K474" s="42"/>
      <c r="L474" s="46"/>
      <c r="M474" s="222"/>
      <c r="N474" s="223"/>
      <c r="O474" s="86"/>
      <c r="P474" s="86"/>
      <c r="Q474" s="86"/>
      <c r="R474" s="86"/>
      <c r="S474" s="86"/>
      <c r="T474" s="87"/>
      <c r="U474" s="40"/>
      <c r="V474" s="40"/>
      <c r="W474" s="40"/>
      <c r="X474" s="40"/>
      <c r="Y474" s="40"/>
      <c r="Z474" s="40"/>
      <c r="AA474" s="40"/>
      <c r="AB474" s="40"/>
      <c r="AC474" s="40"/>
      <c r="AD474" s="40"/>
      <c r="AE474" s="40"/>
      <c r="AT474" s="19" t="s">
        <v>148</v>
      </c>
      <c r="AU474" s="19" t="s">
        <v>87</v>
      </c>
    </row>
    <row r="475" s="13" customFormat="1">
      <c r="A475" s="13"/>
      <c r="B475" s="224"/>
      <c r="C475" s="225"/>
      <c r="D475" s="226" t="s">
        <v>150</v>
      </c>
      <c r="E475" s="227" t="s">
        <v>37</v>
      </c>
      <c r="F475" s="228" t="s">
        <v>615</v>
      </c>
      <c r="G475" s="225"/>
      <c r="H475" s="227" t="s">
        <v>37</v>
      </c>
      <c r="I475" s="229"/>
      <c r="J475" s="225"/>
      <c r="K475" s="225"/>
      <c r="L475" s="230"/>
      <c r="M475" s="231"/>
      <c r="N475" s="232"/>
      <c r="O475" s="232"/>
      <c r="P475" s="232"/>
      <c r="Q475" s="232"/>
      <c r="R475" s="232"/>
      <c r="S475" s="232"/>
      <c r="T475" s="233"/>
      <c r="U475" s="13"/>
      <c r="V475" s="13"/>
      <c r="W475" s="13"/>
      <c r="X475" s="13"/>
      <c r="Y475" s="13"/>
      <c r="Z475" s="13"/>
      <c r="AA475" s="13"/>
      <c r="AB475" s="13"/>
      <c r="AC475" s="13"/>
      <c r="AD475" s="13"/>
      <c r="AE475" s="13"/>
      <c r="AT475" s="234" t="s">
        <v>150</v>
      </c>
      <c r="AU475" s="234" t="s">
        <v>87</v>
      </c>
      <c r="AV475" s="13" t="s">
        <v>85</v>
      </c>
      <c r="AW475" s="13" t="s">
        <v>38</v>
      </c>
      <c r="AX475" s="13" t="s">
        <v>77</v>
      </c>
      <c r="AY475" s="234" t="s">
        <v>139</v>
      </c>
    </row>
    <row r="476" s="14" customFormat="1">
      <c r="A476" s="14"/>
      <c r="B476" s="235"/>
      <c r="C476" s="236"/>
      <c r="D476" s="226" t="s">
        <v>150</v>
      </c>
      <c r="E476" s="237" t="s">
        <v>37</v>
      </c>
      <c r="F476" s="238" t="s">
        <v>616</v>
      </c>
      <c r="G476" s="236"/>
      <c r="H476" s="239">
        <v>99.099999999999994</v>
      </c>
      <c r="I476" s="240"/>
      <c r="J476" s="236"/>
      <c r="K476" s="236"/>
      <c r="L476" s="241"/>
      <c r="M476" s="242"/>
      <c r="N476" s="243"/>
      <c r="O476" s="243"/>
      <c r="P476" s="243"/>
      <c r="Q476" s="243"/>
      <c r="R476" s="243"/>
      <c r="S476" s="243"/>
      <c r="T476" s="244"/>
      <c r="U476" s="14"/>
      <c r="V476" s="14"/>
      <c r="W476" s="14"/>
      <c r="X476" s="14"/>
      <c r="Y476" s="14"/>
      <c r="Z476" s="14"/>
      <c r="AA476" s="14"/>
      <c r="AB476" s="14"/>
      <c r="AC476" s="14"/>
      <c r="AD476" s="14"/>
      <c r="AE476" s="14"/>
      <c r="AT476" s="245" t="s">
        <v>150</v>
      </c>
      <c r="AU476" s="245" t="s">
        <v>87</v>
      </c>
      <c r="AV476" s="14" t="s">
        <v>87</v>
      </c>
      <c r="AW476" s="14" t="s">
        <v>38</v>
      </c>
      <c r="AX476" s="14" t="s">
        <v>77</v>
      </c>
      <c r="AY476" s="245" t="s">
        <v>139</v>
      </c>
    </row>
    <row r="477" s="13" customFormat="1">
      <c r="A477" s="13"/>
      <c r="B477" s="224"/>
      <c r="C477" s="225"/>
      <c r="D477" s="226" t="s">
        <v>150</v>
      </c>
      <c r="E477" s="227" t="s">
        <v>37</v>
      </c>
      <c r="F477" s="228" t="s">
        <v>617</v>
      </c>
      <c r="G477" s="225"/>
      <c r="H477" s="227" t="s">
        <v>37</v>
      </c>
      <c r="I477" s="229"/>
      <c r="J477" s="225"/>
      <c r="K477" s="225"/>
      <c r="L477" s="230"/>
      <c r="M477" s="231"/>
      <c r="N477" s="232"/>
      <c r="O477" s="232"/>
      <c r="P477" s="232"/>
      <c r="Q477" s="232"/>
      <c r="R477" s="232"/>
      <c r="S477" s="232"/>
      <c r="T477" s="233"/>
      <c r="U477" s="13"/>
      <c r="V477" s="13"/>
      <c r="W477" s="13"/>
      <c r="X477" s="13"/>
      <c r="Y477" s="13"/>
      <c r="Z477" s="13"/>
      <c r="AA477" s="13"/>
      <c r="AB477" s="13"/>
      <c r="AC477" s="13"/>
      <c r="AD477" s="13"/>
      <c r="AE477" s="13"/>
      <c r="AT477" s="234" t="s">
        <v>150</v>
      </c>
      <c r="AU477" s="234" t="s">
        <v>87</v>
      </c>
      <c r="AV477" s="13" t="s">
        <v>85</v>
      </c>
      <c r="AW477" s="13" t="s">
        <v>38</v>
      </c>
      <c r="AX477" s="13" t="s">
        <v>77</v>
      </c>
      <c r="AY477" s="234" t="s">
        <v>139</v>
      </c>
    </row>
    <row r="478" s="14" customFormat="1">
      <c r="A478" s="14"/>
      <c r="B478" s="235"/>
      <c r="C478" s="236"/>
      <c r="D478" s="226" t="s">
        <v>150</v>
      </c>
      <c r="E478" s="237" t="s">
        <v>37</v>
      </c>
      <c r="F478" s="238" t="s">
        <v>618</v>
      </c>
      <c r="G478" s="236"/>
      <c r="H478" s="239">
        <v>28</v>
      </c>
      <c r="I478" s="240"/>
      <c r="J478" s="236"/>
      <c r="K478" s="236"/>
      <c r="L478" s="241"/>
      <c r="M478" s="242"/>
      <c r="N478" s="243"/>
      <c r="O478" s="243"/>
      <c r="P478" s="243"/>
      <c r="Q478" s="243"/>
      <c r="R478" s="243"/>
      <c r="S478" s="243"/>
      <c r="T478" s="244"/>
      <c r="U478" s="14"/>
      <c r="V478" s="14"/>
      <c r="W478" s="14"/>
      <c r="X478" s="14"/>
      <c r="Y478" s="14"/>
      <c r="Z478" s="14"/>
      <c r="AA478" s="14"/>
      <c r="AB478" s="14"/>
      <c r="AC478" s="14"/>
      <c r="AD478" s="14"/>
      <c r="AE478" s="14"/>
      <c r="AT478" s="245" t="s">
        <v>150</v>
      </c>
      <c r="AU478" s="245" t="s">
        <v>87</v>
      </c>
      <c r="AV478" s="14" t="s">
        <v>87</v>
      </c>
      <c r="AW478" s="14" t="s">
        <v>38</v>
      </c>
      <c r="AX478" s="14" t="s">
        <v>77</v>
      </c>
      <c r="AY478" s="245" t="s">
        <v>139</v>
      </c>
    </row>
    <row r="479" s="13" customFormat="1">
      <c r="A479" s="13"/>
      <c r="B479" s="224"/>
      <c r="C479" s="225"/>
      <c r="D479" s="226" t="s">
        <v>150</v>
      </c>
      <c r="E479" s="227" t="s">
        <v>37</v>
      </c>
      <c r="F479" s="228" t="s">
        <v>619</v>
      </c>
      <c r="G479" s="225"/>
      <c r="H479" s="227" t="s">
        <v>37</v>
      </c>
      <c r="I479" s="229"/>
      <c r="J479" s="225"/>
      <c r="K479" s="225"/>
      <c r="L479" s="230"/>
      <c r="M479" s="231"/>
      <c r="N479" s="232"/>
      <c r="O479" s="232"/>
      <c r="P479" s="232"/>
      <c r="Q479" s="232"/>
      <c r="R479" s="232"/>
      <c r="S479" s="232"/>
      <c r="T479" s="233"/>
      <c r="U479" s="13"/>
      <c r="V479" s="13"/>
      <c r="W479" s="13"/>
      <c r="X479" s="13"/>
      <c r="Y479" s="13"/>
      <c r="Z479" s="13"/>
      <c r="AA479" s="13"/>
      <c r="AB479" s="13"/>
      <c r="AC479" s="13"/>
      <c r="AD479" s="13"/>
      <c r="AE479" s="13"/>
      <c r="AT479" s="234" t="s">
        <v>150</v>
      </c>
      <c r="AU479" s="234" t="s">
        <v>87</v>
      </c>
      <c r="AV479" s="13" t="s">
        <v>85</v>
      </c>
      <c r="AW479" s="13" t="s">
        <v>38</v>
      </c>
      <c r="AX479" s="13" t="s">
        <v>77</v>
      </c>
      <c r="AY479" s="234" t="s">
        <v>139</v>
      </c>
    </row>
    <row r="480" s="14" customFormat="1">
      <c r="A480" s="14"/>
      <c r="B480" s="235"/>
      <c r="C480" s="236"/>
      <c r="D480" s="226" t="s">
        <v>150</v>
      </c>
      <c r="E480" s="237" t="s">
        <v>37</v>
      </c>
      <c r="F480" s="238" t="s">
        <v>620</v>
      </c>
      <c r="G480" s="236"/>
      <c r="H480" s="239">
        <v>22</v>
      </c>
      <c r="I480" s="240"/>
      <c r="J480" s="236"/>
      <c r="K480" s="236"/>
      <c r="L480" s="241"/>
      <c r="M480" s="242"/>
      <c r="N480" s="243"/>
      <c r="O480" s="243"/>
      <c r="P480" s="243"/>
      <c r="Q480" s="243"/>
      <c r="R480" s="243"/>
      <c r="S480" s="243"/>
      <c r="T480" s="244"/>
      <c r="U480" s="14"/>
      <c r="V480" s="14"/>
      <c r="W480" s="14"/>
      <c r="X480" s="14"/>
      <c r="Y480" s="14"/>
      <c r="Z480" s="14"/>
      <c r="AA480" s="14"/>
      <c r="AB480" s="14"/>
      <c r="AC480" s="14"/>
      <c r="AD480" s="14"/>
      <c r="AE480" s="14"/>
      <c r="AT480" s="245" t="s">
        <v>150</v>
      </c>
      <c r="AU480" s="245" t="s">
        <v>87</v>
      </c>
      <c r="AV480" s="14" t="s">
        <v>87</v>
      </c>
      <c r="AW480" s="14" t="s">
        <v>38</v>
      </c>
      <c r="AX480" s="14" t="s">
        <v>77</v>
      </c>
      <c r="AY480" s="245" t="s">
        <v>139</v>
      </c>
    </row>
    <row r="481" s="16" customFormat="1">
      <c r="A481" s="16"/>
      <c r="B481" s="257"/>
      <c r="C481" s="258"/>
      <c r="D481" s="226" t="s">
        <v>150</v>
      </c>
      <c r="E481" s="259" t="s">
        <v>37</v>
      </c>
      <c r="F481" s="260" t="s">
        <v>178</v>
      </c>
      <c r="G481" s="258"/>
      <c r="H481" s="261">
        <v>149.09999999999999</v>
      </c>
      <c r="I481" s="262"/>
      <c r="J481" s="258"/>
      <c r="K481" s="258"/>
      <c r="L481" s="263"/>
      <c r="M481" s="264"/>
      <c r="N481" s="265"/>
      <c r="O481" s="265"/>
      <c r="P481" s="265"/>
      <c r="Q481" s="265"/>
      <c r="R481" s="265"/>
      <c r="S481" s="265"/>
      <c r="T481" s="266"/>
      <c r="U481" s="16"/>
      <c r="V481" s="16"/>
      <c r="W481" s="16"/>
      <c r="X481" s="16"/>
      <c r="Y481" s="16"/>
      <c r="Z481" s="16"/>
      <c r="AA481" s="16"/>
      <c r="AB481" s="16"/>
      <c r="AC481" s="16"/>
      <c r="AD481" s="16"/>
      <c r="AE481" s="16"/>
      <c r="AT481" s="267" t="s">
        <v>150</v>
      </c>
      <c r="AU481" s="267" t="s">
        <v>87</v>
      </c>
      <c r="AV481" s="16" t="s">
        <v>146</v>
      </c>
      <c r="AW481" s="16" t="s">
        <v>38</v>
      </c>
      <c r="AX481" s="16" t="s">
        <v>85</v>
      </c>
      <c r="AY481" s="267" t="s">
        <v>139</v>
      </c>
    </row>
    <row r="482" s="2" customFormat="1" ht="33" customHeight="1">
      <c r="A482" s="40"/>
      <c r="B482" s="41"/>
      <c r="C482" s="206" t="s">
        <v>888</v>
      </c>
      <c r="D482" s="206" t="s">
        <v>141</v>
      </c>
      <c r="E482" s="207" t="s">
        <v>889</v>
      </c>
      <c r="F482" s="208" t="s">
        <v>890</v>
      </c>
      <c r="G482" s="209" t="s">
        <v>144</v>
      </c>
      <c r="H482" s="210">
        <v>149.09999999999999</v>
      </c>
      <c r="I482" s="211"/>
      <c r="J482" s="212">
        <f>ROUND(I482*H482,2)</f>
        <v>0</v>
      </c>
      <c r="K482" s="208" t="s">
        <v>145</v>
      </c>
      <c r="L482" s="46"/>
      <c r="M482" s="213" t="s">
        <v>37</v>
      </c>
      <c r="N482" s="214" t="s">
        <v>48</v>
      </c>
      <c r="O482" s="86"/>
      <c r="P482" s="215">
        <f>O482*H482</f>
        <v>0</v>
      </c>
      <c r="Q482" s="215">
        <v>0.16700000000000001</v>
      </c>
      <c r="R482" s="215">
        <f>Q482*H482</f>
        <v>24.899699999999999</v>
      </c>
      <c r="S482" s="215">
        <v>0</v>
      </c>
      <c r="T482" s="216">
        <f>S482*H482</f>
        <v>0</v>
      </c>
      <c r="U482" s="40"/>
      <c r="V482" s="40"/>
      <c r="W482" s="40"/>
      <c r="X482" s="40"/>
      <c r="Y482" s="40"/>
      <c r="Z482" s="40"/>
      <c r="AA482" s="40"/>
      <c r="AB482" s="40"/>
      <c r="AC482" s="40"/>
      <c r="AD482" s="40"/>
      <c r="AE482" s="40"/>
      <c r="AR482" s="217" t="s">
        <v>146</v>
      </c>
      <c r="AT482" s="217" t="s">
        <v>141</v>
      </c>
      <c r="AU482" s="217" t="s">
        <v>87</v>
      </c>
      <c r="AY482" s="19" t="s">
        <v>139</v>
      </c>
      <c r="BE482" s="218">
        <f>IF(N482="základní",J482,0)</f>
        <v>0</v>
      </c>
      <c r="BF482" s="218">
        <f>IF(N482="snížená",J482,0)</f>
        <v>0</v>
      </c>
      <c r="BG482" s="218">
        <f>IF(N482="zákl. přenesená",J482,0)</f>
        <v>0</v>
      </c>
      <c r="BH482" s="218">
        <f>IF(N482="sníž. přenesená",J482,0)</f>
        <v>0</v>
      </c>
      <c r="BI482" s="218">
        <f>IF(N482="nulová",J482,0)</f>
        <v>0</v>
      </c>
      <c r="BJ482" s="19" t="s">
        <v>85</v>
      </c>
      <c r="BK482" s="218">
        <f>ROUND(I482*H482,2)</f>
        <v>0</v>
      </c>
      <c r="BL482" s="19" t="s">
        <v>146</v>
      </c>
      <c r="BM482" s="217" t="s">
        <v>891</v>
      </c>
    </row>
    <row r="483" s="2" customFormat="1">
      <c r="A483" s="40"/>
      <c r="B483" s="41"/>
      <c r="C483" s="42"/>
      <c r="D483" s="219" t="s">
        <v>148</v>
      </c>
      <c r="E483" s="42"/>
      <c r="F483" s="220" t="s">
        <v>892</v>
      </c>
      <c r="G483" s="42"/>
      <c r="H483" s="42"/>
      <c r="I483" s="221"/>
      <c r="J483" s="42"/>
      <c r="K483" s="42"/>
      <c r="L483" s="46"/>
      <c r="M483" s="222"/>
      <c r="N483" s="223"/>
      <c r="O483" s="86"/>
      <c r="P483" s="86"/>
      <c r="Q483" s="86"/>
      <c r="R483" s="86"/>
      <c r="S483" s="86"/>
      <c r="T483" s="87"/>
      <c r="U483" s="40"/>
      <c r="V483" s="40"/>
      <c r="W483" s="40"/>
      <c r="X483" s="40"/>
      <c r="Y483" s="40"/>
      <c r="Z483" s="40"/>
      <c r="AA483" s="40"/>
      <c r="AB483" s="40"/>
      <c r="AC483" s="40"/>
      <c r="AD483" s="40"/>
      <c r="AE483" s="40"/>
      <c r="AT483" s="19" t="s">
        <v>148</v>
      </c>
      <c r="AU483" s="19" t="s">
        <v>87</v>
      </c>
    </row>
    <row r="484" s="13" customFormat="1">
      <c r="A484" s="13"/>
      <c r="B484" s="224"/>
      <c r="C484" s="225"/>
      <c r="D484" s="226" t="s">
        <v>150</v>
      </c>
      <c r="E484" s="227" t="s">
        <v>37</v>
      </c>
      <c r="F484" s="228" t="s">
        <v>615</v>
      </c>
      <c r="G484" s="225"/>
      <c r="H484" s="227" t="s">
        <v>37</v>
      </c>
      <c r="I484" s="229"/>
      <c r="J484" s="225"/>
      <c r="K484" s="225"/>
      <c r="L484" s="230"/>
      <c r="M484" s="231"/>
      <c r="N484" s="232"/>
      <c r="O484" s="232"/>
      <c r="P484" s="232"/>
      <c r="Q484" s="232"/>
      <c r="R484" s="232"/>
      <c r="S484" s="232"/>
      <c r="T484" s="233"/>
      <c r="U484" s="13"/>
      <c r="V484" s="13"/>
      <c r="W484" s="13"/>
      <c r="X484" s="13"/>
      <c r="Y484" s="13"/>
      <c r="Z484" s="13"/>
      <c r="AA484" s="13"/>
      <c r="AB484" s="13"/>
      <c r="AC484" s="13"/>
      <c r="AD484" s="13"/>
      <c r="AE484" s="13"/>
      <c r="AT484" s="234" t="s">
        <v>150</v>
      </c>
      <c r="AU484" s="234" t="s">
        <v>87</v>
      </c>
      <c r="AV484" s="13" t="s">
        <v>85</v>
      </c>
      <c r="AW484" s="13" t="s">
        <v>38</v>
      </c>
      <c r="AX484" s="13" t="s">
        <v>77</v>
      </c>
      <c r="AY484" s="234" t="s">
        <v>139</v>
      </c>
    </row>
    <row r="485" s="14" customFormat="1">
      <c r="A485" s="14"/>
      <c r="B485" s="235"/>
      <c r="C485" s="236"/>
      <c r="D485" s="226" t="s">
        <v>150</v>
      </c>
      <c r="E485" s="237" t="s">
        <v>37</v>
      </c>
      <c r="F485" s="238" t="s">
        <v>616</v>
      </c>
      <c r="G485" s="236"/>
      <c r="H485" s="239">
        <v>99.099999999999994</v>
      </c>
      <c r="I485" s="240"/>
      <c r="J485" s="236"/>
      <c r="K485" s="236"/>
      <c r="L485" s="241"/>
      <c r="M485" s="242"/>
      <c r="N485" s="243"/>
      <c r="O485" s="243"/>
      <c r="P485" s="243"/>
      <c r="Q485" s="243"/>
      <c r="R485" s="243"/>
      <c r="S485" s="243"/>
      <c r="T485" s="244"/>
      <c r="U485" s="14"/>
      <c r="V485" s="14"/>
      <c r="W485" s="14"/>
      <c r="X485" s="14"/>
      <c r="Y485" s="14"/>
      <c r="Z485" s="14"/>
      <c r="AA485" s="14"/>
      <c r="AB485" s="14"/>
      <c r="AC485" s="14"/>
      <c r="AD485" s="14"/>
      <c r="AE485" s="14"/>
      <c r="AT485" s="245" t="s">
        <v>150</v>
      </c>
      <c r="AU485" s="245" t="s">
        <v>87</v>
      </c>
      <c r="AV485" s="14" t="s">
        <v>87</v>
      </c>
      <c r="AW485" s="14" t="s">
        <v>38</v>
      </c>
      <c r="AX485" s="14" t="s">
        <v>77</v>
      </c>
      <c r="AY485" s="245" t="s">
        <v>139</v>
      </c>
    </row>
    <row r="486" s="13" customFormat="1">
      <c r="A486" s="13"/>
      <c r="B486" s="224"/>
      <c r="C486" s="225"/>
      <c r="D486" s="226" t="s">
        <v>150</v>
      </c>
      <c r="E486" s="227" t="s">
        <v>37</v>
      </c>
      <c r="F486" s="228" t="s">
        <v>617</v>
      </c>
      <c r="G486" s="225"/>
      <c r="H486" s="227" t="s">
        <v>37</v>
      </c>
      <c r="I486" s="229"/>
      <c r="J486" s="225"/>
      <c r="K486" s="225"/>
      <c r="L486" s="230"/>
      <c r="M486" s="231"/>
      <c r="N486" s="232"/>
      <c r="O486" s="232"/>
      <c r="P486" s="232"/>
      <c r="Q486" s="232"/>
      <c r="R486" s="232"/>
      <c r="S486" s="232"/>
      <c r="T486" s="233"/>
      <c r="U486" s="13"/>
      <c r="V486" s="13"/>
      <c r="W486" s="13"/>
      <c r="X486" s="13"/>
      <c r="Y486" s="13"/>
      <c r="Z486" s="13"/>
      <c r="AA486" s="13"/>
      <c r="AB486" s="13"/>
      <c r="AC486" s="13"/>
      <c r="AD486" s="13"/>
      <c r="AE486" s="13"/>
      <c r="AT486" s="234" t="s">
        <v>150</v>
      </c>
      <c r="AU486" s="234" t="s">
        <v>87</v>
      </c>
      <c r="AV486" s="13" t="s">
        <v>85</v>
      </c>
      <c r="AW486" s="13" t="s">
        <v>38</v>
      </c>
      <c r="AX486" s="13" t="s">
        <v>77</v>
      </c>
      <c r="AY486" s="234" t="s">
        <v>139</v>
      </c>
    </row>
    <row r="487" s="14" customFormat="1">
      <c r="A487" s="14"/>
      <c r="B487" s="235"/>
      <c r="C487" s="236"/>
      <c r="D487" s="226" t="s">
        <v>150</v>
      </c>
      <c r="E487" s="237" t="s">
        <v>37</v>
      </c>
      <c r="F487" s="238" t="s">
        <v>618</v>
      </c>
      <c r="G487" s="236"/>
      <c r="H487" s="239">
        <v>28</v>
      </c>
      <c r="I487" s="240"/>
      <c r="J487" s="236"/>
      <c r="K487" s="236"/>
      <c r="L487" s="241"/>
      <c r="M487" s="242"/>
      <c r="N487" s="243"/>
      <c r="O487" s="243"/>
      <c r="P487" s="243"/>
      <c r="Q487" s="243"/>
      <c r="R487" s="243"/>
      <c r="S487" s="243"/>
      <c r="T487" s="244"/>
      <c r="U487" s="14"/>
      <c r="V487" s="14"/>
      <c r="W487" s="14"/>
      <c r="X487" s="14"/>
      <c r="Y487" s="14"/>
      <c r="Z487" s="14"/>
      <c r="AA487" s="14"/>
      <c r="AB487" s="14"/>
      <c r="AC487" s="14"/>
      <c r="AD487" s="14"/>
      <c r="AE487" s="14"/>
      <c r="AT487" s="245" t="s">
        <v>150</v>
      </c>
      <c r="AU487" s="245" t="s">
        <v>87</v>
      </c>
      <c r="AV487" s="14" t="s">
        <v>87</v>
      </c>
      <c r="AW487" s="14" t="s">
        <v>38</v>
      </c>
      <c r="AX487" s="14" t="s">
        <v>77</v>
      </c>
      <c r="AY487" s="245" t="s">
        <v>139</v>
      </c>
    </row>
    <row r="488" s="13" customFormat="1">
      <c r="A488" s="13"/>
      <c r="B488" s="224"/>
      <c r="C488" s="225"/>
      <c r="D488" s="226" t="s">
        <v>150</v>
      </c>
      <c r="E488" s="227" t="s">
        <v>37</v>
      </c>
      <c r="F488" s="228" t="s">
        <v>619</v>
      </c>
      <c r="G488" s="225"/>
      <c r="H488" s="227" t="s">
        <v>37</v>
      </c>
      <c r="I488" s="229"/>
      <c r="J488" s="225"/>
      <c r="K488" s="225"/>
      <c r="L488" s="230"/>
      <c r="M488" s="231"/>
      <c r="N488" s="232"/>
      <c r="O488" s="232"/>
      <c r="P488" s="232"/>
      <c r="Q488" s="232"/>
      <c r="R488" s="232"/>
      <c r="S488" s="232"/>
      <c r="T488" s="233"/>
      <c r="U488" s="13"/>
      <c r="V488" s="13"/>
      <c r="W488" s="13"/>
      <c r="X488" s="13"/>
      <c r="Y488" s="13"/>
      <c r="Z488" s="13"/>
      <c r="AA488" s="13"/>
      <c r="AB488" s="13"/>
      <c r="AC488" s="13"/>
      <c r="AD488" s="13"/>
      <c r="AE488" s="13"/>
      <c r="AT488" s="234" t="s">
        <v>150</v>
      </c>
      <c r="AU488" s="234" t="s">
        <v>87</v>
      </c>
      <c r="AV488" s="13" t="s">
        <v>85</v>
      </c>
      <c r="AW488" s="13" t="s">
        <v>38</v>
      </c>
      <c r="AX488" s="13" t="s">
        <v>77</v>
      </c>
      <c r="AY488" s="234" t="s">
        <v>139</v>
      </c>
    </row>
    <row r="489" s="14" customFormat="1">
      <c r="A489" s="14"/>
      <c r="B489" s="235"/>
      <c r="C489" s="236"/>
      <c r="D489" s="226" t="s">
        <v>150</v>
      </c>
      <c r="E489" s="237" t="s">
        <v>37</v>
      </c>
      <c r="F489" s="238" t="s">
        <v>620</v>
      </c>
      <c r="G489" s="236"/>
      <c r="H489" s="239">
        <v>22</v>
      </c>
      <c r="I489" s="240"/>
      <c r="J489" s="236"/>
      <c r="K489" s="236"/>
      <c r="L489" s="241"/>
      <c r="M489" s="242"/>
      <c r="N489" s="243"/>
      <c r="O489" s="243"/>
      <c r="P489" s="243"/>
      <c r="Q489" s="243"/>
      <c r="R489" s="243"/>
      <c r="S489" s="243"/>
      <c r="T489" s="244"/>
      <c r="U489" s="14"/>
      <c r="V489" s="14"/>
      <c r="W489" s="14"/>
      <c r="X489" s="14"/>
      <c r="Y489" s="14"/>
      <c r="Z489" s="14"/>
      <c r="AA489" s="14"/>
      <c r="AB489" s="14"/>
      <c r="AC489" s="14"/>
      <c r="AD489" s="14"/>
      <c r="AE489" s="14"/>
      <c r="AT489" s="245" t="s">
        <v>150</v>
      </c>
      <c r="AU489" s="245" t="s">
        <v>87</v>
      </c>
      <c r="AV489" s="14" t="s">
        <v>87</v>
      </c>
      <c r="AW489" s="14" t="s">
        <v>38</v>
      </c>
      <c r="AX489" s="14" t="s">
        <v>77</v>
      </c>
      <c r="AY489" s="245" t="s">
        <v>139</v>
      </c>
    </row>
    <row r="490" s="16" customFormat="1">
      <c r="A490" s="16"/>
      <c r="B490" s="257"/>
      <c r="C490" s="258"/>
      <c r="D490" s="226" t="s">
        <v>150</v>
      </c>
      <c r="E490" s="259" t="s">
        <v>37</v>
      </c>
      <c r="F490" s="260" t="s">
        <v>178</v>
      </c>
      <c r="G490" s="258"/>
      <c r="H490" s="261">
        <v>149.09999999999999</v>
      </c>
      <c r="I490" s="262"/>
      <c r="J490" s="258"/>
      <c r="K490" s="258"/>
      <c r="L490" s="263"/>
      <c r="M490" s="264"/>
      <c r="N490" s="265"/>
      <c r="O490" s="265"/>
      <c r="P490" s="265"/>
      <c r="Q490" s="265"/>
      <c r="R490" s="265"/>
      <c r="S490" s="265"/>
      <c r="T490" s="266"/>
      <c r="U490" s="16"/>
      <c r="V490" s="16"/>
      <c r="W490" s="16"/>
      <c r="X490" s="16"/>
      <c r="Y490" s="16"/>
      <c r="Z490" s="16"/>
      <c r="AA490" s="16"/>
      <c r="AB490" s="16"/>
      <c r="AC490" s="16"/>
      <c r="AD490" s="16"/>
      <c r="AE490" s="16"/>
      <c r="AT490" s="267" t="s">
        <v>150</v>
      </c>
      <c r="AU490" s="267" t="s">
        <v>87</v>
      </c>
      <c r="AV490" s="16" t="s">
        <v>146</v>
      </c>
      <c r="AW490" s="16" t="s">
        <v>38</v>
      </c>
      <c r="AX490" s="16" t="s">
        <v>85</v>
      </c>
      <c r="AY490" s="267" t="s">
        <v>139</v>
      </c>
    </row>
    <row r="491" s="2" customFormat="1" ht="16.5" customHeight="1">
      <c r="A491" s="40"/>
      <c r="B491" s="41"/>
      <c r="C491" s="268" t="s">
        <v>893</v>
      </c>
      <c r="D491" s="268" t="s">
        <v>253</v>
      </c>
      <c r="E491" s="269" t="s">
        <v>894</v>
      </c>
      <c r="F491" s="270" t="s">
        <v>895</v>
      </c>
      <c r="G491" s="271" t="s">
        <v>144</v>
      </c>
      <c r="H491" s="272">
        <v>152.08199999999999</v>
      </c>
      <c r="I491" s="273"/>
      <c r="J491" s="274">
        <f>ROUND(I491*H491,2)</f>
        <v>0</v>
      </c>
      <c r="K491" s="270" t="s">
        <v>145</v>
      </c>
      <c r="L491" s="275"/>
      <c r="M491" s="276" t="s">
        <v>37</v>
      </c>
      <c r="N491" s="277" t="s">
        <v>48</v>
      </c>
      <c r="O491" s="86"/>
      <c r="P491" s="215">
        <f>O491*H491</f>
        <v>0</v>
      </c>
      <c r="Q491" s="215">
        <v>0.11799999999999999</v>
      </c>
      <c r="R491" s="215">
        <f>Q491*H491</f>
        <v>17.945675999999999</v>
      </c>
      <c r="S491" s="215">
        <v>0</v>
      </c>
      <c r="T491" s="216">
        <f>S491*H491</f>
        <v>0</v>
      </c>
      <c r="U491" s="40"/>
      <c r="V491" s="40"/>
      <c r="W491" s="40"/>
      <c r="X491" s="40"/>
      <c r="Y491" s="40"/>
      <c r="Z491" s="40"/>
      <c r="AA491" s="40"/>
      <c r="AB491" s="40"/>
      <c r="AC491" s="40"/>
      <c r="AD491" s="40"/>
      <c r="AE491" s="40"/>
      <c r="AR491" s="217" t="s">
        <v>198</v>
      </c>
      <c r="AT491" s="217" t="s">
        <v>253</v>
      </c>
      <c r="AU491" s="217" t="s">
        <v>87</v>
      </c>
      <c r="AY491" s="19" t="s">
        <v>139</v>
      </c>
      <c r="BE491" s="218">
        <f>IF(N491="základní",J491,0)</f>
        <v>0</v>
      </c>
      <c r="BF491" s="218">
        <f>IF(N491="snížená",J491,0)</f>
        <v>0</v>
      </c>
      <c r="BG491" s="218">
        <f>IF(N491="zákl. přenesená",J491,0)</f>
        <v>0</v>
      </c>
      <c r="BH491" s="218">
        <f>IF(N491="sníž. přenesená",J491,0)</f>
        <v>0</v>
      </c>
      <c r="BI491" s="218">
        <f>IF(N491="nulová",J491,0)</f>
        <v>0</v>
      </c>
      <c r="BJ491" s="19" t="s">
        <v>85</v>
      </c>
      <c r="BK491" s="218">
        <f>ROUND(I491*H491,2)</f>
        <v>0</v>
      </c>
      <c r="BL491" s="19" t="s">
        <v>146</v>
      </c>
      <c r="BM491" s="217" t="s">
        <v>896</v>
      </c>
    </row>
    <row r="492" s="14" customFormat="1">
      <c r="A492" s="14"/>
      <c r="B492" s="235"/>
      <c r="C492" s="236"/>
      <c r="D492" s="226" t="s">
        <v>150</v>
      </c>
      <c r="E492" s="236"/>
      <c r="F492" s="238" t="s">
        <v>897</v>
      </c>
      <c r="G492" s="236"/>
      <c r="H492" s="239">
        <v>152.08199999999999</v>
      </c>
      <c r="I492" s="240"/>
      <c r="J492" s="236"/>
      <c r="K492" s="236"/>
      <c r="L492" s="241"/>
      <c r="M492" s="242"/>
      <c r="N492" s="243"/>
      <c r="O492" s="243"/>
      <c r="P492" s="243"/>
      <c r="Q492" s="243"/>
      <c r="R492" s="243"/>
      <c r="S492" s="243"/>
      <c r="T492" s="244"/>
      <c r="U492" s="14"/>
      <c r="V492" s="14"/>
      <c r="W492" s="14"/>
      <c r="X492" s="14"/>
      <c r="Y492" s="14"/>
      <c r="Z492" s="14"/>
      <c r="AA492" s="14"/>
      <c r="AB492" s="14"/>
      <c r="AC492" s="14"/>
      <c r="AD492" s="14"/>
      <c r="AE492" s="14"/>
      <c r="AT492" s="245" t="s">
        <v>150</v>
      </c>
      <c r="AU492" s="245" t="s">
        <v>87</v>
      </c>
      <c r="AV492" s="14" t="s">
        <v>87</v>
      </c>
      <c r="AW492" s="14" t="s">
        <v>4</v>
      </c>
      <c r="AX492" s="14" t="s">
        <v>85</v>
      </c>
      <c r="AY492" s="245" t="s">
        <v>139</v>
      </c>
    </row>
    <row r="493" s="12" customFormat="1" ht="22.8" customHeight="1">
      <c r="A493" s="12"/>
      <c r="B493" s="190"/>
      <c r="C493" s="191"/>
      <c r="D493" s="192" t="s">
        <v>76</v>
      </c>
      <c r="E493" s="204" t="s">
        <v>198</v>
      </c>
      <c r="F493" s="204" t="s">
        <v>898</v>
      </c>
      <c r="G493" s="191"/>
      <c r="H493" s="191"/>
      <c r="I493" s="194"/>
      <c r="J493" s="205">
        <f>BK493</f>
        <v>0</v>
      </c>
      <c r="K493" s="191"/>
      <c r="L493" s="196"/>
      <c r="M493" s="197"/>
      <c r="N493" s="198"/>
      <c r="O493" s="198"/>
      <c r="P493" s="199">
        <f>SUM(P494:P497)</f>
        <v>0</v>
      </c>
      <c r="Q493" s="198"/>
      <c r="R493" s="199">
        <f>SUM(R494:R497)</f>
        <v>1.6832</v>
      </c>
      <c r="S493" s="198"/>
      <c r="T493" s="200">
        <f>SUM(T494:T497)</f>
        <v>0</v>
      </c>
      <c r="U493" s="12"/>
      <c r="V493" s="12"/>
      <c r="W493" s="12"/>
      <c r="X493" s="12"/>
      <c r="Y493" s="12"/>
      <c r="Z493" s="12"/>
      <c r="AA493" s="12"/>
      <c r="AB493" s="12"/>
      <c r="AC493" s="12"/>
      <c r="AD493" s="12"/>
      <c r="AE493" s="12"/>
      <c r="AR493" s="201" t="s">
        <v>85</v>
      </c>
      <c r="AT493" s="202" t="s">
        <v>76</v>
      </c>
      <c r="AU493" s="202" t="s">
        <v>85</v>
      </c>
      <c r="AY493" s="201" t="s">
        <v>139</v>
      </c>
      <c r="BK493" s="203">
        <f>SUM(BK494:BK497)</f>
        <v>0</v>
      </c>
    </row>
    <row r="494" s="2" customFormat="1" ht="16.5" customHeight="1">
      <c r="A494" s="40"/>
      <c r="B494" s="41"/>
      <c r="C494" s="206" t="s">
        <v>899</v>
      </c>
      <c r="D494" s="206" t="s">
        <v>141</v>
      </c>
      <c r="E494" s="207" t="s">
        <v>900</v>
      </c>
      <c r="F494" s="208" t="s">
        <v>901</v>
      </c>
      <c r="G494" s="209" t="s">
        <v>241</v>
      </c>
      <c r="H494" s="210">
        <v>4</v>
      </c>
      <c r="I494" s="211"/>
      <c r="J494" s="212">
        <f>ROUND(I494*H494,2)</f>
        <v>0</v>
      </c>
      <c r="K494" s="208" t="s">
        <v>145</v>
      </c>
      <c r="L494" s="46"/>
      <c r="M494" s="213" t="s">
        <v>37</v>
      </c>
      <c r="N494" s="214" t="s">
        <v>48</v>
      </c>
      <c r="O494" s="86"/>
      <c r="P494" s="215">
        <f>O494*H494</f>
        <v>0</v>
      </c>
      <c r="Q494" s="215">
        <v>0.42080000000000001</v>
      </c>
      <c r="R494" s="215">
        <f>Q494*H494</f>
        <v>1.6832</v>
      </c>
      <c r="S494" s="215">
        <v>0</v>
      </c>
      <c r="T494" s="216">
        <f>S494*H494</f>
        <v>0</v>
      </c>
      <c r="U494" s="40"/>
      <c r="V494" s="40"/>
      <c r="W494" s="40"/>
      <c r="X494" s="40"/>
      <c r="Y494" s="40"/>
      <c r="Z494" s="40"/>
      <c r="AA494" s="40"/>
      <c r="AB494" s="40"/>
      <c r="AC494" s="40"/>
      <c r="AD494" s="40"/>
      <c r="AE494" s="40"/>
      <c r="AR494" s="217" t="s">
        <v>146</v>
      </c>
      <c r="AT494" s="217" t="s">
        <v>141</v>
      </c>
      <c r="AU494" s="217" t="s">
        <v>87</v>
      </c>
      <c r="AY494" s="19" t="s">
        <v>139</v>
      </c>
      <c r="BE494" s="218">
        <f>IF(N494="základní",J494,0)</f>
        <v>0</v>
      </c>
      <c r="BF494" s="218">
        <f>IF(N494="snížená",J494,0)</f>
        <v>0</v>
      </c>
      <c r="BG494" s="218">
        <f>IF(N494="zákl. přenesená",J494,0)</f>
        <v>0</v>
      </c>
      <c r="BH494" s="218">
        <f>IF(N494="sníž. přenesená",J494,0)</f>
        <v>0</v>
      </c>
      <c r="BI494" s="218">
        <f>IF(N494="nulová",J494,0)</f>
        <v>0</v>
      </c>
      <c r="BJ494" s="19" t="s">
        <v>85</v>
      </c>
      <c r="BK494" s="218">
        <f>ROUND(I494*H494,2)</f>
        <v>0</v>
      </c>
      <c r="BL494" s="19" t="s">
        <v>146</v>
      </c>
      <c r="BM494" s="217" t="s">
        <v>902</v>
      </c>
    </row>
    <row r="495" s="2" customFormat="1">
      <c r="A495" s="40"/>
      <c r="B495" s="41"/>
      <c r="C495" s="42"/>
      <c r="D495" s="219" t="s">
        <v>148</v>
      </c>
      <c r="E495" s="42"/>
      <c r="F495" s="220" t="s">
        <v>903</v>
      </c>
      <c r="G495" s="42"/>
      <c r="H495" s="42"/>
      <c r="I495" s="221"/>
      <c r="J495" s="42"/>
      <c r="K495" s="42"/>
      <c r="L495" s="46"/>
      <c r="M495" s="222"/>
      <c r="N495" s="223"/>
      <c r="O495" s="86"/>
      <c r="P495" s="86"/>
      <c r="Q495" s="86"/>
      <c r="R495" s="86"/>
      <c r="S495" s="86"/>
      <c r="T495" s="87"/>
      <c r="U495" s="40"/>
      <c r="V495" s="40"/>
      <c r="W495" s="40"/>
      <c r="X495" s="40"/>
      <c r="Y495" s="40"/>
      <c r="Z495" s="40"/>
      <c r="AA495" s="40"/>
      <c r="AB495" s="40"/>
      <c r="AC495" s="40"/>
      <c r="AD495" s="40"/>
      <c r="AE495" s="40"/>
      <c r="AT495" s="19" t="s">
        <v>148</v>
      </c>
      <c r="AU495" s="19" t="s">
        <v>87</v>
      </c>
    </row>
    <row r="496" s="13" customFormat="1">
      <c r="A496" s="13"/>
      <c r="B496" s="224"/>
      <c r="C496" s="225"/>
      <c r="D496" s="226" t="s">
        <v>150</v>
      </c>
      <c r="E496" s="227" t="s">
        <v>37</v>
      </c>
      <c r="F496" s="228" t="s">
        <v>904</v>
      </c>
      <c r="G496" s="225"/>
      <c r="H496" s="227" t="s">
        <v>37</v>
      </c>
      <c r="I496" s="229"/>
      <c r="J496" s="225"/>
      <c r="K496" s="225"/>
      <c r="L496" s="230"/>
      <c r="M496" s="231"/>
      <c r="N496" s="232"/>
      <c r="O496" s="232"/>
      <c r="P496" s="232"/>
      <c r="Q496" s="232"/>
      <c r="R496" s="232"/>
      <c r="S496" s="232"/>
      <c r="T496" s="233"/>
      <c r="U496" s="13"/>
      <c r="V496" s="13"/>
      <c r="W496" s="13"/>
      <c r="X496" s="13"/>
      <c r="Y496" s="13"/>
      <c r="Z496" s="13"/>
      <c r="AA496" s="13"/>
      <c r="AB496" s="13"/>
      <c r="AC496" s="13"/>
      <c r="AD496" s="13"/>
      <c r="AE496" s="13"/>
      <c r="AT496" s="234" t="s">
        <v>150</v>
      </c>
      <c r="AU496" s="234" t="s">
        <v>87</v>
      </c>
      <c r="AV496" s="13" t="s">
        <v>85</v>
      </c>
      <c r="AW496" s="13" t="s">
        <v>38</v>
      </c>
      <c r="AX496" s="13" t="s">
        <v>77</v>
      </c>
      <c r="AY496" s="234" t="s">
        <v>139</v>
      </c>
    </row>
    <row r="497" s="14" customFormat="1">
      <c r="A497" s="14"/>
      <c r="B497" s="235"/>
      <c r="C497" s="236"/>
      <c r="D497" s="226" t="s">
        <v>150</v>
      </c>
      <c r="E497" s="237" t="s">
        <v>37</v>
      </c>
      <c r="F497" s="238" t="s">
        <v>905</v>
      </c>
      <c r="G497" s="236"/>
      <c r="H497" s="239">
        <v>4</v>
      </c>
      <c r="I497" s="240"/>
      <c r="J497" s="236"/>
      <c r="K497" s="236"/>
      <c r="L497" s="241"/>
      <c r="M497" s="242"/>
      <c r="N497" s="243"/>
      <c r="O497" s="243"/>
      <c r="P497" s="243"/>
      <c r="Q497" s="243"/>
      <c r="R497" s="243"/>
      <c r="S497" s="243"/>
      <c r="T497" s="244"/>
      <c r="U497" s="14"/>
      <c r="V497" s="14"/>
      <c r="W497" s="14"/>
      <c r="X497" s="14"/>
      <c r="Y497" s="14"/>
      <c r="Z497" s="14"/>
      <c r="AA497" s="14"/>
      <c r="AB497" s="14"/>
      <c r="AC497" s="14"/>
      <c r="AD497" s="14"/>
      <c r="AE497" s="14"/>
      <c r="AT497" s="245" t="s">
        <v>150</v>
      </c>
      <c r="AU497" s="245" t="s">
        <v>87</v>
      </c>
      <c r="AV497" s="14" t="s">
        <v>87</v>
      </c>
      <c r="AW497" s="14" t="s">
        <v>38</v>
      </c>
      <c r="AX497" s="14" t="s">
        <v>85</v>
      </c>
      <c r="AY497" s="245" t="s">
        <v>139</v>
      </c>
    </row>
    <row r="498" s="12" customFormat="1" ht="22.8" customHeight="1">
      <c r="A498" s="12"/>
      <c r="B498" s="190"/>
      <c r="C498" s="191"/>
      <c r="D498" s="192" t="s">
        <v>76</v>
      </c>
      <c r="E498" s="204" t="s">
        <v>204</v>
      </c>
      <c r="F498" s="204" t="s">
        <v>340</v>
      </c>
      <c r="G498" s="191"/>
      <c r="H498" s="191"/>
      <c r="I498" s="194"/>
      <c r="J498" s="205">
        <f>BK498</f>
        <v>0</v>
      </c>
      <c r="K498" s="191"/>
      <c r="L498" s="196"/>
      <c r="M498" s="197"/>
      <c r="N498" s="198"/>
      <c r="O498" s="198"/>
      <c r="P498" s="199">
        <f>SUM(P499:P560)</f>
        <v>0</v>
      </c>
      <c r="Q498" s="198"/>
      <c r="R498" s="199">
        <f>SUM(R499:R560)</f>
        <v>21.16702536</v>
      </c>
      <c r="S498" s="198"/>
      <c r="T498" s="200">
        <f>SUM(T499:T560)</f>
        <v>132.9314</v>
      </c>
      <c r="U498" s="12"/>
      <c r="V498" s="12"/>
      <c r="W498" s="12"/>
      <c r="X498" s="12"/>
      <c r="Y498" s="12"/>
      <c r="Z498" s="12"/>
      <c r="AA498" s="12"/>
      <c r="AB498" s="12"/>
      <c r="AC498" s="12"/>
      <c r="AD498" s="12"/>
      <c r="AE498" s="12"/>
      <c r="AR498" s="201" t="s">
        <v>85</v>
      </c>
      <c r="AT498" s="202" t="s">
        <v>76</v>
      </c>
      <c r="AU498" s="202" t="s">
        <v>85</v>
      </c>
      <c r="AY498" s="201" t="s">
        <v>139</v>
      </c>
      <c r="BK498" s="203">
        <f>SUM(BK499:BK560)</f>
        <v>0</v>
      </c>
    </row>
    <row r="499" s="2" customFormat="1" ht="24.15" customHeight="1">
      <c r="A499" s="40"/>
      <c r="B499" s="41"/>
      <c r="C499" s="206" t="s">
        <v>906</v>
      </c>
      <c r="D499" s="206" t="s">
        <v>141</v>
      </c>
      <c r="E499" s="207" t="s">
        <v>387</v>
      </c>
      <c r="F499" s="208" t="s">
        <v>388</v>
      </c>
      <c r="G499" s="209" t="s">
        <v>182</v>
      </c>
      <c r="H499" s="210">
        <v>75.599999999999994</v>
      </c>
      <c r="I499" s="211"/>
      <c r="J499" s="212">
        <f>ROUND(I499*H499,2)</f>
        <v>0</v>
      </c>
      <c r="K499" s="208" t="s">
        <v>145</v>
      </c>
      <c r="L499" s="46"/>
      <c r="M499" s="213" t="s">
        <v>37</v>
      </c>
      <c r="N499" s="214" t="s">
        <v>48</v>
      </c>
      <c r="O499" s="86"/>
      <c r="P499" s="215">
        <f>O499*H499</f>
        <v>0</v>
      </c>
      <c r="Q499" s="215">
        <v>0.14066999999999999</v>
      </c>
      <c r="R499" s="215">
        <f>Q499*H499</f>
        <v>10.634651999999999</v>
      </c>
      <c r="S499" s="215">
        <v>0</v>
      </c>
      <c r="T499" s="216">
        <f>S499*H499</f>
        <v>0</v>
      </c>
      <c r="U499" s="40"/>
      <c r="V499" s="40"/>
      <c r="W499" s="40"/>
      <c r="X499" s="40"/>
      <c r="Y499" s="40"/>
      <c r="Z499" s="40"/>
      <c r="AA499" s="40"/>
      <c r="AB499" s="40"/>
      <c r="AC499" s="40"/>
      <c r="AD499" s="40"/>
      <c r="AE499" s="40"/>
      <c r="AR499" s="217" t="s">
        <v>146</v>
      </c>
      <c r="AT499" s="217" t="s">
        <v>141</v>
      </c>
      <c r="AU499" s="217" t="s">
        <v>87</v>
      </c>
      <c r="AY499" s="19" t="s">
        <v>139</v>
      </c>
      <c r="BE499" s="218">
        <f>IF(N499="základní",J499,0)</f>
        <v>0</v>
      </c>
      <c r="BF499" s="218">
        <f>IF(N499="snížená",J499,0)</f>
        <v>0</v>
      </c>
      <c r="BG499" s="218">
        <f>IF(N499="zákl. přenesená",J499,0)</f>
        <v>0</v>
      </c>
      <c r="BH499" s="218">
        <f>IF(N499="sníž. přenesená",J499,0)</f>
        <v>0</v>
      </c>
      <c r="BI499" s="218">
        <f>IF(N499="nulová",J499,0)</f>
        <v>0</v>
      </c>
      <c r="BJ499" s="19" t="s">
        <v>85</v>
      </c>
      <c r="BK499" s="218">
        <f>ROUND(I499*H499,2)</f>
        <v>0</v>
      </c>
      <c r="BL499" s="19" t="s">
        <v>146</v>
      </c>
      <c r="BM499" s="217" t="s">
        <v>907</v>
      </c>
    </row>
    <row r="500" s="2" customFormat="1">
      <c r="A500" s="40"/>
      <c r="B500" s="41"/>
      <c r="C500" s="42"/>
      <c r="D500" s="219" t="s">
        <v>148</v>
      </c>
      <c r="E500" s="42"/>
      <c r="F500" s="220" t="s">
        <v>390</v>
      </c>
      <c r="G500" s="42"/>
      <c r="H500" s="42"/>
      <c r="I500" s="221"/>
      <c r="J500" s="42"/>
      <c r="K500" s="42"/>
      <c r="L500" s="46"/>
      <c r="M500" s="222"/>
      <c r="N500" s="223"/>
      <c r="O500" s="86"/>
      <c r="P500" s="86"/>
      <c r="Q500" s="86"/>
      <c r="R500" s="86"/>
      <c r="S500" s="86"/>
      <c r="T500" s="87"/>
      <c r="U500" s="40"/>
      <c r="V500" s="40"/>
      <c r="W500" s="40"/>
      <c r="X500" s="40"/>
      <c r="Y500" s="40"/>
      <c r="Z500" s="40"/>
      <c r="AA500" s="40"/>
      <c r="AB500" s="40"/>
      <c r="AC500" s="40"/>
      <c r="AD500" s="40"/>
      <c r="AE500" s="40"/>
      <c r="AT500" s="19" t="s">
        <v>148</v>
      </c>
      <c r="AU500" s="19" t="s">
        <v>87</v>
      </c>
    </row>
    <row r="501" s="14" customFormat="1">
      <c r="A501" s="14"/>
      <c r="B501" s="235"/>
      <c r="C501" s="236"/>
      <c r="D501" s="226" t="s">
        <v>150</v>
      </c>
      <c r="E501" s="237" t="s">
        <v>37</v>
      </c>
      <c r="F501" s="238" t="s">
        <v>908</v>
      </c>
      <c r="G501" s="236"/>
      <c r="H501" s="239">
        <v>75.599999999999994</v>
      </c>
      <c r="I501" s="240"/>
      <c r="J501" s="236"/>
      <c r="K501" s="236"/>
      <c r="L501" s="241"/>
      <c r="M501" s="242"/>
      <c r="N501" s="243"/>
      <c r="O501" s="243"/>
      <c r="P501" s="243"/>
      <c r="Q501" s="243"/>
      <c r="R501" s="243"/>
      <c r="S501" s="243"/>
      <c r="T501" s="244"/>
      <c r="U501" s="14"/>
      <c r="V501" s="14"/>
      <c r="W501" s="14"/>
      <c r="X501" s="14"/>
      <c r="Y501" s="14"/>
      <c r="Z501" s="14"/>
      <c r="AA501" s="14"/>
      <c r="AB501" s="14"/>
      <c r="AC501" s="14"/>
      <c r="AD501" s="14"/>
      <c r="AE501" s="14"/>
      <c r="AT501" s="245" t="s">
        <v>150</v>
      </c>
      <c r="AU501" s="245" t="s">
        <v>87</v>
      </c>
      <c r="AV501" s="14" t="s">
        <v>87</v>
      </c>
      <c r="AW501" s="14" t="s">
        <v>38</v>
      </c>
      <c r="AX501" s="14" t="s">
        <v>85</v>
      </c>
      <c r="AY501" s="245" t="s">
        <v>139</v>
      </c>
    </row>
    <row r="502" s="2" customFormat="1" ht="16.5" customHeight="1">
      <c r="A502" s="40"/>
      <c r="B502" s="41"/>
      <c r="C502" s="268" t="s">
        <v>909</v>
      </c>
      <c r="D502" s="268" t="s">
        <v>253</v>
      </c>
      <c r="E502" s="269" t="s">
        <v>910</v>
      </c>
      <c r="F502" s="270" t="s">
        <v>394</v>
      </c>
      <c r="G502" s="271" t="s">
        <v>182</v>
      </c>
      <c r="H502" s="272">
        <v>77.111999999999995</v>
      </c>
      <c r="I502" s="273"/>
      <c r="J502" s="274">
        <f>ROUND(I502*H502,2)</f>
        <v>0</v>
      </c>
      <c r="K502" s="270" t="s">
        <v>37</v>
      </c>
      <c r="L502" s="275"/>
      <c r="M502" s="276" t="s">
        <v>37</v>
      </c>
      <c r="N502" s="277" t="s">
        <v>48</v>
      </c>
      <c r="O502" s="86"/>
      <c r="P502" s="215">
        <f>O502*H502</f>
        <v>0</v>
      </c>
      <c r="Q502" s="215">
        <v>0.065000000000000002</v>
      </c>
      <c r="R502" s="215">
        <f>Q502*H502</f>
        <v>5.0122799999999996</v>
      </c>
      <c r="S502" s="215">
        <v>0</v>
      </c>
      <c r="T502" s="216">
        <f>S502*H502</f>
        <v>0</v>
      </c>
      <c r="U502" s="40"/>
      <c r="V502" s="40"/>
      <c r="W502" s="40"/>
      <c r="X502" s="40"/>
      <c r="Y502" s="40"/>
      <c r="Z502" s="40"/>
      <c r="AA502" s="40"/>
      <c r="AB502" s="40"/>
      <c r="AC502" s="40"/>
      <c r="AD502" s="40"/>
      <c r="AE502" s="40"/>
      <c r="AR502" s="217" t="s">
        <v>198</v>
      </c>
      <c r="AT502" s="217" t="s">
        <v>253</v>
      </c>
      <c r="AU502" s="217" t="s">
        <v>87</v>
      </c>
      <c r="AY502" s="19" t="s">
        <v>139</v>
      </c>
      <c r="BE502" s="218">
        <f>IF(N502="základní",J502,0)</f>
        <v>0</v>
      </c>
      <c r="BF502" s="218">
        <f>IF(N502="snížená",J502,0)</f>
        <v>0</v>
      </c>
      <c r="BG502" s="218">
        <f>IF(N502="zákl. přenesená",J502,0)</f>
        <v>0</v>
      </c>
      <c r="BH502" s="218">
        <f>IF(N502="sníž. přenesená",J502,0)</f>
        <v>0</v>
      </c>
      <c r="BI502" s="218">
        <f>IF(N502="nulová",J502,0)</f>
        <v>0</v>
      </c>
      <c r="BJ502" s="19" t="s">
        <v>85</v>
      </c>
      <c r="BK502" s="218">
        <f>ROUND(I502*H502,2)</f>
        <v>0</v>
      </c>
      <c r="BL502" s="19" t="s">
        <v>146</v>
      </c>
      <c r="BM502" s="217" t="s">
        <v>911</v>
      </c>
    </row>
    <row r="503" s="14" customFormat="1">
      <c r="A503" s="14"/>
      <c r="B503" s="235"/>
      <c r="C503" s="236"/>
      <c r="D503" s="226" t="s">
        <v>150</v>
      </c>
      <c r="E503" s="236"/>
      <c r="F503" s="238" t="s">
        <v>912</v>
      </c>
      <c r="G503" s="236"/>
      <c r="H503" s="239">
        <v>77.111999999999995</v>
      </c>
      <c r="I503" s="240"/>
      <c r="J503" s="236"/>
      <c r="K503" s="236"/>
      <c r="L503" s="241"/>
      <c r="M503" s="242"/>
      <c r="N503" s="243"/>
      <c r="O503" s="243"/>
      <c r="P503" s="243"/>
      <c r="Q503" s="243"/>
      <c r="R503" s="243"/>
      <c r="S503" s="243"/>
      <c r="T503" s="244"/>
      <c r="U503" s="14"/>
      <c r="V503" s="14"/>
      <c r="W503" s="14"/>
      <c r="X503" s="14"/>
      <c r="Y503" s="14"/>
      <c r="Z503" s="14"/>
      <c r="AA503" s="14"/>
      <c r="AB503" s="14"/>
      <c r="AC503" s="14"/>
      <c r="AD503" s="14"/>
      <c r="AE503" s="14"/>
      <c r="AT503" s="245" t="s">
        <v>150</v>
      </c>
      <c r="AU503" s="245" t="s">
        <v>87</v>
      </c>
      <c r="AV503" s="14" t="s">
        <v>87</v>
      </c>
      <c r="AW503" s="14" t="s">
        <v>4</v>
      </c>
      <c r="AX503" s="14" t="s">
        <v>85</v>
      </c>
      <c r="AY503" s="245" t="s">
        <v>139</v>
      </c>
    </row>
    <row r="504" s="2" customFormat="1" ht="16.5" customHeight="1">
      <c r="A504" s="40"/>
      <c r="B504" s="41"/>
      <c r="C504" s="206" t="s">
        <v>913</v>
      </c>
      <c r="D504" s="206" t="s">
        <v>141</v>
      </c>
      <c r="E504" s="207" t="s">
        <v>914</v>
      </c>
      <c r="F504" s="208" t="s">
        <v>915</v>
      </c>
      <c r="G504" s="209" t="s">
        <v>182</v>
      </c>
      <c r="H504" s="210">
        <v>14.800000000000001</v>
      </c>
      <c r="I504" s="211"/>
      <c r="J504" s="212">
        <f>ROUND(I504*H504,2)</f>
        <v>0</v>
      </c>
      <c r="K504" s="208" t="s">
        <v>145</v>
      </c>
      <c r="L504" s="46"/>
      <c r="M504" s="213" t="s">
        <v>37</v>
      </c>
      <c r="N504" s="214" t="s">
        <v>48</v>
      </c>
      <c r="O504" s="86"/>
      <c r="P504" s="215">
        <f>O504*H504</f>
        <v>0</v>
      </c>
      <c r="Q504" s="215">
        <v>0.29221000000000003</v>
      </c>
      <c r="R504" s="215">
        <f>Q504*H504</f>
        <v>4.3247080000000002</v>
      </c>
      <c r="S504" s="215">
        <v>0</v>
      </c>
      <c r="T504" s="216">
        <f>S504*H504</f>
        <v>0</v>
      </c>
      <c r="U504" s="40"/>
      <c r="V504" s="40"/>
      <c r="W504" s="40"/>
      <c r="X504" s="40"/>
      <c r="Y504" s="40"/>
      <c r="Z504" s="40"/>
      <c r="AA504" s="40"/>
      <c r="AB504" s="40"/>
      <c r="AC504" s="40"/>
      <c r="AD504" s="40"/>
      <c r="AE504" s="40"/>
      <c r="AR504" s="217" t="s">
        <v>146</v>
      </c>
      <c r="AT504" s="217" t="s">
        <v>141</v>
      </c>
      <c r="AU504" s="217" t="s">
        <v>87</v>
      </c>
      <c r="AY504" s="19" t="s">
        <v>139</v>
      </c>
      <c r="BE504" s="218">
        <f>IF(N504="základní",J504,0)</f>
        <v>0</v>
      </c>
      <c r="BF504" s="218">
        <f>IF(N504="snížená",J504,0)</f>
        <v>0</v>
      </c>
      <c r="BG504" s="218">
        <f>IF(N504="zákl. přenesená",J504,0)</f>
        <v>0</v>
      </c>
      <c r="BH504" s="218">
        <f>IF(N504="sníž. přenesená",J504,0)</f>
        <v>0</v>
      </c>
      <c r="BI504" s="218">
        <f>IF(N504="nulová",J504,0)</f>
        <v>0</v>
      </c>
      <c r="BJ504" s="19" t="s">
        <v>85</v>
      </c>
      <c r="BK504" s="218">
        <f>ROUND(I504*H504,2)</f>
        <v>0</v>
      </c>
      <c r="BL504" s="19" t="s">
        <v>146</v>
      </c>
      <c r="BM504" s="217" t="s">
        <v>916</v>
      </c>
    </row>
    <row r="505" s="2" customFormat="1">
      <c r="A505" s="40"/>
      <c r="B505" s="41"/>
      <c r="C505" s="42"/>
      <c r="D505" s="219" t="s">
        <v>148</v>
      </c>
      <c r="E505" s="42"/>
      <c r="F505" s="220" t="s">
        <v>917</v>
      </c>
      <c r="G505" s="42"/>
      <c r="H505" s="42"/>
      <c r="I505" s="221"/>
      <c r="J505" s="42"/>
      <c r="K505" s="42"/>
      <c r="L505" s="46"/>
      <c r="M505" s="222"/>
      <c r="N505" s="223"/>
      <c r="O505" s="86"/>
      <c r="P505" s="86"/>
      <c r="Q505" s="86"/>
      <c r="R505" s="86"/>
      <c r="S505" s="86"/>
      <c r="T505" s="87"/>
      <c r="U505" s="40"/>
      <c r="V505" s="40"/>
      <c r="W505" s="40"/>
      <c r="X505" s="40"/>
      <c r="Y505" s="40"/>
      <c r="Z505" s="40"/>
      <c r="AA505" s="40"/>
      <c r="AB505" s="40"/>
      <c r="AC505" s="40"/>
      <c r="AD505" s="40"/>
      <c r="AE505" s="40"/>
      <c r="AT505" s="19" t="s">
        <v>148</v>
      </c>
      <c r="AU505" s="19" t="s">
        <v>87</v>
      </c>
    </row>
    <row r="506" s="14" customFormat="1">
      <c r="A506" s="14"/>
      <c r="B506" s="235"/>
      <c r="C506" s="236"/>
      <c r="D506" s="226" t="s">
        <v>150</v>
      </c>
      <c r="E506" s="237" t="s">
        <v>37</v>
      </c>
      <c r="F506" s="238" t="s">
        <v>918</v>
      </c>
      <c r="G506" s="236"/>
      <c r="H506" s="239">
        <v>14.800000000000001</v>
      </c>
      <c r="I506" s="240"/>
      <c r="J506" s="236"/>
      <c r="K506" s="236"/>
      <c r="L506" s="241"/>
      <c r="M506" s="242"/>
      <c r="N506" s="243"/>
      <c r="O506" s="243"/>
      <c r="P506" s="243"/>
      <c r="Q506" s="243"/>
      <c r="R506" s="243"/>
      <c r="S506" s="243"/>
      <c r="T506" s="244"/>
      <c r="U506" s="14"/>
      <c r="V506" s="14"/>
      <c r="W506" s="14"/>
      <c r="X506" s="14"/>
      <c r="Y506" s="14"/>
      <c r="Z506" s="14"/>
      <c r="AA506" s="14"/>
      <c r="AB506" s="14"/>
      <c r="AC506" s="14"/>
      <c r="AD506" s="14"/>
      <c r="AE506" s="14"/>
      <c r="AT506" s="245" t="s">
        <v>150</v>
      </c>
      <c r="AU506" s="245" t="s">
        <v>87</v>
      </c>
      <c r="AV506" s="14" t="s">
        <v>87</v>
      </c>
      <c r="AW506" s="14" t="s">
        <v>38</v>
      </c>
      <c r="AX506" s="14" t="s">
        <v>85</v>
      </c>
      <c r="AY506" s="245" t="s">
        <v>139</v>
      </c>
    </row>
    <row r="507" s="2" customFormat="1" ht="24.15" customHeight="1">
      <c r="A507" s="40"/>
      <c r="B507" s="41"/>
      <c r="C507" s="268" t="s">
        <v>919</v>
      </c>
      <c r="D507" s="268" t="s">
        <v>253</v>
      </c>
      <c r="E507" s="269" t="s">
        <v>266</v>
      </c>
      <c r="F507" s="270" t="s">
        <v>920</v>
      </c>
      <c r="G507" s="271" t="s">
        <v>182</v>
      </c>
      <c r="H507" s="272">
        <v>12.4</v>
      </c>
      <c r="I507" s="273"/>
      <c r="J507" s="274">
        <f>ROUND(I507*H507,2)</f>
        <v>0</v>
      </c>
      <c r="K507" s="270" t="s">
        <v>37</v>
      </c>
      <c r="L507" s="275"/>
      <c r="M507" s="276" t="s">
        <v>37</v>
      </c>
      <c r="N507" s="277" t="s">
        <v>48</v>
      </c>
      <c r="O507" s="86"/>
      <c r="P507" s="215">
        <f>O507*H507</f>
        <v>0</v>
      </c>
      <c r="Q507" s="215">
        <v>0.018599999999999998</v>
      </c>
      <c r="R507" s="215">
        <f>Q507*H507</f>
        <v>0.23063999999999998</v>
      </c>
      <c r="S507" s="215">
        <v>0</v>
      </c>
      <c r="T507" s="216">
        <f>S507*H507</f>
        <v>0</v>
      </c>
      <c r="U507" s="40"/>
      <c r="V507" s="40"/>
      <c r="W507" s="40"/>
      <c r="X507" s="40"/>
      <c r="Y507" s="40"/>
      <c r="Z507" s="40"/>
      <c r="AA507" s="40"/>
      <c r="AB507" s="40"/>
      <c r="AC507" s="40"/>
      <c r="AD507" s="40"/>
      <c r="AE507" s="40"/>
      <c r="AR507" s="217" t="s">
        <v>198</v>
      </c>
      <c r="AT507" s="217" t="s">
        <v>253</v>
      </c>
      <c r="AU507" s="217" t="s">
        <v>87</v>
      </c>
      <c r="AY507" s="19" t="s">
        <v>139</v>
      </c>
      <c r="BE507" s="218">
        <f>IF(N507="základní",J507,0)</f>
        <v>0</v>
      </c>
      <c r="BF507" s="218">
        <f>IF(N507="snížená",J507,0)</f>
        <v>0</v>
      </c>
      <c r="BG507" s="218">
        <f>IF(N507="zákl. přenesená",J507,0)</f>
        <v>0</v>
      </c>
      <c r="BH507" s="218">
        <f>IF(N507="sníž. přenesená",J507,0)</f>
        <v>0</v>
      </c>
      <c r="BI507" s="218">
        <f>IF(N507="nulová",J507,0)</f>
        <v>0</v>
      </c>
      <c r="BJ507" s="19" t="s">
        <v>85</v>
      </c>
      <c r="BK507" s="218">
        <f>ROUND(I507*H507,2)</f>
        <v>0</v>
      </c>
      <c r="BL507" s="19" t="s">
        <v>146</v>
      </c>
      <c r="BM507" s="217" t="s">
        <v>921</v>
      </c>
    </row>
    <row r="508" s="13" customFormat="1">
      <c r="A508" s="13"/>
      <c r="B508" s="224"/>
      <c r="C508" s="225"/>
      <c r="D508" s="226" t="s">
        <v>150</v>
      </c>
      <c r="E508" s="227" t="s">
        <v>37</v>
      </c>
      <c r="F508" s="228" t="s">
        <v>922</v>
      </c>
      <c r="G508" s="225"/>
      <c r="H508" s="227" t="s">
        <v>37</v>
      </c>
      <c r="I508" s="229"/>
      <c r="J508" s="225"/>
      <c r="K508" s="225"/>
      <c r="L508" s="230"/>
      <c r="M508" s="231"/>
      <c r="N508" s="232"/>
      <c r="O508" s="232"/>
      <c r="P508" s="232"/>
      <c r="Q508" s="232"/>
      <c r="R508" s="232"/>
      <c r="S508" s="232"/>
      <c r="T508" s="233"/>
      <c r="U508" s="13"/>
      <c r="V508" s="13"/>
      <c r="W508" s="13"/>
      <c r="X508" s="13"/>
      <c r="Y508" s="13"/>
      <c r="Z508" s="13"/>
      <c r="AA508" s="13"/>
      <c r="AB508" s="13"/>
      <c r="AC508" s="13"/>
      <c r="AD508" s="13"/>
      <c r="AE508" s="13"/>
      <c r="AT508" s="234" t="s">
        <v>150</v>
      </c>
      <c r="AU508" s="234" t="s">
        <v>87</v>
      </c>
      <c r="AV508" s="13" t="s">
        <v>85</v>
      </c>
      <c r="AW508" s="13" t="s">
        <v>38</v>
      </c>
      <c r="AX508" s="13" t="s">
        <v>77</v>
      </c>
      <c r="AY508" s="234" t="s">
        <v>139</v>
      </c>
    </row>
    <row r="509" s="14" customFormat="1">
      <c r="A509" s="14"/>
      <c r="B509" s="235"/>
      <c r="C509" s="236"/>
      <c r="D509" s="226" t="s">
        <v>150</v>
      </c>
      <c r="E509" s="237" t="s">
        <v>37</v>
      </c>
      <c r="F509" s="238" t="s">
        <v>923</v>
      </c>
      <c r="G509" s="236"/>
      <c r="H509" s="239">
        <v>12.4</v>
      </c>
      <c r="I509" s="240"/>
      <c r="J509" s="236"/>
      <c r="K509" s="236"/>
      <c r="L509" s="241"/>
      <c r="M509" s="242"/>
      <c r="N509" s="243"/>
      <c r="O509" s="243"/>
      <c r="P509" s="243"/>
      <c r="Q509" s="243"/>
      <c r="R509" s="243"/>
      <c r="S509" s="243"/>
      <c r="T509" s="244"/>
      <c r="U509" s="14"/>
      <c r="V509" s="14"/>
      <c r="W509" s="14"/>
      <c r="X509" s="14"/>
      <c r="Y509" s="14"/>
      <c r="Z509" s="14"/>
      <c r="AA509" s="14"/>
      <c r="AB509" s="14"/>
      <c r="AC509" s="14"/>
      <c r="AD509" s="14"/>
      <c r="AE509" s="14"/>
      <c r="AT509" s="245" t="s">
        <v>150</v>
      </c>
      <c r="AU509" s="245" t="s">
        <v>87</v>
      </c>
      <c r="AV509" s="14" t="s">
        <v>87</v>
      </c>
      <c r="AW509" s="14" t="s">
        <v>38</v>
      </c>
      <c r="AX509" s="14" t="s">
        <v>85</v>
      </c>
      <c r="AY509" s="245" t="s">
        <v>139</v>
      </c>
    </row>
    <row r="510" s="2" customFormat="1" ht="21.75" customHeight="1">
      <c r="A510" s="40"/>
      <c r="B510" s="41"/>
      <c r="C510" s="268" t="s">
        <v>924</v>
      </c>
      <c r="D510" s="268" t="s">
        <v>253</v>
      </c>
      <c r="E510" s="269" t="s">
        <v>289</v>
      </c>
      <c r="F510" s="270" t="s">
        <v>925</v>
      </c>
      <c r="G510" s="271" t="s">
        <v>182</v>
      </c>
      <c r="H510" s="272">
        <v>2.5</v>
      </c>
      <c r="I510" s="273"/>
      <c r="J510" s="274">
        <f>ROUND(I510*H510,2)</f>
        <v>0</v>
      </c>
      <c r="K510" s="270" t="s">
        <v>37</v>
      </c>
      <c r="L510" s="275"/>
      <c r="M510" s="276" t="s">
        <v>37</v>
      </c>
      <c r="N510" s="277" t="s">
        <v>48</v>
      </c>
      <c r="O510" s="86"/>
      <c r="P510" s="215">
        <f>O510*H510</f>
        <v>0</v>
      </c>
      <c r="Q510" s="215">
        <v>0.0118</v>
      </c>
      <c r="R510" s="215">
        <f>Q510*H510</f>
        <v>0.029499999999999998</v>
      </c>
      <c r="S510" s="215">
        <v>0</v>
      </c>
      <c r="T510" s="216">
        <f>S510*H510</f>
        <v>0</v>
      </c>
      <c r="U510" s="40"/>
      <c r="V510" s="40"/>
      <c r="W510" s="40"/>
      <c r="X510" s="40"/>
      <c r="Y510" s="40"/>
      <c r="Z510" s="40"/>
      <c r="AA510" s="40"/>
      <c r="AB510" s="40"/>
      <c r="AC510" s="40"/>
      <c r="AD510" s="40"/>
      <c r="AE510" s="40"/>
      <c r="AR510" s="217" t="s">
        <v>198</v>
      </c>
      <c r="AT510" s="217" t="s">
        <v>253</v>
      </c>
      <c r="AU510" s="217" t="s">
        <v>87</v>
      </c>
      <c r="AY510" s="19" t="s">
        <v>139</v>
      </c>
      <c r="BE510" s="218">
        <f>IF(N510="základní",J510,0)</f>
        <v>0</v>
      </c>
      <c r="BF510" s="218">
        <f>IF(N510="snížená",J510,0)</f>
        <v>0</v>
      </c>
      <c r="BG510" s="218">
        <f>IF(N510="zákl. přenesená",J510,0)</f>
        <v>0</v>
      </c>
      <c r="BH510" s="218">
        <f>IF(N510="sníž. přenesená",J510,0)</f>
        <v>0</v>
      </c>
      <c r="BI510" s="218">
        <f>IF(N510="nulová",J510,0)</f>
        <v>0</v>
      </c>
      <c r="BJ510" s="19" t="s">
        <v>85</v>
      </c>
      <c r="BK510" s="218">
        <f>ROUND(I510*H510,2)</f>
        <v>0</v>
      </c>
      <c r="BL510" s="19" t="s">
        <v>146</v>
      </c>
      <c r="BM510" s="217" t="s">
        <v>926</v>
      </c>
    </row>
    <row r="511" s="14" customFormat="1">
      <c r="A511" s="14"/>
      <c r="B511" s="235"/>
      <c r="C511" s="236"/>
      <c r="D511" s="226" t="s">
        <v>150</v>
      </c>
      <c r="E511" s="237" t="s">
        <v>37</v>
      </c>
      <c r="F511" s="238" t="s">
        <v>927</v>
      </c>
      <c r="G511" s="236"/>
      <c r="H511" s="239">
        <v>2.5</v>
      </c>
      <c r="I511" s="240"/>
      <c r="J511" s="236"/>
      <c r="K511" s="236"/>
      <c r="L511" s="241"/>
      <c r="M511" s="242"/>
      <c r="N511" s="243"/>
      <c r="O511" s="243"/>
      <c r="P511" s="243"/>
      <c r="Q511" s="243"/>
      <c r="R511" s="243"/>
      <c r="S511" s="243"/>
      <c r="T511" s="244"/>
      <c r="U511" s="14"/>
      <c r="V511" s="14"/>
      <c r="W511" s="14"/>
      <c r="X511" s="14"/>
      <c r="Y511" s="14"/>
      <c r="Z511" s="14"/>
      <c r="AA511" s="14"/>
      <c r="AB511" s="14"/>
      <c r="AC511" s="14"/>
      <c r="AD511" s="14"/>
      <c r="AE511" s="14"/>
      <c r="AT511" s="245" t="s">
        <v>150</v>
      </c>
      <c r="AU511" s="245" t="s">
        <v>87</v>
      </c>
      <c r="AV511" s="14" t="s">
        <v>87</v>
      </c>
      <c r="AW511" s="14" t="s">
        <v>38</v>
      </c>
      <c r="AX511" s="14" t="s">
        <v>85</v>
      </c>
      <c r="AY511" s="245" t="s">
        <v>139</v>
      </c>
    </row>
    <row r="512" s="2" customFormat="1" ht="16.5" customHeight="1">
      <c r="A512" s="40"/>
      <c r="B512" s="41"/>
      <c r="C512" s="206" t="s">
        <v>928</v>
      </c>
      <c r="D512" s="206" t="s">
        <v>141</v>
      </c>
      <c r="E512" s="207" t="s">
        <v>929</v>
      </c>
      <c r="F512" s="208" t="s">
        <v>930</v>
      </c>
      <c r="G512" s="209" t="s">
        <v>241</v>
      </c>
      <c r="H512" s="210">
        <v>5</v>
      </c>
      <c r="I512" s="211"/>
      <c r="J512" s="212">
        <f>ROUND(I512*H512,2)</f>
        <v>0</v>
      </c>
      <c r="K512" s="208" t="s">
        <v>145</v>
      </c>
      <c r="L512" s="46"/>
      <c r="M512" s="213" t="s">
        <v>37</v>
      </c>
      <c r="N512" s="214" t="s">
        <v>48</v>
      </c>
      <c r="O512" s="86"/>
      <c r="P512" s="215">
        <f>O512*H512</f>
        <v>0</v>
      </c>
      <c r="Q512" s="215">
        <v>0.072870000000000004</v>
      </c>
      <c r="R512" s="215">
        <f>Q512*H512</f>
        <v>0.36435000000000001</v>
      </c>
      <c r="S512" s="215">
        <v>0</v>
      </c>
      <c r="T512" s="216">
        <f>S512*H512</f>
        <v>0</v>
      </c>
      <c r="U512" s="40"/>
      <c r="V512" s="40"/>
      <c r="W512" s="40"/>
      <c r="X512" s="40"/>
      <c r="Y512" s="40"/>
      <c r="Z512" s="40"/>
      <c r="AA512" s="40"/>
      <c r="AB512" s="40"/>
      <c r="AC512" s="40"/>
      <c r="AD512" s="40"/>
      <c r="AE512" s="40"/>
      <c r="AR512" s="217" t="s">
        <v>146</v>
      </c>
      <c r="AT512" s="217" t="s">
        <v>141</v>
      </c>
      <c r="AU512" s="217" t="s">
        <v>87</v>
      </c>
      <c r="AY512" s="19" t="s">
        <v>139</v>
      </c>
      <c r="BE512" s="218">
        <f>IF(N512="základní",J512,0)</f>
        <v>0</v>
      </c>
      <c r="BF512" s="218">
        <f>IF(N512="snížená",J512,0)</f>
        <v>0</v>
      </c>
      <c r="BG512" s="218">
        <f>IF(N512="zákl. přenesená",J512,0)</f>
        <v>0</v>
      </c>
      <c r="BH512" s="218">
        <f>IF(N512="sníž. přenesená",J512,0)</f>
        <v>0</v>
      </c>
      <c r="BI512" s="218">
        <f>IF(N512="nulová",J512,0)</f>
        <v>0</v>
      </c>
      <c r="BJ512" s="19" t="s">
        <v>85</v>
      </c>
      <c r="BK512" s="218">
        <f>ROUND(I512*H512,2)</f>
        <v>0</v>
      </c>
      <c r="BL512" s="19" t="s">
        <v>146</v>
      </c>
      <c r="BM512" s="217" t="s">
        <v>931</v>
      </c>
    </row>
    <row r="513" s="2" customFormat="1">
      <c r="A513" s="40"/>
      <c r="B513" s="41"/>
      <c r="C513" s="42"/>
      <c r="D513" s="219" t="s">
        <v>148</v>
      </c>
      <c r="E513" s="42"/>
      <c r="F513" s="220" t="s">
        <v>932</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9" t="s">
        <v>148</v>
      </c>
      <c r="AU513" s="19" t="s">
        <v>87</v>
      </c>
    </row>
    <row r="514" s="2" customFormat="1" ht="24.15" customHeight="1">
      <c r="A514" s="40"/>
      <c r="B514" s="41"/>
      <c r="C514" s="268" t="s">
        <v>933</v>
      </c>
      <c r="D514" s="268" t="s">
        <v>253</v>
      </c>
      <c r="E514" s="269" t="s">
        <v>934</v>
      </c>
      <c r="F514" s="270" t="s">
        <v>935</v>
      </c>
      <c r="G514" s="271" t="s">
        <v>241</v>
      </c>
      <c r="H514" s="272">
        <v>3</v>
      </c>
      <c r="I514" s="273"/>
      <c r="J514" s="274">
        <f>ROUND(I514*H514,2)</f>
        <v>0</v>
      </c>
      <c r="K514" s="270" t="s">
        <v>37</v>
      </c>
      <c r="L514" s="275"/>
      <c r="M514" s="276" t="s">
        <v>37</v>
      </c>
      <c r="N514" s="277" t="s">
        <v>48</v>
      </c>
      <c r="O514" s="86"/>
      <c r="P514" s="215">
        <f>O514*H514</f>
        <v>0</v>
      </c>
      <c r="Q514" s="215">
        <v>0.029000000000000001</v>
      </c>
      <c r="R514" s="215">
        <f>Q514*H514</f>
        <v>0.087000000000000008</v>
      </c>
      <c r="S514" s="215">
        <v>0</v>
      </c>
      <c r="T514" s="216">
        <f>S514*H514</f>
        <v>0</v>
      </c>
      <c r="U514" s="40"/>
      <c r="V514" s="40"/>
      <c r="W514" s="40"/>
      <c r="X514" s="40"/>
      <c r="Y514" s="40"/>
      <c r="Z514" s="40"/>
      <c r="AA514" s="40"/>
      <c r="AB514" s="40"/>
      <c r="AC514" s="40"/>
      <c r="AD514" s="40"/>
      <c r="AE514" s="40"/>
      <c r="AR514" s="217" t="s">
        <v>198</v>
      </c>
      <c r="AT514" s="217" t="s">
        <v>253</v>
      </c>
      <c r="AU514" s="217" t="s">
        <v>87</v>
      </c>
      <c r="AY514" s="19" t="s">
        <v>139</v>
      </c>
      <c r="BE514" s="218">
        <f>IF(N514="základní",J514,0)</f>
        <v>0</v>
      </c>
      <c r="BF514" s="218">
        <f>IF(N514="snížená",J514,0)</f>
        <v>0</v>
      </c>
      <c r="BG514" s="218">
        <f>IF(N514="zákl. přenesená",J514,0)</f>
        <v>0</v>
      </c>
      <c r="BH514" s="218">
        <f>IF(N514="sníž. přenesená",J514,0)</f>
        <v>0</v>
      </c>
      <c r="BI514" s="218">
        <f>IF(N514="nulová",J514,0)</f>
        <v>0</v>
      </c>
      <c r="BJ514" s="19" t="s">
        <v>85</v>
      </c>
      <c r="BK514" s="218">
        <f>ROUND(I514*H514,2)</f>
        <v>0</v>
      </c>
      <c r="BL514" s="19" t="s">
        <v>146</v>
      </c>
      <c r="BM514" s="217" t="s">
        <v>936</v>
      </c>
    </row>
    <row r="515" s="2" customFormat="1" ht="24.15" customHeight="1">
      <c r="A515" s="40"/>
      <c r="B515" s="41"/>
      <c r="C515" s="268" t="s">
        <v>937</v>
      </c>
      <c r="D515" s="268" t="s">
        <v>253</v>
      </c>
      <c r="E515" s="269" t="s">
        <v>938</v>
      </c>
      <c r="F515" s="270" t="s">
        <v>939</v>
      </c>
      <c r="G515" s="271" t="s">
        <v>241</v>
      </c>
      <c r="H515" s="272">
        <v>2</v>
      </c>
      <c r="I515" s="273"/>
      <c r="J515" s="274">
        <f>ROUND(I515*H515,2)</f>
        <v>0</v>
      </c>
      <c r="K515" s="270" t="s">
        <v>37</v>
      </c>
      <c r="L515" s="275"/>
      <c r="M515" s="276" t="s">
        <v>37</v>
      </c>
      <c r="N515" s="277" t="s">
        <v>48</v>
      </c>
      <c r="O515" s="86"/>
      <c r="P515" s="215">
        <f>O515*H515</f>
        <v>0</v>
      </c>
      <c r="Q515" s="215">
        <v>0.029999999999999999</v>
      </c>
      <c r="R515" s="215">
        <f>Q515*H515</f>
        <v>0.059999999999999998</v>
      </c>
      <c r="S515" s="215">
        <v>0</v>
      </c>
      <c r="T515" s="216">
        <f>S515*H515</f>
        <v>0</v>
      </c>
      <c r="U515" s="40"/>
      <c r="V515" s="40"/>
      <c r="W515" s="40"/>
      <c r="X515" s="40"/>
      <c r="Y515" s="40"/>
      <c r="Z515" s="40"/>
      <c r="AA515" s="40"/>
      <c r="AB515" s="40"/>
      <c r="AC515" s="40"/>
      <c r="AD515" s="40"/>
      <c r="AE515" s="40"/>
      <c r="AR515" s="217" t="s">
        <v>198</v>
      </c>
      <c r="AT515" s="217" t="s">
        <v>253</v>
      </c>
      <c r="AU515" s="217" t="s">
        <v>87</v>
      </c>
      <c r="AY515" s="19" t="s">
        <v>139</v>
      </c>
      <c r="BE515" s="218">
        <f>IF(N515="základní",J515,0)</f>
        <v>0</v>
      </c>
      <c r="BF515" s="218">
        <f>IF(N515="snížená",J515,0)</f>
        <v>0</v>
      </c>
      <c r="BG515" s="218">
        <f>IF(N515="zákl. přenesená",J515,0)</f>
        <v>0</v>
      </c>
      <c r="BH515" s="218">
        <f>IF(N515="sníž. přenesená",J515,0)</f>
        <v>0</v>
      </c>
      <c r="BI515" s="218">
        <f>IF(N515="nulová",J515,0)</f>
        <v>0</v>
      </c>
      <c r="BJ515" s="19" t="s">
        <v>85</v>
      </c>
      <c r="BK515" s="218">
        <f>ROUND(I515*H515,2)</f>
        <v>0</v>
      </c>
      <c r="BL515" s="19" t="s">
        <v>146</v>
      </c>
      <c r="BM515" s="217" t="s">
        <v>940</v>
      </c>
    </row>
    <row r="516" s="2" customFormat="1" ht="16.5" customHeight="1">
      <c r="A516" s="40"/>
      <c r="B516" s="41"/>
      <c r="C516" s="206" t="s">
        <v>941</v>
      </c>
      <c r="D516" s="206" t="s">
        <v>141</v>
      </c>
      <c r="E516" s="207" t="s">
        <v>942</v>
      </c>
      <c r="F516" s="208" t="s">
        <v>943</v>
      </c>
      <c r="G516" s="209" t="s">
        <v>241</v>
      </c>
      <c r="H516" s="210">
        <v>7</v>
      </c>
      <c r="I516" s="211"/>
      <c r="J516" s="212">
        <f>ROUND(I516*H516,2)</f>
        <v>0</v>
      </c>
      <c r="K516" s="208" t="s">
        <v>145</v>
      </c>
      <c r="L516" s="46"/>
      <c r="M516" s="213" t="s">
        <v>37</v>
      </c>
      <c r="N516" s="214" t="s">
        <v>48</v>
      </c>
      <c r="O516" s="86"/>
      <c r="P516" s="215">
        <f>O516*H516</f>
        <v>0</v>
      </c>
      <c r="Q516" s="215">
        <v>0.001</v>
      </c>
      <c r="R516" s="215">
        <f>Q516*H516</f>
        <v>0.0070000000000000001</v>
      </c>
      <c r="S516" s="215">
        <v>0</v>
      </c>
      <c r="T516" s="216">
        <f>S516*H516</f>
        <v>0</v>
      </c>
      <c r="U516" s="40"/>
      <c r="V516" s="40"/>
      <c r="W516" s="40"/>
      <c r="X516" s="40"/>
      <c r="Y516" s="40"/>
      <c r="Z516" s="40"/>
      <c r="AA516" s="40"/>
      <c r="AB516" s="40"/>
      <c r="AC516" s="40"/>
      <c r="AD516" s="40"/>
      <c r="AE516" s="40"/>
      <c r="AR516" s="217" t="s">
        <v>146</v>
      </c>
      <c r="AT516" s="217" t="s">
        <v>141</v>
      </c>
      <c r="AU516" s="217" t="s">
        <v>87</v>
      </c>
      <c r="AY516" s="19" t="s">
        <v>139</v>
      </c>
      <c r="BE516" s="218">
        <f>IF(N516="základní",J516,0)</f>
        <v>0</v>
      </c>
      <c r="BF516" s="218">
        <f>IF(N516="snížená",J516,0)</f>
        <v>0</v>
      </c>
      <c r="BG516" s="218">
        <f>IF(N516="zákl. přenesená",J516,0)</f>
        <v>0</v>
      </c>
      <c r="BH516" s="218">
        <f>IF(N516="sníž. přenesená",J516,0)</f>
        <v>0</v>
      </c>
      <c r="BI516" s="218">
        <f>IF(N516="nulová",J516,0)</f>
        <v>0</v>
      </c>
      <c r="BJ516" s="19" t="s">
        <v>85</v>
      </c>
      <c r="BK516" s="218">
        <f>ROUND(I516*H516,2)</f>
        <v>0</v>
      </c>
      <c r="BL516" s="19" t="s">
        <v>146</v>
      </c>
      <c r="BM516" s="217" t="s">
        <v>944</v>
      </c>
    </row>
    <row r="517" s="2" customFormat="1">
      <c r="A517" s="40"/>
      <c r="B517" s="41"/>
      <c r="C517" s="42"/>
      <c r="D517" s="219" t="s">
        <v>148</v>
      </c>
      <c r="E517" s="42"/>
      <c r="F517" s="220" t="s">
        <v>945</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148</v>
      </c>
      <c r="AU517" s="19" t="s">
        <v>87</v>
      </c>
    </row>
    <row r="518" s="2" customFormat="1" ht="24.15" customHeight="1">
      <c r="A518" s="40"/>
      <c r="B518" s="41"/>
      <c r="C518" s="268" t="s">
        <v>946</v>
      </c>
      <c r="D518" s="268" t="s">
        <v>253</v>
      </c>
      <c r="E518" s="269" t="s">
        <v>947</v>
      </c>
      <c r="F518" s="270" t="s">
        <v>948</v>
      </c>
      <c r="G518" s="271" t="s">
        <v>241</v>
      </c>
      <c r="H518" s="272">
        <v>7</v>
      </c>
      <c r="I518" s="273"/>
      <c r="J518" s="274">
        <f>ROUND(I518*H518,2)</f>
        <v>0</v>
      </c>
      <c r="K518" s="270" t="s">
        <v>37</v>
      </c>
      <c r="L518" s="275"/>
      <c r="M518" s="276" t="s">
        <v>37</v>
      </c>
      <c r="N518" s="277" t="s">
        <v>48</v>
      </c>
      <c r="O518" s="86"/>
      <c r="P518" s="215">
        <f>O518*H518</f>
        <v>0</v>
      </c>
      <c r="Q518" s="215">
        <v>0.037999999999999999</v>
      </c>
      <c r="R518" s="215">
        <f>Q518*H518</f>
        <v>0.26600000000000001</v>
      </c>
      <c r="S518" s="215">
        <v>0</v>
      </c>
      <c r="T518" s="216">
        <f>S518*H518</f>
        <v>0</v>
      </c>
      <c r="U518" s="40"/>
      <c r="V518" s="40"/>
      <c r="W518" s="40"/>
      <c r="X518" s="40"/>
      <c r="Y518" s="40"/>
      <c r="Z518" s="40"/>
      <c r="AA518" s="40"/>
      <c r="AB518" s="40"/>
      <c r="AC518" s="40"/>
      <c r="AD518" s="40"/>
      <c r="AE518" s="40"/>
      <c r="AR518" s="217" t="s">
        <v>198</v>
      </c>
      <c r="AT518" s="217" t="s">
        <v>253</v>
      </c>
      <c r="AU518" s="217" t="s">
        <v>87</v>
      </c>
      <c r="AY518" s="19" t="s">
        <v>139</v>
      </c>
      <c r="BE518" s="218">
        <f>IF(N518="základní",J518,0)</f>
        <v>0</v>
      </c>
      <c r="BF518" s="218">
        <f>IF(N518="snížená",J518,0)</f>
        <v>0</v>
      </c>
      <c r="BG518" s="218">
        <f>IF(N518="zákl. přenesená",J518,0)</f>
        <v>0</v>
      </c>
      <c r="BH518" s="218">
        <f>IF(N518="sníž. přenesená",J518,0)</f>
        <v>0</v>
      </c>
      <c r="BI518" s="218">
        <f>IF(N518="nulová",J518,0)</f>
        <v>0</v>
      </c>
      <c r="BJ518" s="19" t="s">
        <v>85</v>
      </c>
      <c r="BK518" s="218">
        <f>ROUND(I518*H518,2)</f>
        <v>0</v>
      </c>
      <c r="BL518" s="19" t="s">
        <v>146</v>
      </c>
      <c r="BM518" s="217" t="s">
        <v>949</v>
      </c>
    </row>
    <row r="519" s="2" customFormat="1" ht="16.5" customHeight="1">
      <c r="A519" s="40"/>
      <c r="B519" s="41"/>
      <c r="C519" s="206" t="s">
        <v>950</v>
      </c>
      <c r="D519" s="206" t="s">
        <v>141</v>
      </c>
      <c r="E519" s="207" t="s">
        <v>951</v>
      </c>
      <c r="F519" s="208" t="s">
        <v>952</v>
      </c>
      <c r="G519" s="209" t="s">
        <v>241</v>
      </c>
      <c r="H519" s="210">
        <v>11</v>
      </c>
      <c r="I519" s="211"/>
      <c r="J519" s="212">
        <f>ROUND(I519*H519,2)</f>
        <v>0</v>
      </c>
      <c r="K519" s="208" t="s">
        <v>145</v>
      </c>
      <c r="L519" s="46"/>
      <c r="M519" s="213" t="s">
        <v>37</v>
      </c>
      <c r="N519" s="214" t="s">
        <v>48</v>
      </c>
      <c r="O519" s="86"/>
      <c r="P519" s="215">
        <f>O519*H519</f>
        <v>0</v>
      </c>
      <c r="Q519" s="215">
        <v>0.00080000000000000004</v>
      </c>
      <c r="R519" s="215">
        <f>Q519*H519</f>
        <v>0.0088000000000000005</v>
      </c>
      <c r="S519" s="215">
        <v>0</v>
      </c>
      <c r="T519" s="216">
        <f>S519*H519</f>
        <v>0</v>
      </c>
      <c r="U519" s="40"/>
      <c r="V519" s="40"/>
      <c r="W519" s="40"/>
      <c r="X519" s="40"/>
      <c r="Y519" s="40"/>
      <c r="Z519" s="40"/>
      <c r="AA519" s="40"/>
      <c r="AB519" s="40"/>
      <c r="AC519" s="40"/>
      <c r="AD519" s="40"/>
      <c r="AE519" s="40"/>
      <c r="AR519" s="217" t="s">
        <v>146</v>
      </c>
      <c r="AT519" s="217" t="s">
        <v>141</v>
      </c>
      <c r="AU519" s="217" t="s">
        <v>87</v>
      </c>
      <c r="AY519" s="19" t="s">
        <v>139</v>
      </c>
      <c r="BE519" s="218">
        <f>IF(N519="základní",J519,0)</f>
        <v>0</v>
      </c>
      <c r="BF519" s="218">
        <f>IF(N519="snížená",J519,0)</f>
        <v>0</v>
      </c>
      <c r="BG519" s="218">
        <f>IF(N519="zákl. přenesená",J519,0)</f>
        <v>0</v>
      </c>
      <c r="BH519" s="218">
        <f>IF(N519="sníž. přenesená",J519,0)</f>
        <v>0</v>
      </c>
      <c r="BI519" s="218">
        <f>IF(N519="nulová",J519,0)</f>
        <v>0</v>
      </c>
      <c r="BJ519" s="19" t="s">
        <v>85</v>
      </c>
      <c r="BK519" s="218">
        <f>ROUND(I519*H519,2)</f>
        <v>0</v>
      </c>
      <c r="BL519" s="19" t="s">
        <v>146</v>
      </c>
      <c r="BM519" s="217" t="s">
        <v>953</v>
      </c>
    </row>
    <row r="520" s="2" customFormat="1">
      <c r="A520" s="40"/>
      <c r="B520" s="41"/>
      <c r="C520" s="42"/>
      <c r="D520" s="219" t="s">
        <v>148</v>
      </c>
      <c r="E520" s="42"/>
      <c r="F520" s="220" t="s">
        <v>954</v>
      </c>
      <c r="G520" s="42"/>
      <c r="H520" s="42"/>
      <c r="I520" s="221"/>
      <c r="J520" s="42"/>
      <c r="K520" s="42"/>
      <c r="L520" s="46"/>
      <c r="M520" s="222"/>
      <c r="N520" s="223"/>
      <c r="O520" s="86"/>
      <c r="P520" s="86"/>
      <c r="Q520" s="86"/>
      <c r="R520" s="86"/>
      <c r="S520" s="86"/>
      <c r="T520" s="87"/>
      <c r="U520" s="40"/>
      <c r="V520" s="40"/>
      <c r="W520" s="40"/>
      <c r="X520" s="40"/>
      <c r="Y520" s="40"/>
      <c r="Z520" s="40"/>
      <c r="AA520" s="40"/>
      <c r="AB520" s="40"/>
      <c r="AC520" s="40"/>
      <c r="AD520" s="40"/>
      <c r="AE520" s="40"/>
      <c r="AT520" s="19" t="s">
        <v>148</v>
      </c>
      <c r="AU520" s="19" t="s">
        <v>87</v>
      </c>
    </row>
    <row r="521" s="2" customFormat="1" ht="24.15" customHeight="1">
      <c r="A521" s="40"/>
      <c r="B521" s="41"/>
      <c r="C521" s="268" t="s">
        <v>955</v>
      </c>
      <c r="D521" s="268" t="s">
        <v>253</v>
      </c>
      <c r="E521" s="269" t="s">
        <v>956</v>
      </c>
      <c r="F521" s="270" t="s">
        <v>957</v>
      </c>
      <c r="G521" s="271" t="s">
        <v>241</v>
      </c>
      <c r="H521" s="272">
        <v>11</v>
      </c>
      <c r="I521" s="273"/>
      <c r="J521" s="274">
        <f>ROUND(I521*H521,2)</f>
        <v>0</v>
      </c>
      <c r="K521" s="270" t="s">
        <v>37</v>
      </c>
      <c r="L521" s="275"/>
      <c r="M521" s="276" t="s">
        <v>37</v>
      </c>
      <c r="N521" s="277" t="s">
        <v>48</v>
      </c>
      <c r="O521" s="86"/>
      <c r="P521" s="215">
        <f>O521*H521</f>
        <v>0</v>
      </c>
      <c r="Q521" s="215">
        <v>0.0050000000000000001</v>
      </c>
      <c r="R521" s="215">
        <f>Q521*H521</f>
        <v>0.055</v>
      </c>
      <c r="S521" s="215">
        <v>0</v>
      </c>
      <c r="T521" s="216">
        <f>S521*H521</f>
        <v>0</v>
      </c>
      <c r="U521" s="40"/>
      <c r="V521" s="40"/>
      <c r="W521" s="40"/>
      <c r="X521" s="40"/>
      <c r="Y521" s="40"/>
      <c r="Z521" s="40"/>
      <c r="AA521" s="40"/>
      <c r="AB521" s="40"/>
      <c r="AC521" s="40"/>
      <c r="AD521" s="40"/>
      <c r="AE521" s="40"/>
      <c r="AR521" s="217" t="s">
        <v>198</v>
      </c>
      <c r="AT521" s="217" t="s">
        <v>253</v>
      </c>
      <c r="AU521" s="217" t="s">
        <v>87</v>
      </c>
      <c r="AY521" s="19" t="s">
        <v>139</v>
      </c>
      <c r="BE521" s="218">
        <f>IF(N521="základní",J521,0)</f>
        <v>0</v>
      </c>
      <c r="BF521" s="218">
        <f>IF(N521="snížená",J521,0)</f>
        <v>0</v>
      </c>
      <c r="BG521" s="218">
        <f>IF(N521="zákl. přenesená",J521,0)</f>
        <v>0</v>
      </c>
      <c r="BH521" s="218">
        <f>IF(N521="sníž. přenesená",J521,0)</f>
        <v>0</v>
      </c>
      <c r="BI521" s="218">
        <f>IF(N521="nulová",J521,0)</f>
        <v>0</v>
      </c>
      <c r="BJ521" s="19" t="s">
        <v>85</v>
      </c>
      <c r="BK521" s="218">
        <f>ROUND(I521*H521,2)</f>
        <v>0</v>
      </c>
      <c r="BL521" s="19" t="s">
        <v>146</v>
      </c>
      <c r="BM521" s="217" t="s">
        <v>958</v>
      </c>
    </row>
    <row r="522" s="2" customFormat="1" ht="24.15" customHeight="1">
      <c r="A522" s="40"/>
      <c r="B522" s="41"/>
      <c r="C522" s="206" t="s">
        <v>959</v>
      </c>
      <c r="D522" s="206" t="s">
        <v>141</v>
      </c>
      <c r="E522" s="207" t="s">
        <v>960</v>
      </c>
      <c r="F522" s="208" t="s">
        <v>961</v>
      </c>
      <c r="G522" s="209" t="s">
        <v>144</v>
      </c>
      <c r="H522" s="210">
        <v>7.3760000000000003</v>
      </c>
      <c r="I522" s="211"/>
      <c r="J522" s="212">
        <f>ROUND(I522*H522,2)</f>
        <v>0</v>
      </c>
      <c r="K522" s="208" t="s">
        <v>145</v>
      </c>
      <c r="L522" s="46"/>
      <c r="M522" s="213" t="s">
        <v>37</v>
      </c>
      <c r="N522" s="214" t="s">
        <v>48</v>
      </c>
      <c r="O522" s="86"/>
      <c r="P522" s="215">
        <f>O522*H522</f>
        <v>0</v>
      </c>
      <c r="Q522" s="215">
        <v>0.00036000000000000002</v>
      </c>
      <c r="R522" s="215">
        <f>Q522*H522</f>
        <v>0.0026553600000000003</v>
      </c>
      <c r="S522" s="215">
        <v>0</v>
      </c>
      <c r="T522" s="216">
        <f>S522*H522</f>
        <v>0</v>
      </c>
      <c r="U522" s="40"/>
      <c r="V522" s="40"/>
      <c r="W522" s="40"/>
      <c r="X522" s="40"/>
      <c r="Y522" s="40"/>
      <c r="Z522" s="40"/>
      <c r="AA522" s="40"/>
      <c r="AB522" s="40"/>
      <c r="AC522" s="40"/>
      <c r="AD522" s="40"/>
      <c r="AE522" s="40"/>
      <c r="AR522" s="217" t="s">
        <v>146</v>
      </c>
      <c r="AT522" s="217" t="s">
        <v>141</v>
      </c>
      <c r="AU522" s="217" t="s">
        <v>87</v>
      </c>
      <c r="AY522" s="19" t="s">
        <v>139</v>
      </c>
      <c r="BE522" s="218">
        <f>IF(N522="základní",J522,0)</f>
        <v>0</v>
      </c>
      <c r="BF522" s="218">
        <f>IF(N522="snížená",J522,0)</f>
        <v>0</v>
      </c>
      <c r="BG522" s="218">
        <f>IF(N522="zákl. přenesená",J522,0)</f>
        <v>0</v>
      </c>
      <c r="BH522" s="218">
        <f>IF(N522="sníž. přenesená",J522,0)</f>
        <v>0</v>
      </c>
      <c r="BI522" s="218">
        <f>IF(N522="nulová",J522,0)</f>
        <v>0</v>
      </c>
      <c r="BJ522" s="19" t="s">
        <v>85</v>
      </c>
      <c r="BK522" s="218">
        <f>ROUND(I522*H522,2)</f>
        <v>0</v>
      </c>
      <c r="BL522" s="19" t="s">
        <v>146</v>
      </c>
      <c r="BM522" s="217" t="s">
        <v>962</v>
      </c>
    </row>
    <row r="523" s="2" customFormat="1">
      <c r="A523" s="40"/>
      <c r="B523" s="41"/>
      <c r="C523" s="42"/>
      <c r="D523" s="219" t="s">
        <v>148</v>
      </c>
      <c r="E523" s="42"/>
      <c r="F523" s="220" t="s">
        <v>963</v>
      </c>
      <c r="G523" s="42"/>
      <c r="H523" s="42"/>
      <c r="I523" s="221"/>
      <c r="J523" s="42"/>
      <c r="K523" s="42"/>
      <c r="L523" s="46"/>
      <c r="M523" s="222"/>
      <c r="N523" s="223"/>
      <c r="O523" s="86"/>
      <c r="P523" s="86"/>
      <c r="Q523" s="86"/>
      <c r="R523" s="86"/>
      <c r="S523" s="86"/>
      <c r="T523" s="87"/>
      <c r="U523" s="40"/>
      <c r="V523" s="40"/>
      <c r="W523" s="40"/>
      <c r="X523" s="40"/>
      <c r="Y523" s="40"/>
      <c r="Z523" s="40"/>
      <c r="AA523" s="40"/>
      <c r="AB523" s="40"/>
      <c r="AC523" s="40"/>
      <c r="AD523" s="40"/>
      <c r="AE523" s="40"/>
      <c r="AT523" s="19" t="s">
        <v>148</v>
      </c>
      <c r="AU523" s="19" t="s">
        <v>87</v>
      </c>
    </row>
    <row r="524" s="13" customFormat="1">
      <c r="A524" s="13"/>
      <c r="B524" s="224"/>
      <c r="C524" s="225"/>
      <c r="D524" s="226" t="s">
        <v>150</v>
      </c>
      <c r="E524" s="227" t="s">
        <v>37</v>
      </c>
      <c r="F524" s="228" t="s">
        <v>695</v>
      </c>
      <c r="G524" s="225"/>
      <c r="H524" s="227" t="s">
        <v>37</v>
      </c>
      <c r="I524" s="229"/>
      <c r="J524" s="225"/>
      <c r="K524" s="225"/>
      <c r="L524" s="230"/>
      <c r="M524" s="231"/>
      <c r="N524" s="232"/>
      <c r="O524" s="232"/>
      <c r="P524" s="232"/>
      <c r="Q524" s="232"/>
      <c r="R524" s="232"/>
      <c r="S524" s="232"/>
      <c r="T524" s="233"/>
      <c r="U524" s="13"/>
      <c r="V524" s="13"/>
      <c r="W524" s="13"/>
      <c r="X524" s="13"/>
      <c r="Y524" s="13"/>
      <c r="Z524" s="13"/>
      <c r="AA524" s="13"/>
      <c r="AB524" s="13"/>
      <c r="AC524" s="13"/>
      <c r="AD524" s="13"/>
      <c r="AE524" s="13"/>
      <c r="AT524" s="234" t="s">
        <v>150</v>
      </c>
      <c r="AU524" s="234" t="s">
        <v>87</v>
      </c>
      <c r="AV524" s="13" t="s">
        <v>85</v>
      </c>
      <c r="AW524" s="13" t="s">
        <v>38</v>
      </c>
      <c r="AX524" s="13" t="s">
        <v>77</v>
      </c>
      <c r="AY524" s="234" t="s">
        <v>139</v>
      </c>
    </row>
    <row r="525" s="14" customFormat="1">
      <c r="A525" s="14"/>
      <c r="B525" s="235"/>
      <c r="C525" s="236"/>
      <c r="D525" s="226" t="s">
        <v>150</v>
      </c>
      <c r="E525" s="237" t="s">
        <v>37</v>
      </c>
      <c r="F525" s="238" t="s">
        <v>964</v>
      </c>
      <c r="G525" s="236"/>
      <c r="H525" s="239">
        <v>3.4180000000000001</v>
      </c>
      <c r="I525" s="240"/>
      <c r="J525" s="236"/>
      <c r="K525" s="236"/>
      <c r="L525" s="241"/>
      <c r="M525" s="242"/>
      <c r="N525" s="243"/>
      <c r="O525" s="243"/>
      <c r="P525" s="243"/>
      <c r="Q525" s="243"/>
      <c r="R525" s="243"/>
      <c r="S525" s="243"/>
      <c r="T525" s="244"/>
      <c r="U525" s="14"/>
      <c r="V525" s="14"/>
      <c r="W525" s="14"/>
      <c r="X525" s="14"/>
      <c r="Y525" s="14"/>
      <c r="Z525" s="14"/>
      <c r="AA525" s="14"/>
      <c r="AB525" s="14"/>
      <c r="AC525" s="14"/>
      <c r="AD525" s="14"/>
      <c r="AE525" s="14"/>
      <c r="AT525" s="245" t="s">
        <v>150</v>
      </c>
      <c r="AU525" s="245" t="s">
        <v>87</v>
      </c>
      <c r="AV525" s="14" t="s">
        <v>87</v>
      </c>
      <c r="AW525" s="14" t="s">
        <v>38</v>
      </c>
      <c r="AX525" s="14" t="s">
        <v>77</v>
      </c>
      <c r="AY525" s="245" t="s">
        <v>139</v>
      </c>
    </row>
    <row r="526" s="14" customFormat="1">
      <c r="A526" s="14"/>
      <c r="B526" s="235"/>
      <c r="C526" s="236"/>
      <c r="D526" s="226" t="s">
        <v>150</v>
      </c>
      <c r="E526" s="237" t="s">
        <v>37</v>
      </c>
      <c r="F526" s="238" t="s">
        <v>965</v>
      </c>
      <c r="G526" s="236"/>
      <c r="H526" s="239">
        <v>1.9330000000000001</v>
      </c>
      <c r="I526" s="240"/>
      <c r="J526" s="236"/>
      <c r="K526" s="236"/>
      <c r="L526" s="241"/>
      <c r="M526" s="242"/>
      <c r="N526" s="243"/>
      <c r="O526" s="243"/>
      <c r="P526" s="243"/>
      <c r="Q526" s="243"/>
      <c r="R526" s="243"/>
      <c r="S526" s="243"/>
      <c r="T526" s="244"/>
      <c r="U526" s="14"/>
      <c r="V526" s="14"/>
      <c r="W526" s="14"/>
      <c r="X526" s="14"/>
      <c r="Y526" s="14"/>
      <c r="Z526" s="14"/>
      <c r="AA526" s="14"/>
      <c r="AB526" s="14"/>
      <c r="AC526" s="14"/>
      <c r="AD526" s="14"/>
      <c r="AE526" s="14"/>
      <c r="AT526" s="245" t="s">
        <v>150</v>
      </c>
      <c r="AU526" s="245" t="s">
        <v>87</v>
      </c>
      <c r="AV526" s="14" t="s">
        <v>87</v>
      </c>
      <c r="AW526" s="14" t="s">
        <v>38</v>
      </c>
      <c r="AX526" s="14" t="s">
        <v>77</v>
      </c>
      <c r="AY526" s="245" t="s">
        <v>139</v>
      </c>
    </row>
    <row r="527" s="15" customFormat="1">
      <c r="A527" s="15"/>
      <c r="B527" s="246"/>
      <c r="C527" s="247"/>
      <c r="D527" s="226" t="s">
        <v>150</v>
      </c>
      <c r="E527" s="248" t="s">
        <v>37</v>
      </c>
      <c r="F527" s="249" t="s">
        <v>175</v>
      </c>
      <c r="G527" s="247"/>
      <c r="H527" s="250">
        <v>5.351</v>
      </c>
      <c r="I527" s="251"/>
      <c r="J527" s="247"/>
      <c r="K527" s="247"/>
      <c r="L527" s="252"/>
      <c r="M527" s="253"/>
      <c r="N527" s="254"/>
      <c r="O527" s="254"/>
      <c r="P527" s="254"/>
      <c r="Q527" s="254"/>
      <c r="R527" s="254"/>
      <c r="S527" s="254"/>
      <c r="T527" s="255"/>
      <c r="U527" s="15"/>
      <c r="V527" s="15"/>
      <c r="W527" s="15"/>
      <c r="X527" s="15"/>
      <c r="Y527" s="15"/>
      <c r="Z527" s="15"/>
      <c r="AA527" s="15"/>
      <c r="AB527" s="15"/>
      <c r="AC527" s="15"/>
      <c r="AD527" s="15"/>
      <c r="AE527" s="15"/>
      <c r="AT527" s="256" t="s">
        <v>150</v>
      </c>
      <c r="AU527" s="256" t="s">
        <v>87</v>
      </c>
      <c r="AV527" s="15" t="s">
        <v>160</v>
      </c>
      <c r="AW527" s="15" t="s">
        <v>38</v>
      </c>
      <c r="AX527" s="15" t="s">
        <v>77</v>
      </c>
      <c r="AY527" s="256" t="s">
        <v>139</v>
      </c>
    </row>
    <row r="528" s="13" customFormat="1">
      <c r="A528" s="13"/>
      <c r="B528" s="224"/>
      <c r="C528" s="225"/>
      <c r="D528" s="226" t="s">
        <v>150</v>
      </c>
      <c r="E528" s="227" t="s">
        <v>37</v>
      </c>
      <c r="F528" s="228" t="s">
        <v>966</v>
      </c>
      <c r="G528" s="225"/>
      <c r="H528" s="227" t="s">
        <v>37</v>
      </c>
      <c r="I528" s="229"/>
      <c r="J528" s="225"/>
      <c r="K528" s="225"/>
      <c r="L528" s="230"/>
      <c r="M528" s="231"/>
      <c r="N528" s="232"/>
      <c r="O528" s="232"/>
      <c r="P528" s="232"/>
      <c r="Q528" s="232"/>
      <c r="R528" s="232"/>
      <c r="S528" s="232"/>
      <c r="T528" s="233"/>
      <c r="U528" s="13"/>
      <c r="V528" s="13"/>
      <c r="W528" s="13"/>
      <c r="X528" s="13"/>
      <c r="Y528" s="13"/>
      <c r="Z528" s="13"/>
      <c r="AA528" s="13"/>
      <c r="AB528" s="13"/>
      <c r="AC528" s="13"/>
      <c r="AD528" s="13"/>
      <c r="AE528" s="13"/>
      <c r="AT528" s="234" t="s">
        <v>150</v>
      </c>
      <c r="AU528" s="234" t="s">
        <v>87</v>
      </c>
      <c r="AV528" s="13" t="s">
        <v>85</v>
      </c>
      <c r="AW528" s="13" t="s">
        <v>38</v>
      </c>
      <c r="AX528" s="13" t="s">
        <v>77</v>
      </c>
      <c r="AY528" s="234" t="s">
        <v>139</v>
      </c>
    </row>
    <row r="529" s="14" customFormat="1">
      <c r="A529" s="14"/>
      <c r="B529" s="235"/>
      <c r="C529" s="236"/>
      <c r="D529" s="226" t="s">
        <v>150</v>
      </c>
      <c r="E529" s="237" t="s">
        <v>37</v>
      </c>
      <c r="F529" s="238" t="s">
        <v>967</v>
      </c>
      <c r="G529" s="236"/>
      <c r="H529" s="239">
        <v>0.97499999999999998</v>
      </c>
      <c r="I529" s="240"/>
      <c r="J529" s="236"/>
      <c r="K529" s="236"/>
      <c r="L529" s="241"/>
      <c r="M529" s="242"/>
      <c r="N529" s="243"/>
      <c r="O529" s="243"/>
      <c r="P529" s="243"/>
      <c r="Q529" s="243"/>
      <c r="R529" s="243"/>
      <c r="S529" s="243"/>
      <c r="T529" s="244"/>
      <c r="U529" s="14"/>
      <c r="V529" s="14"/>
      <c r="W529" s="14"/>
      <c r="X529" s="14"/>
      <c r="Y529" s="14"/>
      <c r="Z529" s="14"/>
      <c r="AA529" s="14"/>
      <c r="AB529" s="14"/>
      <c r="AC529" s="14"/>
      <c r="AD529" s="14"/>
      <c r="AE529" s="14"/>
      <c r="AT529" s="245" t="s">
        <v>150</v>
      </c>
      <c r="AU529" s="245" t="s">
        <v>87</v>
      </c>
      <c r="AV529" s="14" t="s">
        <v>87</v>
      </c>
      <c r="AW529" s="14" t="s">
        <v>38</v>
      </c>
      <c r="AX529" s="14" t="s">
        <v>77</v>
      </c>
      <c r="AY529" s="245" t="s">
        <v>139</v>
      </c>
    </row>
    <row r="530" s="14" customFormat="1">
      <c r="A530" s="14"/>
      <c r="B530" s="235"/>
      <c r="C530" s="236"/>
      <c r="D530" s="226" t="s">
        <v>150</v>
      </c>
      <c r="E530" s="237" t="s">
        <v>37</v>
      </c>
      <c r="F530" s="238" t="s">
        <v>968</v>
      </c>
      <c r="G530" s="236"/>
      <c r="H530" s="239">
        <v>1.05</v>
      </c>
      <c r="I530" s="240"/>
      <c r="J530" s="236"/>
      <c r="K530" s="236"/>
      <c r="L530" s="241"/>
      <c r="M530" s="242"/>
      <c r="N530" s="243"/>
      <c r="O530" s="243"/>
      <c r="P530" s="243"/>
      <c r="Q530" s="243"/>
      <c r="R530" s="243"/>
      <c r="S530" s="243"/>
      <c r="T530" s="244"/>
      <c r="U530" s="14"/>
      <c r="V530" s="14"/>
      <c r="W530" s="14"/>
      <c r="X530" s="14"/>
      <c r="Y530" s="14"/>
      <c r="Z530" s="14"/>
      <c r="AA530" s="14"/>
      <c r="AB530" s="14"/>
      <c r="AC530" s="14"/>
      <c r="AD530" s="14"/>
      <c r="AE530" s="14"/>
      <c r="AT530" s="245" t="s">
        <v>150</v>
      </c>
      <c r="AU530" s="245" t="s">
        <v>87</v>
      </c>
      <c r="AV530" s="14" t="s">
        <v>87</v>
      </c>
      <c r="AW530" s="14" t="s">
        <v>38</v>
      </c>
      <c r="AX530" s="14" t="s">
        <v>77</v>
      </c>
      <c r="AY530" s="245" t="s">
        <v>139</v>
      </c>
    </row>
    <row r="531" s="15" customFormat="1">
      <c r="A531" s="15"/>
      <c r="B531" s="246"/>
      <c r="C531" s="247"/>
      <c r="D531" s="226" t="s">
        <v>150</v>
      </c>
      <c r="E531" s="248" t="s">
        <v>37</v>
      </c>
      <c r="F531" s="249" t="s">
        <v>175</v>
      </c>
      <c r="G531" s="247"/>
      <c r="H531" s="250">
        <v>2.0249999999999999</v>
      </c>
      <c r="I531" s="251"/>
      <c r="J531" s="247"/>
      <c r="K531" s="247"/>
      <c r="L531" s="252"/>
      <c r="M531" s="253"/>
      <c r="N531" s="254"/>
      <c r="O531" s="254"/>
      <c r="P531" s="254"/>
      <c r="Q531" s="254"/>
      <c r="R531" s="254"/>
      <c r="S531" s="254"/>
      <c r="T531" s="255"/>
      <c r="U531" s="15"/>
      <c r="V531" s="15"/>
      <c r="W531" s="15"/>
      <c r="X531" s="15"/>
      <c r="Y531" s="15"/>
      <c r="Z531" s="15"/>
      <c r="AA531" s="15"/>
      <c r="AB531" s="15"/>
      <c r="AC531" s="15"/>
      <c r="AD531" s="15"/>
      <c r="AE531" s="15"/>
      <c r="AT531" s="256" t="s">
        <v>150</v>
      </c>
      <c r="AU531" s="256" t="s">
        <v>87</v>
      </c>
      <c r="AV531" s="15" t="s">
        <v>160</v>
      </c>
      <c r="AW531" s="15" t="s">
        <v>38</v>
      </c>
      <c r="AX531" s="15" t="s">
        <v>77</v>
      </c>
      <c r="AY531" s="256" t="s">
        <v>139</v>
      </c>
    </row>
    <row r="532" s="16" customFormat="1">
      <c r="A532" s="16"/>
      <c r="B532" s="257"/>
      <c r="C532" s="258"/>
      <c r="D532" s="226" t="s">
        <v>150</v>
      </c>
      <c r="E532" s="259" t="s">
        <v>37</v>
      </c>
      <c r="F532" s="260" t="s">
        <v>178</v>
      </c>
      <c r="G532" s="258"/>
      <c r="H532" s="261">
        <v>7.3760000000000003</v>
      </c>
      <c r="I532" s="262"/>
      <c r="J532" s="258"/>
      <c r="K532" s="258"/>
      <c r="L532" s="263"/>
      <c r="M532" s="264"/>
      <c r="N532" s="265"/>
      <c r="O532" s="265"/>
      <c r="P532" s="265"/>
      <c r="Q532" s="265"/>
      <c r="R532" s="265"/>
      <c r="S532" s="265"/>
      <c r="T532" s="266"/>
      <c r="U532" s="16"/>
      <c r="V532" s="16"/>
      <c r="W532" s="16"/>
      <c r="X532" s="16"/>
      <c r="Y532" s="16"/>
      <c r="Z532" s="16"/>
      <c r="AA532" s="16"/>
      <c r="AB532" s="16"/>
      <c r="AC532" s="16"/>
      <c r="AD532" s="16"/>
      <c r="AE532" s="16"/>
      <c r="AT532" s="267" t="s">
        <v>150</v>
      </c>
      <c r="AU532" s="267" t="s">
        <v>87</v>
      </c>
      <c r="AV532" s="16" t="s">
        <v>146</v>
      </c>
      <c r="AW532" s="16" t="s">
        <v>38</v>
      </c>
      <c r="AX532" s="16" t="s">
        <v>85</v>
      </c>
      <c r="AY532" s="267" t="s">
        <v>139</v>
      </c>
    </row>
    <row r="533" s="2" customFormat="1" ht="24.15" customHeight="1">
      <c r="A533" s="40"/>
      <c r="B533" s="41"/>
      <c r="C533" s="206" t="s">
        <v>969</v>
      </c>
      <c r="D533" s="206" t="s">
        <v>141</v>
      </c>
      <c r="E533" s="207" t="s">
        <v>970</v>
      </c>
      <c r="F533" s="208" t="s">
        <v>971</v>
      </c>
      <c r="G533" s="209" t="s">
        <v>241</v>
      </c>
      <c r="H533" s="210">
        <v>10</v>
      </c>
      <c r="I533" s="211"/>
      <c r="J533" s="212">
        <f>ROUND(I533*H533,2)</f>
        <v>0</v>
      </c>
      <c r="K533" s="208" t="s">
        <v>145</v>
      </c>
      <c r="L533" s="46"/>
      <c r="M533" s="213" t="s">
        <v>37</v>
      </c>
      <c r="N533" s="214" t="s">
        <v>48</v>
      </c>
      <c r="O533" s="86"/>
      <c r="P533" s="215">
        <f>O533*H533</f>
        <v>0</v>
      </c>
      <c r="Q533" s="215">
        <v>0.0044200000000000003</v>
      </c>
      <c r="R533" s="215">
        <f>Q533*H533</f>
        <v>0.044200000000000003</v>
      </c>
      <c r="S533" s="215">
        <v>0</v>
      </c>
      <c r="T533" s="216">
        <f>S533*H533</f>
        <v>0</v>
      </c>
      <c r="U533" s="40"/>
      <c r="V533" s="40"/>
      <c r="W533" s="40"/>
      <c r="X533" s="40"/>
      <c r="Y533" s="40"/>
      <c r="Z533" s="40"/>
      <c r="AA533" s="40"/>
      <c r="AB533" s="40"/>
      <c r="AC533" s="40"/>
      <c r="AD533" s="40"/>
      <c r="AE533" s="40"/>
      <c r="AR533" s="217" t="s">
        <v>146</v>
      </c>
      <c r="AT533" s="217" t="s">
        <v>141</v>
      </c>
      <c r="AU533" s="217" t="s">
        <v>87</v>
      </c>
      <c r="AY533" s="19" t="s">
        <v>139</v>
      </c>
      <c r="BE533" s="218">
        <f>IF(N533="základní",J533,0)</f>
        <v>0</v>
      </c>
      <c r="BF533" s="218">
        <f>IF(N533="snížená",J533,0)</f>
        <v>0</v>
      </c>
      <c r="BG533" s="218">
        <f>IF(N533="zákl. přenesená",J533,0)</f>
        <v>0</v>
      </c>
      <c r="BH533" s="218">
        <f>IF(N533="sníž. přenesená",J533,0)</f>
        <v>0</v>
      </c>
      <c r="BI533" s="218">
        <f>IF(N533="nulová",J533,0)</f>
        <v>0</v>
      </c>
      <c r="BJ533" s="19" t="s">
        <v>85</v>
      </c>
      <c r="BK533" s="218">
        <f>ROUND(I533*H533,2)</f>
        <v>0</v>
      </c>
      <c r="BL533" s="19" t="s">
        <v>146</v>
      </c>
      <c r="BM533" s="217" t="s">
        <v>972</v>
      </c>
    </row>
    <row r="534" s="2" customFormat="1">
      <c r="A534" s="40"/>
      <c r="B534" s="41"/>
      <c r="C534" s="42"/>
      <c r="D534" s="219" t="s">
        <v>148</v>
      </c>
      <c r="E534" s="42"/>
      <c r="F534" s="220" t="s">
        <v>973</v>
      </c>
      <c r="G534" s="42"/>
      <c r="H534" s="42"/>
      <c r="I534" s="221"/>
      <c r="J534" s="42"/>
      <c r="K534" s="42"/>
      <c r="L534" s="46"/>
      <c r="M534" s="222"/>
      <c r="N534" s="223"/>
      <c r="O534" s="86"/>
      <c r="P534" s="86"/>
      <c r="Q534" s="86"/>
      <c r="R534" s="86"/>
      <c r="S534" s="86"/>
      <c r="T534" s="87"/>
      <c r="U534" s="40"/>
      <c r="V534" s="40"/>
      <c r="W534" s="40"/>
      <c r="X534" s="40"/>
      <c r="Y534" s="40"/>
      <c r="Z534" s="40"/>
      <c r="AA534" s="40"/>
      <c r="AB534" s="40"/>
      <c r="AC534" s="40"/>
      <c r="AD534" s="40"/>
      <c r="AE534" s="40"/>
      <c r="AT534" s="19" t="s">
        <v>148</v>
      </c>
      <c r="AU534" s="19" t="s">
        <v>87</v>
      </c>
    </row>
    <row r="535" s="13" customFormat="1">
      <c r="A535" s="13"/>
      <c r="B535" s="224"/>
      <c r="C535" s="225"/>
      <c r="D535" s="226" t="s">
        <v>150</v>
      </c>
      <c r="E535" s="227" t="s">
        <v>37</v>
      </c>
      <c r="F535" s="228" t="s">
        <v>974</v>
      </c>
      <c r="G535" s="225"/>
      <c r="H535" s="227" t="s">
        <v>37</v>
      </c>
      <c r="I535" s="229"/>
      <c r="J535" s="225"/>
      <c r="K535" s="225"/>
      <c r="L535" s="230"/>
      <c r="M535" s="231"/>
      <c r="N535" s="232"/>
      <c r="O535" s="232"/>
      <c r="P535" s="232"/>
      <c r="Q535" s="232"/>
      <c r="R535" s="232"/>
      <c r="S535" s="232"/>
      <c r="T535" s="233"/>
      <c r="U535" s="13"/>
      <c r="V535" s="13"/>
      <c r="W535" s="13"/>
      <c r="X535" s="13"/>
      <c r="Y535" s="13"/>
      <c r="Z535" s="13"/>
      <c r="AA535" s="13"/>
      <c r="AB535" s="13"/>
      <c r="AC535" s="13"/>
      <c r="AD535" s="13"/>
      <c r="AE535" s="13"/>
      <c r="AT535" s="234" t="s">
        <v>150</v>
      </c>
      <c r="AU535" s="234" t="s">
        <v>87</v>
      </c>
      <c r="AV535" s="13" t="s">
        <v>85</v>
      </c>
      <c r="AW535" s="13" t="s">
        <v>38</v>
      </c>
      <c r="AX535" s="13" t="s">
        <v>77</v>
      </c>
      <c r="AY535" s="234" t="s">
        <v>139</v>
      </c>
    </row>
    <row r="536" s="14" customFormat="1">
      <c r="A536" s="14"/>
      <c r="B536" s="235"/>
      <c r="C536" s="236"/>
      <c r="D536" s="226" t="s">
        <v>150</v>
      </c>
      <c r="E536" s="237" t="s">
        <v>37</v>
      </c>
      <c r="F536" s="238" t="s">
        <v>975</v>
      </c>
      <c r="G536" s="236"/>
      <c r="H536" s="239">
        <v>10</v>
      </c>
      <c r="I536" s="240"/>
      <c r="J536" s="236"/>
      <c r="K536" s="236"/>
      <c r="L536" s="241"/>
      <c r="M536" s="242"/>
      <c r="N536" s="243"/>
      <c r="O536" s="243"/>
      <c r="P536" s="243"/>
      <c r="Q536" s="243"/>
      <c r="R536" s="243"/>
      <c r="S536" s="243"/>
      <c r="T536" s="244"/>
      <c r="U536" s="14"/>
      <c r="V536" s="14"/>
      <c r="W536" s="14"/>
      <c r="X536" s="14"/>
      <c r="Y536" s="14"/>
      <c r="Z536" s="14"/>
      <c r="AA536" s="14"/>
      <c r="AB536" s="14"/>
      <c r="AC536" s="14"/>
      <c r="AD536" s="14"/>
      <c r="AE536" s="14"/>
      <c r="AT536" s="245" t="s">
        <v>150</v>
      </c>
      <c r="AU536" s="245" t="s">
        <v>87</v>
      </c>
      <c r="AV536" s="14" t="s">
        <v>87</v>
      </c>
      <c r="AW536" s="14" t="s">
        <v>38</v>
      </c>
      <c r="AX536" s="14" t="s">
        <v>85</v>
      </c>
      <c r="AY536" s="245" t="s">
        <v>139</v>
      </c>
    </row>
    <row r="537" s="2" customFormat="1" ht="24.15" customHeight="1">
      <c r="A537" s="40"/>
      <c r="B537" s="41"/>
      <c r="C537" s="268" t="s">
        <v>976</v>
      </c>
      <c r="D537" s="268" t="s">
        <v>253</v>
      </c>
      <c r="E537" s="269" t="s">
        <v>977</v>
      </c>
      <c r="F537" s="270" t="s">
        <v>978</v>
      </c>
      <c r="G537" s="271" t="s">
        <v>979</v>
      </c>
      <c r="H537" s="272">
        <v>40.240000000000002</v>
      </c>
      <c r="I537" s="273"/>
      <c r="J537" s="274">
        <f>ROUND(I537*H537,2)</f>
        <v>0</v>
      </c>
      <c r="K537" s="270" t="s">
        <v>37</v>
      </c>
      <c r="L537" s="275"/>
      <c r="M537" s="276" t="s">
        <v>37</v>
      </c>
      <c r="N537" s="277" t="s">
        <v>48</v>
      </c>
      <c r="O537" s="86"/>
      <c r="P537" s="215">
        <f>O537*H537</f>
        <v>0</v>
      </c>
      <c r="Q537" s="215">
        <v>0.001</v>
      </c>
      <c r="R537" s="215">
        <f>Q537*H537</f>
        <v>0.040240000000000005</v>
      </c>
      <c r="S537" s="215">
        <v>0</v>
      </c>
      <c r="T537" s="216">
        <f>S537*H537</f>
        <v>0</v>
      </c>
      <c r="U537" s="40"/>
      <c r="V537" s="40"/>
      <c r="W537" s="40"/>
      <c r="X537" s="40"/>
      <c r="Y537" s="40"/>
      <c r="Z537" s="40"/>
      <c r="AA537" s="40"/>
      <c r="AB537" s="40"/>
      <c r="AC537" s="40"/>
      <c r="AD537" s="40"/>
      <c r="AE537" s="40"/>
      <c r="AR537" s="217" t="s">
        <v>198</v>
      </c>
      <c r="AT537" s="217" t="s">
        <v>253</v>
      </c>
      <c r="AU537" s="217" t="s">
        <v>87</v>
      </c>
      <c r="AY537" s="19" t="s">
        <v>139</v>
      </c>
      <c r="BE537" s="218">
        <f>IF(N537="základní",J537,0)</f>
        <v>0</v>
      </c>
      <c r="BF537" s="218">
        <f>IF(N537="snížená",J537,0)</f>
        <v>0</v>
      </c>
      <c r="BG537" s="218">
        <f>IF(N537="zákl. přenesená",J537,0)</f>
        <v>0</v>
      </c>
      <c r="BH537" s="218">
        <f>IF(N537="sníž. přenesená",J537,0)</f>
        <v>0</v>
      </c>
      <c r="BI537" s="218">
        <f>IF(N537="nulová",J537,0)</f>
        <v>0</v>
      </c>
      <c r="BJ537" s="19" t="s">
        <v>85</v>
      </c>
      <c r="BK537" s="218">
        <f>ROUND(I537*H537,2)</f>
        <v>0</v>
      </c>
      <c r="BL537" s="19" t="s">
        <v>146</v>
      </c>
      <c r="BM537" s="217" t="s">
        <v>980</v>
      </c>
    </row>
    <row r="538" s="13" customFormat="1">
      <c r="A538" s="13"/>
      <c r="B538" s="224"/>
      <c r="C538" s="225"/>
      <c r="D538" s="226" t="s">
        <v>150</v>
      </c>
      <c r="E538" s="227" t="s">
        <v>37</v>
      </c>
      <c r="F538" s="228" t="s">
        <v>981</v>
      </c>
      <c r="G538" s="225"/>
      <c r="H538" s="227" t="s">
        <v>37</v>
      </c>
      <c r="I538" s="229"/>
      <c r="J538" s="225"/>
      <c r="K538" s="225"/>
      <c r="L538" s="230"/>
      <c r="M538" s="231"/>
      <c r="N538" s="232"/>
      <c r="O538" s="232"/>
      <c r="P538" s="232"/>
      <c r="Q538" s="232"/>
      <c r="R538" s="232"/>
      <c r="S538" s="232"/>
      <c r="T538" s="233"/>
      <c r="U538" s="13"/>
      <c r="V538" s="13"/>
      <c r="W538" s="13"/>
      <c r="X538" s="13"/>
      <c r="Y538" s="13"/>
      <c r="Z538" s="13"/>
      <c r="AA538" s="13"/>
      <c r="AB538" s="13"/>
      <c r="AC538" s="13"/>
      <c r="AD538" s="13"/>
      <c r="AE538" s="13"/>
      <c r="AT538" s="234" t="s">
        <v>150</v>
      </c>
      <c r="AU538" s="234" t="s">
        <v>87</v>
      </c>
      <c r="AV538" s="13" t="s">
        <v>85</v>
      </c>
      <c r="AW538" s="13" t="s">
        <v>38</v>
      </c>
      <c r="AX538" s="13" t="s">
        <v>77</v>
      </c>
      <c r="AY538" s="234" t="s">
        <v>139</v>
      </c>
    </row>
    <row r="539" s="14" customFormat="1">
      <c r="A539" s="14"/>
      <c r="B539" s="235"/>
      <c r="C539" s="236"/>
      <c r="D539" s="226" t="s">
        <v>150</v>
      </c>
      <c r="E539" s="237" t="s">
        <v>37</v>
      </c>
      <c r="F539" s="238" t="s">
        <v>982</v>
      </c>
      <c r="G539" s="236"/>
      <c r="H539" s="239">
        <v>40.240000000000002</v>
      </c>
      <c r="I539" s="240"/>
      <c r="J539" s="236"/>
      <c r="K539" s="236"/>
      <c r="L539" s="241"/>
      <c r="M539" s="242"/>
      <c r="N539" s="243"/>
      <c r="O539" s="243"/>
      <c r="P539" s="243"/>
      <c r="Q539" s="243"/>
      <c r="R539" s="243"/>
      <c r="S539" s="243"/>
      <c r="T539" s="244"/>
      <c r="U539" s="14"/>
      <c r="V539" s="14"/>
      <c r="W539" s="14"/>
      <c r="X539" s="14"/>
      <c r="Y539" s="14"/>
      <c r="Z539" s="14"/>
      <c r="AA539" s="14"/>
      <c r="AB539" s="14"/>
      <c r="AC539" s="14"/>
      <c r="AD539" s="14"/>
      <c r="AE539" s="14"/>
      <c r="AT539" s="245" t="s">
        <v>150</v>
      </c>
      <c r="AU539" s="245" t="s">
        <v>87</v>
      </c>
      <c r="AV539" s="14" t="s">
        <v>87</v>
      </c>
      <c r="AW539" s="14" t="s">
        <v>38</v>
      </c>
      <c r="AX539" s="14" t="s">
        <v>85</v>
      </c>
      <c r="AY539" s="245" t="s">
        <v>139</v>
      </c>
    </row>
    <row r="540" s="2" customFormat="1" ht="16.5" customHeight="1">
      <c r="A540" s="40"/>
      <c r="B540" s="41"/>
      <c r="C540" s="206" t="s">
        <v>983</v>
      </c>
      <c r="D540" s="206" t="s">
        <v>141</v>
      </c>
      <c r="E540" s="207" t="s">
        <v>398</v>
      </c>
      <c r="F540" s="208" t="s">
        <v>399</v>
      </c>
      <c r="G540" s="209" t="s">
        <v>155</v>
      </c>
      <c r="H540" s="210">
        <v>14.098000000000001</v>
      </c>
      <c r="I540" s="211"/>
      <c r="J540" s="212">
        <f>ROUND(I540*H540,2)</f>
        <v>0</v>
      </c>
      <c r="K540" s="208" t="s">
        <v>145</v>
      </c>
      <c r="L540" s="46"/>
      <c r="M540" s="213" t="s">
        <v>37</v>
      </c>
      <c r="N540" s="214" t="s">
        <v>48</v>
      </c>
      <c r="O540" s="86"/>
      <c r="P540" s="215">
        <f>O540*H540</f>
        <v>0</v>
      </c>
      <c r="Q540" s="215">
        <v>0</v>
      </c>
      <c r="R540" s="215">
        <f>Q540*H540</f>
        <v>0</v>
      </c>
      <c r="S540" s="215">
        <v>2</v>
      </c>
      <c r="T540" s="216">
        <f>S540*H540</f>
        <v>28.196000000000002</v>
      </c>
      <c r="U540" s="40"/>
      <c r="V540" s="40"/>
      <c r="W540" s="40"/>
      <c r="X540" s="40"/>
      <c r="Y540" s="40"/>
      <c r="Z540" s="40"/>
      <c r="AA540" s="40"/>
      <c r="AB540" s="40"/>
      <c r="AC540" s="40"/>
      <c r="AD540" s="40"/>
      <c r="AE540" s="40"/>
      <c r="AR540" s="217" t="s">
        <v>146</v>
      </c>
      <c r="AT540" s="217" t="s">
        <v>141</v>
      </c>
      <c r="AU540" s="217" t="s">
        <v>87</v>
      </c>
      <c r="AY540" s="19" t="s">
        <v>139</v>
      </c>
      <c r="BE540" s="218">
        <f>IF(N540="základní",J540,0)</f>
        <v>0</v>
      </c>
      <c r="BF540" s="218">
        <f>IF(N540="snížená",J540,0)</f>
        <v>0</v>
      </c>
      <c r="BG540" s="218">
        <f>IF(N540="zákl. přenesená",J540,0)</f>
        <v>0</v>
      </c>
      <c r="BH540" s="218">
        <f>IF(N540="sníž. přenesená",J540,0)</f>
        <v>0</v>
      </c>
      <c r="BI540" s="218">
        <f>IF(N540="nulová",J540,0)</f>
        <v>0</v>
      </c>
      <c r="BJ540" s="19" t="s">
        <v>85</v>
      </c>
      <c r="BK540" s="218">
        <f>ROUND(I540*H540,2)</f>
        <v>0</v>
      </c>
      <c r="BL540" s="19" t="s">
        <v>146</v>
      </c>
      <c r="BM540" s="217" t="s">
        <v>984</v>
      </c>
    </row>
    <row r="541" s="2" customFormat="1">
      <c r="A541" s="40"/>
      <c r="B541" s="41"/>
      <c r="C541" s="42"/>
      <c r="D541" s="219" t="s">
        <v>148</v>
      </c>
      <c r="E541" s="42"/>
      <c r="F541" s="220" t="s">
        <v>401</v>
      </c>
      <c r="G541" s="42"/>
      <c r="H541" s="42"/>
      <c r="I541" s="221"/>
      <c r="J541" s="42"/>
      <c r="K541" s="42"/>
      <c r="L541" s="46"/>
      <c r="M541" s="222"/>
      <c r="N541" s="223"/>
      <c r="O541" s="86"/>
      <c r="P541" s="86"/>
      <c r="Q541" s="86"/>
      <c r="R541" s="86"/>
      <c r="S541" s="86"/>
      <c r="T541" s="87"/>
      <c r="U541" s="40"/>
      <c r="V541" s="40"/>
      <c r="W541" s="40"/>
      <c r="X541" s="40"/>
      <c r="Y541" s="40"/>
      <c r="Z541" s="40"/>
      <c r="AA541" s="40"/>
      <c r="AB541" s="40"/>
      <c r="AC541" s="40"/>
      <c r="AD541" s="40"/>
      <c r="AE541" s="40"/>
      <c r="AT541" s="19" t="s">
        <v>148</v>
      </c>
      <c r="AU541" s="19" t="s">
        <v>87</v>
      </c>
    </row>
    <row r="542" s="13" customFormat="1">
      <c r="A542" s="13"/>
      <c r="B542" s="224"/>
      <c r="C542" s="225"/>
      <c r="D542" s="226" t="s">
        <v>150</v>
      </c>
      <c r="E542" s="227" t="s">
        <v>37</v>
      </c>
      <c r="F542" s="228" t="s">
        <v>985</v>
      </c>
      <c r="G542" s="225"/>
      <c r="H542" s="227" t="s">
        <v>37</v>
      </c>
      <c r="I542" s="229"/>
      <c r="J542" s="225"/>
      <c r="K542" s="225"/>
      <c r="L542" s="230"/>
      <c r="M542" s="231"/>
      <c r="N542" s="232"/>
      <c r="O542" s="232"/>
      <c r="P542" s="232"/>
      <c r="Q542" s="232"/>
      <c r="R542" s="232"/>
      <c r="S542" s="232"/>
      <c r="T542" s="233"/>
      <c r="U542" s="13"/>
      <c r="V542" s="13"/>
      <c r="W542" s="13"/>
      <c r="X542" s="13"/>
      <c r="Y542" s="13"/>
      <c r="Z542" s="13"/>
      <c r="AA542" s="13"/>
      <c r="AB542" s="13"/>
      <c r="AC542" s="13"/>
      <c r="AD542" s="13"/>
      <c r="AE542" s="13"/>
      <c r="AT542" s="234" t="s">
        <v>150</v>
      </c>
      <c r="AU542" s="234" t="s">
        <v>87</v>
      </c>
      <c r="AV542" s="13" t="s">
        <v>85</v>
      </c>
      <c r="AW542" s="13" t="s">
        <v>38</v>
      </c>
      <c r="AX542" s="13" t="s">
        <v>77</v>
      </c>
      <c r="AY542" s="234" t="s">
        <v>139</v>
      </c>
    </row>
    <row r="543" s="14" customFormat="1">
      <c r="A543" s="14"/>
      <c r="B543" s="235"/>
      <c r="C543" s="236"/>
      <c r="D543" s="226" t="s">
        <v>150</v>
      </c>
      <c r="E543" s="237" t="s">
        <v>37</v>
      </c>
      <c r="F543" s="238" t="s">
        <v>986</v>
      </c>
      <c r="G543" s="236"/>
      <c r="H543" s="239">
        <v>13.098000000000001</v>
      </c>
      <c r="I543" s="240"/>
      <c r="J543" s="236"/>
      <c r="K543" s="236"/>
      <c r="L543" s="241"/>
      <c r="M543" s="242"/>
      <c r="N543" s="243"/>
      <c r="O543" s="243"/>
      <c r="P543" s="243"/>
      <c r="Q543" s="243"/>
      <c r="R543" s="243"/>
      <c r="S543" s="243"/>
      <c r="T543" s="244"/>
      <c r="U543" s="14"/>
      <c r="V543" s="14"/>
      <c r="W543" s="14"/>
      <c r="X543" s="14"/>
      <c r="Y543" s="14"/>
      <c r="Z543" s="14"/>
      <c r="AA543" s="14"/>
      <c r="AB543" s="14"/>
      <c r="AC543" s="14"/>
      <c r="AD543" s="14"/>
      <c r="AE543" s="14"/>
      <c r="AT543" s="245" t="s">
        <v>150</v>
      </c>
      <c r="AU543" s="245" t="s">
        <v>87</v>
      </c>
      <c r="AV543" s="14" t="s">
        <v>87</v>
      </c>
      <c r="AW543" s="14" t="s">
        <v>38</v>
      </c>
      <c r="AX543" s="14" t="s">
        <v>77</v>
      </c>
      <c r="AY543" s="245" t="s">
        <v>139</v>
      </c>
    </row>
    <row r="544" s="14" customFormat="1">
      <c r="A544" s="14"/>
      <c r="B544" s="235"/>
      <c r="C544" s="236"/>
      <c r="D544" s="226" t="s">
        <v>150</v>
      </c>
      <c r="E544" s="237" t="s">
        <v>37</v>
      </c>
      <c r="F544" s="238" t="s">
        <v>987</v>
      </c>
      <c r="G544" s="236"/>
      <c r="H544" s="239">
        <v>1</v>
      </c>
      <c r="I544" s="240"/>
      <c r="J544" s="236"/>
      <c r="K544" s="236"/>
      <c r="L544" s="241"/>
      <c r="M544" s="242"/>
      <c r="N544" s="243"/>
      <c r="O544" s="243"/>
      <c r="P544" s="243"/>
      <c r="Q544" s="243"/>
      <c r="R544" s="243"/>
      <c r="S544" s="243"/>
      <c r="T544" s="244"/>
      <c r="U544" s="14"/>
      <c r="V544" s="14"/>
      <c r="W544" s="14"/>
      <c r="X544" s="14"/>
      <c r="Y544" s="14"/>
      <c r="Z544" s="14"/>
      <c r="AA544" s="14"/>
      <c r="AB544" s="14"/>
      <c r="AC544" s="14"/>
      <c r="AD544" s="14"/>
      <c r="AE544" s="14"/>
      <c r="AT544" s="245" t="s">
        <v>150</v>
      </c>
      <c r="AU544" s="245" t="s">
        <v>87</v>
      </c>
      <c r="AV544" s="14" t="s">
        <v>87</v>
      </c>
      <c r="AW544" s="14" t="s">
        <v>38</v>
      </c>
      <c r="AX544" s="14" t="s">
        <v>77</v>
      </c>
      <c r="AY544" s="245" t="s">
        <v>139</v>
      </c>
    </row>
    <row r="545" s="16" customFormat="1">
      <c r="A545" s="16"/>
      <c r="B545" s="257"/>
      <c r="C545" s="258"/>
      <c r="D545" s="226" t="s">
        <v>150</v>
      </c>
      <c r="E545" s="259" t="s">
        <v>37</v>
      </c>
      <c r="F545" s="260" t="s">
        <v>178</v>
      </c>
      <c r="G545" s="258"/>
      <c r="H545" s="261">
        <v>14.098000000000001</v>
      </c>
      <c r="I545" s="262"/>
      <c r="J545" s="258"/>
      <c r="K545" s="258"/>
      <c r="L545" s="263"/>
      <c r="M545" s="264"/>
      <c r="N545" s="265"/>
      <c r="O545" s="265"/>
      <c r="P545" s="265"/>
      <c r="Q545" s="265"/>
      <c r="R545" s="265"/>
      <c r="S545" s="265"/>
      <c r="T545" s="266"/>
      <c r="U545" s="16"/>
      <c r="V545" s="16"/>
      <c r="W545" s="16"/>
      <c r="X545" s="16"/>
      <c r="Y545" s="16"/>
      <c r="Z545" s="16"/>
      <c r="AA545" s="16"/>
      <c r="AB545" s="16"/>
      <c r="AC545" s="16"/>
      <c r="AD545" s="16"/>
      <c r="AE545" s="16"/>
      <c r="AT545" s="267" t="s">
        <v>150</v>
      </c>
      <c r="AU545" s="267" t="s">
        <v>87</v>
      </c>
      <c r="AV545" s="16" t="s">
        <v>146</v>
      </c>
      <c r="AW545" s="16" t="s">
        <v>38</v>
      </c>
      <c r="AX545" s="16" t="s">
        <v>85</v>
      </c>
      <c r="AY545" s="267" t="s">
        <v>139</v>
      </c>
    </row>
    <row r="546" s="2" customFormat="1" ht="16.5" customHeight="1">
      <c r="A546" s="40"/>
      <c r="B546" s="41"/>
      <c r="C546" s="206" t="s">
        <v>988</v>
      </c>
      <c r="D546" s="206" t="s">
        <v>141</v>
      </c>
      <c r="E546" s="207" t="s">
        <v>989</v>
      </c>
      <c r="F546" s="208" t="s">
        <v>990</v>
      </c>
      <c r="G546" s="209" t="s">
        <v>182</v>
      </c>
      <c r="H546" s="210">
        <v>37.899999999999999</v>
      </c>
      <c r="I546" s="211"/>
      <c r="J546" s="212">
        <f>ROUND(I546*H546,2)</f>
        <v>0</v>
      </c>
      <c r="K546" s="208" t="s">
        <v>145</v>
      </c>
      <c r="L546" s="46"/>
      <c r="M546" s="213" t="s">
        <v>37</v>
      </c>
      <c r="N546" s="214" t="s">
        <v>48</v>
      </c>
      <c r="O546" s="86"/>
      <c r="P546" s="215">
        <f>O546*H546</f>
        <v>0</v>
      </c>
      <c r="Q546" s="215">
        <v>0</v>
      </c>
      <c r="R546" s="215">
        <f>Q546*H546</f>
        <v>0</v>
      </c>
      <c r="S546" s="215">
        <v>0.075999999999999998</v>
      </c>
      <c r="T546" s="216">
        <f>S546*H546</f>
        <v>2.8803999999999998</v>
      </c>
      <c r="U546" s="40"/>
      <c r="V546" s="40"/>
      <c r="W546" s="40"/>
      <c r="X546" s="40"/>
      <c r="Y546" s="40"/>
      <c r="Z546" s="40"/>
      <c r="AA546" s="40"/>
      <c r="AB546" s="40"/>
      <c r="AC546" s="40"/>
      <c r="AD546" s="40"/>
      <c r="AE546" s="40"/>
      <c r="AR546" s="217" t="s">
        <v>146</v>
      </c>
      <c r="AT546" s="217" t="s">
        <v>141</v>
      </c>
      <c r="AU546" s="217" t="s">
        <v>87</v>
      </c>
      <c r="AY546" s="19" t="s">
        <v>139</v>
      </c>
      <c r="BE546" s="218">
        <f>IF(N546="základní",J546,0)</f>
        <v>0</v>
      </c>
      <c r="BF546" s="218">
        <f>IF(N546="snížená",J546,0)</f>
        <v>0</v>
      </c>
      <c r="BG546" s="218">
        <f>IF(N546="zákl. přenesená",J546,0)</f>
        <v>0</v>
      </c>
      <c r="BH546" s="218">
        <f>IF(N546="sníž. přenesená",J546,0)</f>
        <v>0</v>
      </c>
      <c r="BI546" s="218">
        <f>IF(N546="nulová",J546,0)</f>
        <v>0</v>
      </c>
      <c r="BJ546" s="19" t="s">
        <v>85</v>
      </c>
      <c r="BK546" s="218">
        <f>ROUND(I546*H546,2)</f>
        <v>0</v>
      </c>
      <c r="BL546" s="19" t="s">
        <v>146</v>
      </c>
      <c r="BM546" s="217" t="s">
        <v>991</v>
      </c>
    </row>
    <row r="547" s="2" customFormat="1">
      <c r="A547" s="40"/>
      <c r="B547" s="41"/>
      <c r="C547" s="42"/>
      <c r="D547" s="219" t="s">
        <v>148</v>
      </c>
      <c r="E547" s="42"/>
      <c r="F547" s="220" t="s">
        <v>992</v>
      </c>
      <c r="G547" s="42"/>
      <c r="H547" s="42"/>
      <c r="I547" s="221"/>
      <c r="J547" s="42"/>
      <c r="K547" s="42"/>
      <c r="L547" s="46"/>
      <c r="M547" s="222"/>
      <c r="N547" s="223"/>
      <c r="O547" s="86"/>
      <c r="P547" s="86"/>
      <c r="Q547" s="86"/>
      <c r="R547" s="86"/>
      <c r="S547" s="86"/>
      <c r="T547" s="87"/>
      <c r="U547" s="40"/>
      <c r="V547" s="40"/>
      <c r="W547" s="40"/>
      <c r="X547" s="40"/>
      <c r="Y547" s="40"/>
      <c r="Z547" s="40"/>
      <c r="AA547" s="40"/>
      <c r="AB547" s="40"/>
      <c r="AC547" s="40"/>
      <c r="AD547" s="40"/>
      <c r="AE547" s="40"/>
      <c r="AT547" s="19" t="s">
        <v>148</v>
      </c>
      <c r="AU547" s="19" t="s">
        <v>87</v>
      </c>
    </row>
    <row r="548" s="14" customFormat="1">
      <c r="A548" s="14"/>
      <c r="B548" s="235"/>
      <c r="C548" s="236"/>
      <c r="D548" s="226" t="s">
        <v>150</v>
      </c>
      <c r="E548" s="237" t="s">
        <v>37</v>
      </c>
      <c r="F548" s="238" t="s">
        <v>993</v>
      </c>
      <c r="G548" s="236"/>
      <c r="H548" s="239">
        <v>37.899999999999999</v>
      </c>
      <c r="I548" s="240"/>
      <c r="J548" s="236"/>
      <c r="K548" s="236"/>
      <c r="L548" s="241"/>
      <c r="M548" s="242"/>
      <c r="N548" s="243"/>
      <c r="O548" s="243"/>
      <c r="P548" s="243"/>
      <c r="Q548" s="243"/>
      <c r="R548" s="243"/>
      <c r="S548" s="243"/>
      <c r="T548" s="244"/>
      <c r="U548" s="14"/>
      <c r="V548" s="14"/>
      <c r="W548" s="14"/>
      <c r="X548" s="14"/>
      <c r="Y548" s="14"/>
      <c r="Z548" s="14"/>
      <c r="AA548" s="14"/>
      <c r="AB548" s="14"/>
      <c r="AC548" s="14"/>
      <c r="AD548" s="14"/>
      <c r="AE548" s="14"/>
      <c r="AT548" s="245" t="s">
        <v>150</v>
      </c>
      <c r="AU548" s="245" t="s">
        <v>87</v>
      </c>
      <c r="AV548" s="14" t="s">
        <v>87</v>
      </c>
      <c r="AW548" s="14" t="s">
        <v>38</v>
      </c>
      <c r="AX548" s="14" t="s">
        <v>85</v>
      </c>
      <c r="AY548" s="245" t="s">
        <v>139</v>
      </c>
    </row>
    <row r="549" s="2" customFormat="1" ht="16.5" customHeight="1">
      <c r="A549" s="40"/>
      <c r="B549" s="41"/>
      <c r="C549" s="206" t="s">
        <v>994</v>
      </c>
      <c r="D549" s="206" t="s">
        <v>141</v>
      </c>
      <c r="E549" s="207" t="s">
        <v>995</v>
      </c>
      <c r="F549" s="208" t="s">
        <v>996</v>
      </c>
      <c r="G549" s="209" t="s">
        <v>155</v>
      </c>
      <c r="H549" s="210">
        <v>39.607999999999997</v>
      </c>
      <c r="I549" s="211"/>
      <c r="J549" s="212">
        <f>ROUND(I549*H549,2)</f>
        <v>0</v>
      </c>
      <c r="K549" s="208" t="s">
        <v>145</v>
      </c>
      <c r="L549" s="46"/>
      <c r="M549" s="213" t="s">
        <v>37</v>
      </c>
      <c r="N549" s="214" t="s">
        <v>48</v>
      </c>
      <c r="O549" s="86"/>
      <c r="P549" s="215">
        <f>O549*H549</f>
        <v>0</v>
      </c>
      <c r="Q549" s="215">
        <v>0</v>
      </c>
      <c r="R549" s="215">
        <f>Q549*H549</f>
        <v>0</v>
      </c>
      <c r="S549" s="215">
        <v>2.5</v>
      </c>
      <c r="T549" s="216">
        <f>S549*H549</f>
        <v>99.019999999999996</v>
      </c>
      <c r="U549" s="40"/>
      <c r="V549" s="40"/>
      <c r="W549" s="40"/>
      <c r="X549" s="40"/>
      <c r="Y549" s="40"/>
      <c r="Z549" s="40"/>
      <c r="AA549" s="40"/>
      <c r="AB549" s="40"/>
      <c r="AC549" s="40"/>
      <c r="AD549" s="40"/>
      <c r="AE549" s="40"/>
      <c r="AR549" s="217" t="s">
        <v>146</v>
      </c>
      <c r="AT549" s="217" t="s">
        <v>141</v>
      </c>
      <c r="AU549" s="217" t="s">
        <v>87</v>
      </c>
      <c r="AY549" s="19" t="s">
        <v>139</v>
      </c>
      <c r="BE549" s="218">
        <f>IF(N549="základní",J549,0)</f>
        <v>0</v>
      </c>
      <c r="BF549" s="218">
        <f>IF(N549="snížená",J549,0)</f>
        <v>0</v>
      </c>
      <c r="BG549" s="218">
        <f>IF(N549="zákl. přenesená",J549,0)</f>
        <v>0</v>
      </c>
      <c r="BH549" s="218">
        <f>IF(N549="sníž. přenesená",J549,0)</f>
        <v>0</v>
      </c>
      <c r="BI549" s="218">
        <f>IF(N549="nulová",J549,0)</f>
        <v>0</v>
      </c>
      <c r="BJ549" s="19" t="s">
        <v>85</v>
      </c>
      <c r="BK549" s="218">
        <f>ROUND(I549*H549,2)</f>
        <v>0</v>
      </c>
      <c r="BL549" s="19" t="s">
        <v>146</v>
      </c>
      <c r="BM549" s="217" t="s">
        <v>997</v>
      </c>
    </row>
    <row r="550" s="2" customFormat="1">
      <c r="A550" s="40"/>
      <c r="B550" s="41"/>
      <c r="C550" s="42"/>
      <c r="D550" s="219" t="s">
        <v>148</v>
      </c>
      <c r="E550" s="42"/>
      <c r="F550" s="220" t="s">
        <v>998</v>
      </c>
      <c r="G550" s="42"/>
      <c r="H550" s="42"/>
      <c r="I550" s="221"/>
      <c r="J550" s="42"/>
      <c r="K550" s="42"/>
      <c r="L550" s="46"/>
      <c r="M550" s="222"/>
      <c r="N550" s="223"/>
      <c r="O550" s="86"/>
      <c r="P550" s="86"/>
      <c r="Q550" s="86"/>
      <c r="R550" s="86"/>
      <c r="S550" s="86"/>
      <c r="T550" s="87"/>
      <c r="U550" s="40"/>
      <c r="V550" s="40"/>
      <c r="W550" s="40"/>
      <c r="X550" s="40"/>
      <c r="Y550" s="40"/>
      <c r="Z550" s="40"/>
      <c r="AA550" s="40"/>
      <c r="AB550" s="40"/>
      <c r="AC550" s="40"/>
      <c r="AD550" s="40"/>
      <c r="AE550" s="40"/>
      <c r="AT550" s="19" t="s">
        <v>148</v>
      </c>
      <c r="AU550" s="19" t="s">
        <v>87</v>
      </c>
    </row>
    <row r="551" s="13" customFormat="1">
      <c r="A551" s="13"/>
      <c r="B551" s="224"/>
      <c r="C551" s="225"/>
      <c r="D551" s="226" t="s">
        <v>150</v>
      </c>
      <c r="E551" s="227" t="s">
        <v>37</v>
      </c>
      <c r="F551" s="228" t="s">
        <v>999</v>
      </c>
      <c r="G551" s="225"/>
      <c r="H551" s="227" t="s">
        <v>37</v>
      </c>
      <c r="I551" s="229"/>
      <c r="J551" s="225"/>
      <c r="K551" s="225"/>
      <c r="L551" s="230"/>
      <c r="M551" s="231"/>
      <c r="N551" s="232"/>
      <c r="O551" s="232"/>
      <c r="P551" s="232"/>
      <c r="Q551" s="232"/>
      <c r="R551" s="232"/>
      <c r="S551" s="232"/>
      <c r="T551" s="233"/>
      <c r="U551" s="13"/>
      <c r="V551" s="13"/>
      <c r="W551" s="13"/>
      <c r="X551" s="13"/>
      <c r="Y551" s="13"/>
      <c r="Z551" s="13"/>
      <c r="AA551" s="13"/>
      <c r="AB551" s="13"/>
      <c r="AC551" s="13"/>
      <c r="AD551" s="13"/>
      <c r="AE551" s="13"/>
      <c r="AT551" s="234" t="s">
        <v>150</v>
      </c>
      <c r="AU551" s="234" t="s">
        <v>87</v>
      </c>
      <c r="AV551" s="13" t="s">
        <v>85</v>
      </c>
      <c r="AW551" s="13" t="s">
        <v>38</v>
      </c>
      <c r="AX551" s="13" t="s">
        <v>77</v>
      </c>
      <c r="AY551" s="234" t="s">
        <v>139</v>
      </c>
    </row>
    <row r="552" s="14" customFormat="1">
      <c r="A552" s="14"/>
      <c r="B552" s="235"/>
      <c r="C552" s="236"/>
      <c r="D552" s="226" t="s">
        <v>150</v>
      </c>
      <c r="E552" s="237" t="s">
        <v>37</v>
      </c>
      <c r="F552" s="238" t="s">
        <v>1000</v>
      </c>
      <c r="G552" s="236"/>
      <c r="H552" s="239">
        <v>39.607999999999997</v>
      </c>
      <c r="I552" s="240"/>
      <c r="J552" s="236"/>
      <c r="K552" s="236"/>
      <c r="L552" s="241"/>
      <c r="M552" s="242"/>
      <c r="N552" s="243"/>
      <c r="O552" s="243"/>
      <c r="P552" s="243"/>
      <c r="Q552" s="243"/>
      <c r="R552" s="243"/>
      <c r="S552" s="243"/>
      <c r="T552" s="244"/>
      <c r="U552" s="14"/>
      <c r="V552" s="14"/>
      <c r="W552" s="14"/>
      <c r="X552" s="14"/>
      <c r="Y552" s="14"/>
      <c r="Z552" s="14"/>
      <c r="AA552" s="14"/>
      <c r="AB552" s="14"/>
      <c r="AC552" s="14"/>
      <c r="AD552" s="14"/>
      <c r="AE552" s="14"/>
      <c r="AT552" s="245" t="s">
        <v>150</v>
      </c>
      <c r="AU552" s="245" t="s">
        <v>87</v>
      </c>
      <c r="AV552" s="14" t="s">
        <v>87</v>
      </c>
      <c r="AW552" s="14" t="s">
        <v>38</v>
      </c>
      <c r="AX552" s="14" t="s">
        <v>85</v>
      </c>
      <c r="AY552" s="245" t="s">
        <v>139</v>
      </c>
    </row>
    <row r="553" s="2" customFormat="1" ht="16.5" customHeight="1">
      <c r="A553" s="40"/>
      <c r="B553" s="41"/>
      <c r="C553" s="206" t="s">
        <v>1001</v>
      </c>
      <c r="D553" s="206" t="s">
        <v>141</v>
      </c>
      <c r="E553" s="207" t="s">
        <v>1002</v>
      </c>
      <c r="F553" s="208" t="s">
        <v>1003</v>
      </c>
      <c r="G553" s="209" t="s">
        <v>182</v>
      </c>
      <c r="H553" s="210">
        <v>40.5</v>
      </c>
      <c r="I553" s="211"/>
      <c r="J553" s="212">
        <f>ROUND(I553*H553,2)</f>
        <v>0</v>
      </c>
      <c r="K553" s="208" t="s">
        <v>145</v>
      </c>
      <c r="L553" s="46"/>
      <c r="M553" s="213" t="s">
        <v>37</v>
      </c>
      <c r="N553" s="214" t="s">
        <v>48</v>
      </c>
      <c r="O553" s="86"/>
      <c r="P553" s="215">
        <f>O553*H553</f>
        <v>0</v>
      </c>
      <c r="Q553" s="215">
        <v>0</v>
      </c>
      <c r="R553" s="215">
        <f>Q553*H553</f>
        <v>0</v>
      </c>
      <c r="S553" s="215">
        <v>0.070000000000000007</v>
      </c>
      <c r="T553" s="216">
        <f>S553*H553</f>
        <v>2.8350000000000004</v>
      </c>
      <c r="U553" s="40"/>
      <c r="V553" s="40"/>
      <c r="W553" s="40"/>
      <c r="X553" s="40"/>
      <c r="Y553" s="40"/>
      <c r="Z553" s="40"/>
      <c r="AA553" s="40"/>
      <c r="AB553" s="40"/>
      <c r="AC553" s="40"/>
      <c r="AD553" s="40"/>
      <c r="AE553" s="40"/>
      <c r="AR553" s="217" t="s">
        <v>146</v>
      </c>
      <c r="AT553" s="217" t="s">
        <v>141</v>
      </c>
      <c r="AU553" s="217" t="s">
        <v>87</v>
      </c>
      <c r="AY553" s="19" t="s">
        <v>139</v>
      </c>
      <c r="BE553" s="218">
        <f>IF(N553="základní",J553,0)</f>
        <v>0</v>
      </c>
      <c r="BF553" s="218">
        <f>IF(N553="snížená",J553,0)</f>
        <v>0</v>
      </c>
      <c r="BG553" s="218">
        <f>IF(N553="zákl. přenesená",J553,0)</f>
        <v>0</v>
      </c>
      <c r="BH553" s="218">
        <f>IF(N553="sníž. přenesená",J553,0)</f>
        <v>0</v>
      </c>
      <c r="BI553" s="218">
        <f>IF(N553="nulová",J553,0)</f>
        <v>0</v>
      </c>
      <c r="BJ553" s="19" t="s">
        <v>85</v>
      </c>
      <c r="BK553" s="218">
        <f>ROUND(I553*H553,2)</f>
        <v>0</v>
      </c>
      <c r="BL553" s="19" t="s">
        <v>146</v>
      </c>
      <c r="BM553" s="217" t="s">
        <v>1004</v>
      </c>
    </row>
    <row r="554" s="2" customFormat="1">
      <c r="A554" s="40"/>
      <c r="B554" s="41"/>
      <c r="C554" s="42"/>
      <c r="D554" s="219" t="s">
        <v>148</v>
      </c>
      <c r="E554" s="42"/>
      <c r="F554" s="220" t="s">
        <v>1005</v>
      </c>
      <c r="G554" s="42"/>
      <c r="H554" s="42"/>
      <c r="I554" s="221"/>
      <c r="J554" s="42"/>
      <c r="K554" s="42"/>
      <c r="L554" s="46"/>
      <c r="M554" s="222"/>
      <c r="N554" s="223"/>
      <c r="O554" s="86"/>
      <c r="P554" s="86"/>
      <c r="Q554" s="86"/>
      <c r="R554" s="86"/>
      <c r="S554" s="86"/>
      <c r="T554" s="87"/>
      <c r="U554" s="40"/>
      <c r="V554" s="40"/>
      <c r="W554" s="40"/>
      <c r="X554" s="40"/>
      <c r="Y554" s="40"/>
      <c r="Z554" s="40"/>
      <c r="AA554" s="40"/>
      <c r="AB554" s="40"/>
      <c r="AC554" s="40"/>
      <c r="AD554" s="40"/>
      <c r="AE554" s="40"/>
      <c r="AT554" s="19" t="s">
        <v>148</v>
      </c>
      <c r="AU554" s="19" t="s">
        <v>87</v>
      </c>
    </row>
    <row r="555" s="14" customFormat="1">
      <c r="A555" s="14"/>
      <c r="B555" s="235"/>
      <c r="C555" s="236"/>
      <c r="D555" s="226" t="s">
        <v>150</v>
      </c>
      <c r="E555" s="237" t="s">
        <v>37</v>
      </c>
      <c r="F555" s="238" t="s">
        <v>1006</v>
      </c>
      <c r="G555" s="236"/>
      <c r="H555" s="239">
        <v>40.5</v>
      </c>
      <c r="I555" s="240"/>
      <c r="J555" s="236"/>
      <c r="K555" s="236"/>
      <c r="L555" s="241"/>
      <c r="M555" s="242"/>
      <c r="N555" s="243"/>
      <c r="O555" s="243"/>
      <c r="P555" s="243"/>
      <c r="Q555" s="243"/>
      <c r="R555" s="243"/>
      <c r="S555" s="243"/>
      <c r="T555" s="244"/>
      <c r="U555" s="14"/>
      <c r="V555" s="14"/>
      <c r="W555" s="14"/>
      <c r="X555" s="14"/>
      <c r="Y555" s="14"/>
      <c r="Z555" s="14"/>
      <c r="AA555" s="14"/>
      <c r="AB555" s="14"/>
      <c r="AC555" s="14"/>
      <c r="AD555" s="14"/>
      <c r="AE555" s="14"/>
      <c r="AT555" s="245" t="s">
        <v>150</v>
      </c>
      <c r="AU555" s="245" t="s">
        <v>87</v>
      </c>
      <c r="AV555" s="14" t="s">
        <v>87</v>
      </c>
      <c r="AW555" s="14" t="s">
        <v>38</v>
      </c>
      <c r="AX555" s="14" t="s">
        <v>85</v>
      </c>
      <c r="AY555" s="245" t="s">
        <v>139</v>
      </c>
    </row>
    <row r="556" s="2" customFormat="1" ht="37.8" customHeight="1">
      <c r="A556" s="40"/>
      <c r="B556" s="41"/>
      <c r="C556" s="206" t="s">
        <v>1007</v>
      </c>
      <c r="D556" s="206" t="s">
        <v>141</v>
      </c>
      <c r="E556" s="207" t="s">
        <v>442</v>
      </c>
      <c r="F556" s="208" t="s">
        <v>443</v>
      </c>
      <c r="G556" s="209" t="s">
        <v>144</v>
      </c>
      <c r="H556" s="210">
        <v>8.5920000000000005</v>
      </c>
      <c r="I556" s="211"/>
      <c r="J556" s="212">
        <f>ROUND(I556*H556,2)</f>
        <v>0</v>
      </c>
      <c r="K556" s="208" t="s">
        <v>145</v>
      </c>
      <c r="L556" s="46"/>
      <c r="M556" s="213" t="s">
        <v>37</v>
      </c>
      <c r="N556" s="214" t="s">
        <v>48</v>
      </c>
      <c r="O556" s="86"/>
      <c r="P556" s="215">
        <f>O556*H556</f>
        <v>0</v>
      </c>
      <c r="Q556" s="215">
        <v>0</v>
      </c>
      <c r="R556" s="215">
        <f>Q556*H556</f>
        <v>0</v>
      </c>
      <c r="S556" s="215">
        <v>0</v>
      </c>
      <c r="T556" s="216">
        <f>S556*H556</f>
        <v>0</v>
      </c>
      <c r="U556" s="40"/>
      <c r="V556" s="40"/>
      <c r="W556" s="40"/>
      <c r="X556" s="40"/>
      <c r="Y556" s="40"/>
      <c r="Z556" s="40"/>
      <c r="AA556" s="40"/>
      <c r="AB556" s="40"/>
      <c r="AC556" s="40"/>
      <c r="AD556" s="40"/>
      <c r="AE556" s="40"/>
      <c r="AR556" s="217" t="s">
        <v>146</v>
      </c>
      <c r="AT556" s="217" t="s">
        <v>141</v>
      </c>
      <c r="AU556" s="217" t="s">
        <v>87</v>
      </c>
      <c r="AY556" s="19" t="s">
        <v>139</v>
      </c>
      <c r="BE556" s="218">
        <f>IF(N556="základní",J556,0)</f>
        <v>0</v>
      </c>
      <c r="BF556" s="218">
        <f>IF(N556="snížená",J556,0)</f>
        <v>0</v>
      </c>
      <c r="BG556" s="218">
        <f>IF(N556="zákl. přenesená",J556,0)</f>
        <v>0</v>
      </c>
      <c r="BH556" s="218">
        <f>IF(N556="sníž. přenesená",J556,0)</f>
        <v>0</v>
      </c>
      <c r="BI556" s="218">
        <f>IF(N556="nulová",J556,0)</f>
        <v>0</v>
      </c>
      <c r="BJ556" s="19" t="s">
        <v>85</v>
      </c>
      <c r="BK556" s="218">
        <f>ROUND(I556*H556,2)</f>
        <v>0</v>
      </c>
      <c r="BL556" s="19" t="s">
        <v>146</v>
      </c>
      <c r="BM556" s="217" t="s">
        <v>1008</v>
      </c>
    </row>
    <row r="557" s="2" customFormat="1">
      <c r="A557" s="40"/>
      <c r="B557" s="41"/>
      <c r="C557" s="42"/>
      <c r="D557" s="219" t="s">
        <v>148</v>
      </c>
      <c r="E557" s="42"/>
      <c r="F557" s="220" t="s">
        <v>445</v>
      </c>
      <c r="G557" s="42"/>
      <c r="H557" s="42"/>
      <c r="I557" s="221"/>
      <c r="J557" s="42"/>
      <c r="K557" s="42"/>
      <c r="L557" s="46"/>
      <c r="M557" s="222"/>
      <c r="N557" s="223"/>
      <c r="O557" s="86"/>
      <c r="P557" s="86"/>
      <c r="Q557" s="86"/>
      <c r="R557" s="86"/>
      <c r="S557" s="86"/>
      <c r="T557" s="87"/>
      <c r="U557" s="40"/>
      <c r="V557" s="40"/>
      <c r="W557" s="40"/>
      <c r="X557" s="40"/>
      <c r="Y557" s="40"/>
      <c r="Z557" s="40"/>
      <c r="AA557" s="40"/>
      <c r="AB557" s="40"/>
      <c r="AC557" s="40"/>
      <c r="AD557" s="40"/>
      <c r="AE557" s="40"/>
      <c r="AT557" s="19" t="s">
        <v>148</v>
      </c>
      <c r="AU557" s="19" t="s">
        <v>87</v>
      </c>
    </row>
    <row r="558" s="13" customFormat="1">
      <c r="A558" s="13"/>
      <c r="B558" s="224"/>
      <c r="C558" s="225"/>
      <c r="D558" s="226" t="s">
        <v>150</v>
      </c>
      <c r="E558" s="227" t="s">
        <v>37</v>
      </c>
      <c r="F558" s="228" t="s">
        <v>1009</v>
      </c>
      <c r="G558" s="225"/>
      <c r="H558" s="227" t="s">
        <v>37</v>
      </c>
      <c r="I558" s="229"/>
      <c r="J558" s="225"/>
      <c r="K558" s="225"/>
      <c r="L558" s="230"/>
      <c r="M558" s="231"/>
      <c r="N558" s="232"/>
      <c r="O558" s="232"/>
      <c r="P558" s="232"/>
      <c r="Q558" s="232"/>
      <c r="R558" s="232"/>
      <c r="S558" s="232"/>
      <c r="T558" s="233"/>
      <c r="U558" s="13"/>
      <c r="V558" s="13"/>
      <c r="W558" s="13"/>
      <c r="X558" s="13"/>
      <c r="Y558" s="13"/>
      <c r="Z558" s="13"/>
      <c r="AA558" s="13"/>
      <c r="AB558" s="13"/>
      <c r="AC558" s="13"/>
      <c r="AD558" s="13"/>
      <c r="AE558" s="13"/>
      <c r="AT558" s="234" t="s">
        <v>150</v>
      </c>
      <c r="AU558" s="234" t="s">
        <v>87</v>
      </c>
      <c r="AV558" s="13" t="s">
        <v>85</v>
      </c>
      <c r="AW558" s="13" t="s">
        <v>38</v>
      </c>
      <c r="AX558" s="13" t="s">
        <v>77</v>
      </c>
      <c r="AY558" s="234" t="s">
        <v>139</v>
      </c>
    </row>
    <row r="559" s="13" customFormat="1">
      <c r="A559" s="13"/>
      <c r="B559" s="224"/>
      <c r="C559" s="225"/>
      <c r="D559" s="226" t="s">
        <v>150</v>
      </c>
      <c r="E559" s="227" t="s">
        <v>37</v>
      </c>
      <c r="F559" s="228" t="s">
        <v>1010</v>
      </c>
      <c r="G559" s="225"/>
      <c r="H559" s="227" t="s">
        <v>37</v>
      </c>
      <c r="I559" s="229"/>
      <c r="J559" s="225"/>
      <c r="K559" s="225"/>
      <c r="L559" s="230"/>
      <c r="M559" s="231"/>
      <c r="N559" s="232"/>
      <c r="O559" s="232"/>
      <c r="P559" s="232"/>
      <c r="Q559" s="232"/>
      <c r="R559" s="232"/>
      <c r="S559" s="232"/>
      <c r="T559" s="233"/>
      <c r="U559" s="13"/>
      <c r="V559" s="13"/>
      <c r="W559" s="13"/>
      <c r="X559" s="13"/>
      <c r="Y559" s="13"/>
      <c r="Z559" s="13"/>
      <c r="AA559" s="13"/>
      <c r="AB559" s="13"/>
      <c r="AC559" s="13"/>
      <c r="AD559" s="13"/>
      <c r="AE559" s="13"/>
      <c r="AT559" s="234" t="s">
        <v>150</v>
      </c>
      <c r="AU559" s="234" t="s">
        <v>87</v>
      </c>
      <c r="AV559" s="13" t="s">
        <v>85</v>
      </c>
      <c r="AW559" s="13" t="s">
        <v>38</v>
      </c>
      <c r="AX559" s="13" t="s">
        <v>77</v>
      </c>
      <c r="AY559" s="234" t="s">
        <v>139</v>
      </c>
    </row>
    <row r="560" s="14" customFormat="1">
      <c r="A560" s="14"/>
      <c r="B560" s="235"/>
      <c r="C560" s="236"/>
      <c r="D560" s="226" t="s">
        <v>150</v>
      </c>
      <c r="E560" s="237" t="s">
        <v>37</v>
      </c>
      <c r="F560" s="238" t="s">
        <v>1011</v>
      </c>
      <c r="G560" s="236"/>
      <c r="H560" s="239">
        <v>8.5920000000000005</v>
      </c>
      <c r="I560" s="240"/>
      <c r="J560" s="236"/>
      <c r="K560" s="236"/>
      <c r="L560" s="241"/>
      <c r="M560" s="242"/>
      <c r="N560" s="243"/>
      <c r="O560" s="243"/>
      <c r="P560" s="243"/>
      <c r="Q560" s="243"/>
      <c r="R560" s="243"/>
      <c r="S560" s="243"/>
      <c r="T560" s="244"/>
      <c r="U560" s="14"/>
      <c r="V560" s="14"/>
      <c r="W560" s="14"/>
      <c r="X560" s="14"/>
      <c r="Y560" s="14"/>
      <c r="Z560" s="14"/>
      <c r="AA560" s="14"/>
      <c r="AB560" s="14"/>
      <c r="AC560" s="14"/>
      <c r="AD560" s="14"/>
      <c r="AE560" s="14"/>
      <c r="AT560" s="245" t="s">
        <v>150</v>
      </c>
      <c r="AU560" s="245" t="s">
        <v>87</v>
      </c>
      <c r="AV560" s="14" t="s">
        <v>87</v>
      </c>
      <c r="AW560" s="14" t="s">
        <v>38</v>
      </c>
      <c r="AX560" s="14" t="s">
        <v>85</v>
      </c>
      <c r="AY560" s="245" t="s">
        <v>139</v>
      </c>
    </row>
    <row r="561" s="12" customFormat="1" ht="22.8" customHeight="1">
      <c r="A561" s="12"/>
      <c r="B561" s="190"/>
      <c r="C561" s="191"/>
      <c r="D561" s="192" t="s">
        <v>76</v>
      </c>
      <c r="E561" s="204" t="s">
        <v>449</v>
      </c>
      <c r="F561" s="204" t="s">
        <v>450</v>
      </c>
      <c r="G561" s="191"/>
      <c r="H561" s="191"/>
      <c r="I561" s="194"/>
      <c r="J561" s="205">
        <f>BK561</f>
        <v>0</v>
      </c>
      <c r="K561" s="191"/>
      <c r="L561" s="196"/>
      <c r="M561" s="197"/>
      <c r="N561" s="198"/>
      <c r="O561" s="198"/>
      <c r="P561" s="199">
        <f>SUM(P562:P578)</f>
        <v>0</v>
      </c>
      <c r="Q561" s="198"/>
      <c r="R561" s="199">
        <f>SUM(R562:R578)</f>
        <v>0</v>
      </c>
      <c r="S561" s="198"/>
      <c r="T561" s="200">
        <f>SUM(T562:T578)</f>
        <v>0</v>
      </c>
      <c r="U561" s="12"/>
      <c r="V561" s="12"/>
      <c r="W561" s="12"/>
      <c r="X561" s="12"/>
      <c r="Y561" s="12"/>
      <c r="Z561" s="12"/>
      <c r="AA561" s="12"/>
      <c r="AB561" s="12"/>
      <c r="AC561" s="12"/>
      <c r="AD561" s="12"/>
      <c r="AE561" s="12"/>
      <c r="AR561" s="201" t="s">
        <v>85</v>
      </c>
      <c r="AT561" s="202" t="s">
        <v>76</v>
      </c>
      <c r="AU561" s="202" t="s">
        <v>85</v>
      </c>
      <c r="AY561" s="201" t="s">
        <v>139</v>
      </c>
      <c r="BK561" s="203">
        <f>SUM(BK562:BK578)</f>
        <v>0</v>
      </c>
    </row>
    <row r="562" s="2" customFormat="1" ht="21.75" customHeight="1">
      <c r="A562" s="40"/>
      <c r="B562" s="41"/>
      <c r="C562" s="206" t="s">
        <v>1012</v>
      </c>
      <c r="D562" s="206" t="s">
        <v>141</v>
      </c>
      <c r="E562" s="207" t="s">
        <v>452</v>
      </c>
      <c r="F562" s="208" t="s">
        <v>453</v>
      </c>
      <c r="G562" s="209" t="s">
        <v>454</v>
      </c>
      <c r="H562" s="210">
        <v>142.46000000000001</v>
      </c>
      <c r="I562" s="211"/>
      <c r="J562" s="212">
        <f>ROUND(I562*H562,2)</f>
        <v>0</v>
      </c>
      <c r="K562" s="208" t="s">
        <v>145</v>
      </c>
      <c r="L562" s="46"/>
      <c r="M562" s="213" t="s">
        <v>37</v>
      </c>
      <c r="N562" s="214" t="s">
        <v>48</v>
      </c>
      <c r="O562" s="86"/>
      <c r="P562" s="215">
        <f>O562*H562</f>
        <v>0</v>
      </c>
      <c r="Q562" s="215">
        <v>0</v>
      </c>
      <c r="R562" s="215">
        <f>Q562*H562</f>
        <v>0</v>
      </c>
      <c r="S562" s="215">
        <v>0</v>
      </c>
      <c r="T562" s="216">
        <f>S562*H562</f>
        <v>0</v>
      </c>
      <c r="U562" s="40"/>
      <c r="V562" s="40"/>
      <c r="W562" s="40"/>
      <c r="X562" s="40"/>
      <c r="Y562" s="40"/>
      <c r="Z562" s="40"/>
      <c r="AA562" s="40"/>
      <c r="AB562" s="40"/>
      <c r="AC562" s="40"/>
      <c r="AD562" s="40"/>
      <c r="AE562" s="40"/>
      <c r="AR562" s="217" t="s">
        <v>146</v>
      </c>
      <c r="AT562" s="217" t="s">
        <v>141</v>
      </c>
      <c r="AU562" s="217" t="s">
        <v>87</v>
      </c>
      <c r="AY562" s="19" t="s">
        <v>139</v>
      </c>
      <c r="BE562" s="218">
        <f>IF(N562="základní",J562,0)</f>
        <v>0</v>
      </c>
      <c r="BF562" s="218">
        <f>IF(N562="snížená",J562,0)</f>
        <v>0</v>
      </c>
      <c r="BG562" s="218">
        <f>IF(N562="zákl. přenesená",J562,0)</f>
        <v>0</v>
      </c>
      <c r="BH562" s="218">
        <f>IF(N562="sníž. přenesená",J562,0)</f>
        <v>0</v>
      </c>
      <c r="BI562" s="218">
        <f>IF(N562="nulová",J562,0)</f>
        <v>0</v>
      </c>
      <c r="BJ562" s="19" t="s">
        <v>85</v>
      </c>
      <c r="BK562" s="218">
        <f>ROUND(I562*H562,2)</f>
        <v>0</v>
      </c>
      <c r="BL562" s="19" t="s">
        <v>146</v>
      </c>
      <c r="BM562" s="217" t="s">
        <v>1013</v>
      </c>
    </row>
    <row r="563" s="2" customFormat="1">
      <c r="A563" s="40"/>
      <c r="B563" s="41"/>
      <c r="C563" s="42"/>
      <c r="D563" s="219" t="s">
        <v>148</v>
      </c>
      <c r="E563" s="42"/>
      <c r="F563" s="220" t="s">
        <v>456</v>
      </c>
      <c r="G563" s="42"/>
      <c r="H563" s="42"/>
      <c r="I563" s="221"/>
      <c r="J563" s="42"/>
      <c r="K563" s="42"/>
      <c r="L563" s="46"/>
      <c r="M563" s="222"/>
      <c r="N563" s="223"/>
      <c r="O563" s="86"/>
      <c r="P563" s="86"/>
      <c r="Q563" s="86"/>
      <c r="R563" s="86"/>
      <c r="S563" s="86"/>
      <c r="T563" s="87"/>
      <c r="U563" s="40"/>
      <c r="V563" s="40"/>
      <c r="W563" s="40"/>
      <c r="X563" s="40"/>
      <c r="Y563" s="40"/>
      <c r="Z563" s="40"/>
      <c r="AA563" s="40"/>
      <c r="AB563" s="40"/>
      <c r="AC563" s="40"/>
      <c r="AD563" s="40"/>
      <c r="AE563" s="40"/>
      <c r="AT563" s="19" t="s">
        <v>148</v>
      </c>
      <c r="AU563" s="19" t="s">
        <v>87</v>
      </c>
    </row>
    <row r="564" s="14" customFormat="1">
      <c r="A564" s="14"/>
      <c r="B564" s="235"/>
      <c r="C564" s="236"/>
      <c r="D564" s="226" t="s">
        <v>150</v>
      </c>
      <c r="E564" s="237" t="s">
        <v>37</v>
      </c>
      <c r="F564" s="238" t="s">
        <v>1014</v>
      </c>
      <c r="G564" s="236"/>
      <c r="H564" s="239">
        <v>4.9219999999999997</v>
      </c>
      <c r="I564" s="240"/>
      <c r="J564" s="236"/>
      <c r="K564" s="236"/>
      <c r="L564" s="241"/>
      <c r="M564" s="242"/>
      <c r="N564" s="243"/>
      <c r="O564" s="243"/>
      <c r="P564" s="243"/>
      <c r="Q564" s="243"/>
      <c r="R564" s="243"/>
      <c r="S564" s="243"/>
      <c r="T564" s="244"/>
      <c r="U564" s="14"/>
      <c r="V564" s="14"/>
      <c r="W564" s="14"/>
      <c r="X564" s="14"/>
      <c r="Y564" s="14"/>
      <c r="Z564" s="14"/>
      <c r="AA564" s="14"/>
      <c r="AB564" s="14"/>
      <c r="AC564" s="14"/>
      <c r="AD564" s="14"/>
      <c r="AE564" s="14"/>
      <c r="AT564" s="245" t="s">
        <v>150</v>
      </c>
      <c r="AU564" s="245" t="s">
        <v>87</v>
      </c>
      <c r="AV564" s="14" t="s">
        <v>87</v>
      </c>
      <c r="AW564" s="14" t="s">
        <v>38</v>
      </c>
      <c r="AX564" s="14" t="s">
        <v>77</v>
      </c>
      <c r="AY564" s="245" t="s">
        <v>139</v>
      </c>
    </row>
    <row r="565" s="14" customFormat="1">
      <c r="A565" s="14"/>
      <c r="B565" s="235"/>
      <c r="C565" s="236"/>
      <c r="D565" s="226" t="s">
        <v>150</v>
      </c>
      <c r="E565" s="237" t="s">
        <v>37</v>
      </c>
      <c r="F565" s="238" t="s">
        <v>1015</v>
      </c>
      <c r="G565" s="236"/>
      <c r="H565" s="239">
        <v>4.2119999999999997</v>
      </c>
      <c r="I565" s="240"/>
      <c r="J565" s="236"/>
      <c r="K565" s="236"/>
      <c r="L565" s="241"/>
      <c r="M565" s="242"/>
      <c r="N565" s="243"/>
      <c r="O565" s="243"/>
      <c r="P565" s="243"/>
      <c r="Q565" s="243"/>
      <c r="R565" s="243"/>
      <c r="S565" s="243"/>
      <c r="T565" s="244"/>
      <c r="U565" s="14"/>
      <c r="V565" s="14"/>
      <c r="W565" s="14"/>
      <c r="X565" s="14"/>
      <c r="Y565" s="14"/>
      <c r="Z565" s="14"/>
      <c r="AA565" s="14"/>
      <c r="AB565" s="14"/>
      <c r="AC565" s="14"/>
      <c r="AD565" s="14"/>
      <c r="AE565" s="14"/>
      <c r="AT565" s="245" t="s">
        <v>150</v>
      </c>
      <c r="AU565" s="245" t="s">
        <v>87</v>
      </c>
      <c r="AV565" s="14" t="s">
        <v>87</v>
      </c>
      <c r="AW565" s="14" t="s">
        <v>38</v>
      </c>
      <c r="AX565" s="14" t="s">
        <v>77</v>
      </c>
      <c r="AY565" s="245" t="s">
        <v>139</v>
      </c>
    </row>
    <row r="566" s="14" customFormat="1">
      <c r="A566" s="14"/>
      <c r="B566" s="235"/>
      <c r="C566" s="236"/>
      <c r="D566" s="226" t="s">
        <v>150</v>
      </c>
      <c r="E566" s="237" t="s">
        <v>37</v>
      </c>
      <c r="F566" s="238" t="s">
        <v>1016</v>
      </c>
      <c r="G566" s="236"/>
      <c r="H566" s="239">
        <v>21.875</v>
      </c>
      <c r="I566" s="240"/>
      <c r="J566" s="236"/>
      <c r="K566" s="236"/>
      <c r="L566" s="241"/>
      <c r="M566" s="242"/>
      <c r="N566" s="243"/>
      <c r="O566" s="243"/>
      <c r="P566" s="243"/>
      <c r="Q566" s="243"/>
      <c r="R566" s="243"/>
      <c r="S566" s="243"/>
      <c r="T566" s="244"/>
      <c r="U566" s="14"/>
      <c r="V566" s="14"/>
      <c r="W566" s="14"/>
      <c r="X566" s="14"/>
      <c r="Y566" s="14"/>
      <c r="Z566" s="14"/>
      <c r="AA566" s="14"/>
      <c r="AB566" s="14"/>
      <c r="AC566" s="14"/>
      <c r="AD566" s="14"/>
      <c r="AE566" s="14"/>
      <c r="AT566" s="245" t="s">
        <v>150</v>
      </c>
      <c r="AU566" s="245" t="s">
        <v>87</v>
      </c>
      <c r="AV566" s="14" t="s">
        <v>87</v>
      </c>
      <c r="AW566" s="14" t="s">
        <v>38</v>
      </c>
      <c r="AX566" s="14" t="s">
        <v>77</v>
      </c>
      <c r="AY566" s="245" t="s">
        <v>139</v>
      </c>
    </row>
    <row r="567" s="14" customFormat="1">
      <c r="A567" s="14"/>
      <c r="B567" s="235"/>
      <c r="C567" s="236"/>
      <c r="D567" s="226" t="s">
        <v>150</v>
      </c>
      <c r="E567" s="237" t="s">
        <v>37</v>
      </c>
      <c r="F567" s="238" t="s">
        <v>1017</v>
      </c>
      <c r="G567" s="236"/>
      <c r="H567" s="239">
        <v>28.196000000000002</v>
      </c>
      <c r="I567" s="240"/>
      <c r="J567" s="236"/>
      <c r="K567" s="236"/>
      <c r="L567" s="241"/>
      <c r="M567" s="242"/>
      <c r="N567" s="243"/>
      <c r="O567" s="243"/>
      <c r="P567" s="243"/>
      <c r="Q567" s="243"/>
      <c r="R567" s="243"/>
      <c r="S567" s="243"/>
      <c r="T567" s="244"/>
      <c r="U567" s="14"/>
      <c r="V567" s="14"/>
      <c r="W567" s="14"/>
      <c r="X567" s="14"/>
      <c r="Y567" s="14"/>
      <c r="Z567" s="14"/>
      <c r="AA567" s="14"/>
      <c r="AB567" s="14"/>
      <c r="AC567" s="14"/>
      <c r="AD567" s="14"/>
      <c r="AE567" s="14"/>
      <c r="AT567" s="245" t="s">
        <v>150</v>
      </c>
      <c r="AU567" s="245" t="s">
        <v>87</v>
      </c>
      <c r="AV567" s="14" t="s">
        <v>87</v>
      </c>
      <c r="AW567" s="14" t="s">
        <v>38</v>
      </c>
      <c r="AX567" s="14" t="s">
        <v>77</v>
      </c>
      <c r="AY567" s="245" t="s">
        <v>139</v>
      </c>
    </row>
    <row r="568" s="14" customFormat="1">
      <c r="A568" s="14"/>
      <c r="B568" s="235"/>
      <c r="C568" s="236"/>
      <c r="D568" s="226" t="s">
        <v>150</v>
      </c>
      <c r="E568" s="237" t="s">
        <v>37</v>
      </c>
      <c r="F568" s="238" t="s">
        <v>1018</v>
      </c>
      <c r="G568" s="236"/>
      <c r="H568" s="239">
        <v>2.835</v>
      </c>
      <c r="I568" s="240"/>
      <c r="J568" s="236"/>
      <c r="K568" s="236"/>
      <c r="L568" s="241"/>
      <c r="M568" s="242"/>
      <c r="N568" s="243"/>
      <c r="O568" s="243"/>
      <c r="P568" s="243"/>
      <c r="Q568" s="243"/>
      <c r="R568" s="243"/>
      <c r="S568" s="243"/>
      <c r="T568" s="244"/>
      <c r="U568" s="14"/>
      <c r="V568" s="14"/>
      <c r="W568" s="14"/>
      <c r="X568" s="14"/>
      <c r="Y568" s="14"/>
      <c r="Z568" s="14"/>
      <c r="AA568" s="14"/>
      <c r="AB568" s="14"/>
      <c r="AC568" s="14"/>
      <c r="AD568" s="14"/>
      <c r="AE568" s="14"/>
      <c r="AT568" s="245" t="s">
        <v>150</v>
      </c>
      <c r="AU568" s="245" t="s">
        <v>87</v>
      </c>
      <c r="AV568" s="14" t="s">
        <v>87</v>
      </c>
      <c r="AW568" s="14" t="s">
        <v>38</v>
      </c>
      <c r="AX568" s="14" t="s">
        <v>77</v>
      </c>
      <c r="AY568" s="245" t="s">
        <v>139</v>
      </c>
    </row>
    <row r="569" s="14" customFormat="1">
      <c r="A569" s="14"/>
      <c r="B569" s="235"/>
      <c r="C569" s="236"/>
      <c r="D569" s="226" t="s">
        <v>150</v>
      </c>
      <c r="E569" s="237" t="s">
        <v>37</v>
      </c>
      <c r="F569" s="238" t="s">
        <v>1019</v>
      </c>
      <c r="G569" s="236"/>
      <c r="H569" s="239">
        <v>2.8799999999999999</v>
      </c>
      <c r="I569" s="240"/>
      <c r="J569" s="236"/>
      <c r="K569" s="236"/>
      <c r="L569" s="241"/>
      <c r="M569" s="242"/>
      <c r="N569" s="243"/>
      <c r="O569" s="243"/>
      <c r="P569" s="243"/>
      <c r="Q569" s="243"/>
      <c r="R569" s="243"/>
      <c r="S569" s="243"/>
      <c r="T569" s="244"/>
      <c r="U569" s="14"/>
      <c r="V569" s="14"/>
      <c r="W569" s="14"/>
      <c r="X569" s="14"/>
      <c r="Y569" s="14"/>
      <c r="Z569" s="14"/>
      <c r="AA569" s="14"/>
      <c r="AB569" s="14"/>
      <c r="AC569" s="14"/>
      <c r="AD569" s="14"/>
      <c r="AE569" s="14"/>
      <c r="AT569" s="245" t="s">
        <v>150</v>
      </c>
      <c r="AU569" s="245" t="s">
        <v>87</v>
      </c>
      <c r="AV569" s="14" t="s">
        <v>87</v>
      </c>
      <c r="AW569" s="14" t="s">
        <v>38</v>
      </c>
      <c r="AX569" s="14" t="s">
        <v>77</v>
      </c>
      <c r="AY569" s="245" t="s">
        <v>139</v>
      </c>
    </row>
    <row r="570" s="13" customFormat="1">
      <c r="A570" s="13"/>
      <c r="B570" s="224"/>
      <c r="C570" s="225"/>
      <c r="D570" s="226" t="s">
        <v>150</v>
      </c>
      <c r="E570" s="227" t="s">
        <v>37</v>
      </c>
      <c r="F570" s="228" t="s">
        <v>1020</v>
      </c>
      <c r="G570" s="225"/>
      <c r="H570" s="227" t="s">
        <v>37</v>
      </c>
      <c r="I570" s="229"/>
      <c r="J570" s="225"/>
      <c r="K570" s="225"/>
      <c r="L570" s="230"/>
      <c r="M570" s="231"/>
      <c r="N570" s="232"/>
      <c r="O570" s="232"/>
      <c r="P570" s="232"/>
      <c r="Q570" s="232"/>
      <c r="R570" s="232"/>
      <c r="S570" s="232"/>
      <c r="T570" s="233"/>
      <c r="U570" s="13"/>
      <c r="V570" s="13"/>
      <c r="W570" s="13"/>
      <c r="X570" s="13"/>
      <c r="Y570" s="13"/>
      <c r="Z570" s="13"/>
      <c r="AA570" s="13"/>
      <c r="AB570" s="13"/>
      <c r="AC570" s="13"/>
      <c r="AD570" s="13"/>
      <c r="AE570" s="13"/>
      <c r="AT570" s="234" t="s">
        <v>150</v>
      </c>
      <c r="AU570" s="234" t="s">
        <v>87</v>
      </c>
      <c r="AV570" s="13" t="s">
        <v>85</v>
      </c>
      <c r="AW570" s="13" t="s">
        <v>38</v>
      </c>
      <c r="AX570" s="13" t="s">
        <v>77</v>
      </c>
      <c r="AY570" s="234" t="s">
        <v>139</v>
      </c>
    </row>
    <row r="571" s="14" customFormat="1">
      <c r="A571" s="14"/>
      <c r="B571" s="235"/>
      <c r="C571" s="236"/>
      <c r="D571" s="226" t="s">
        <v>150</v>
      </c>
      <c r="E571" s="237" t="s">
        <v>37</v>
      </c>
      <c r="F571" s="238" t="s">
        <v>1021</v>
      </c>
      <c r="G571" s="236"/>
      <c r="H571" s="239">
        <v>77.540000000000006</v>
      </c>
      <c r="I571" s="240"/>
      <c r="J571" s="236"/>
      <c r="K571" s="236"/>
      <c r="L571" s="241"/>
      <c r="M571" s="242"/>
      <c r="N571" s="243"/>
      <c r="O571" s="243"/>
      <c r="P571" s="243"/>
      <c r="Q571" s="243"/>
      <c r="R571" s="243"/>
      <c r="S571" s="243"/>
      <c r="T571" s="244"/>
      <c r="U571" s="14"/>
      <c r="V571" s="14"/>
      <c r="W571" s="14"/>
      <c r="X571" s="14"/>
      <c r="Y571" s="14"/>
      <c r="Z571" s="14"/>
      <c r="AA571" s="14"/>
      <c r="AB571" s="14"/>
      <c r="AC571" s="14"/>
      <c r="AD571" s="14"/>
      <c r="AE571" s="14"/>
      <c r="AT571" s="245" t="s">
        <v>150</v>
      </c>
      <c r="AU571" s="245" t="s">
        <v>87</v>
      </c>
      <c r="AV571" s="14" t="s">
        <v>87</v>
      </c>
      <c r="AW571" s="14" t="s">
        <v>38</v>
      </c>
      <c r="AX571" s="14" t="s">
        <v>77</v>
      </c>
      <c r="AY571" s="245" t="s">
        <v>139</v>
      </c>
    </row>
    <row r="572" s="16" customFormat="1">
      <c r="A572" s="16"/>
      <c r="B572" s="257"/>
      <c r="C572" s="258"/>
      <c r="D572" s="226" t="s">
        <v>150</v>
      </c>
      <c r="E572" s="259" t="s">
        <v>37</v>
      </c>
      <c r="F572" s="260" t="s">
        <v>178</v>
      </c>
      <c r="G572" s="258"/>
      <c r="H572" s="261">
        <v>142.46000000000001</v>
      </c>
      <c r="I572" s="262"/>
      <c r="J572" s="258"/>
      <c r="K572" s="258"/>
      <c r="L572" s="263"/>
      <c r="M572" s="264"/>
      <c r="N572" s="265"/>
      <c r="O572" s="265"/>
      <c r="P572" s="265"/>
      <c r="Q572" s="265"/>
      <c r="R572" s="265"/>
      <c r="S572" s="265"/>
      <c r="T572" s="266"/>
      <c r="U572" s="16"/>
      <c r="V572" s="16"/>
      <c r="W572" s="16"/>
      <c r="X572" s="16"/>
      <c r="Y572" s="16"/>
      <c r="Z572" s="16"/>
      <c r="AA572" s="16"/>
      <c r="AB572" s="16"/>
      <c r="AC572" s="16"/>
      <c r="AD572" s="16"/>
      <c r="AE572" s="16"/>
      <c r="AT572" s="267" t="s">
        <v>150</v>
      </c>
      <c r="AU572" s="267" t="s">
        <v>87</v>
      </c>
      <c r="AV572" s="16" t="s">
        <v>146</v>
      </c>
      <c r="AW572" s="16" t="s">
        <v>38</v>
      </c>
      <c r="AX572" s="16" t="s">
        <v>85</v>
      </c>
      <c r="AY572" s="267" t="s">
        <v>139</v>
      </c>
    </row>
    <row r="573" s="2" customFormat="1" ht="24.15" customHeight="1">
      <c r="A573" s="40"/>
      <c r="B573" s="41"/>
      <c r="C573" s="206" t="s">
        <v>1022</v>
      </c>
      <c r="D573" s="206" t="s">
        <v>141</v>
      </c>
      <c r="E573" s="207" t="s">
        <v>461</v>
      </c>
      <c r="F573" s="208" t="s">
        <v>462</v>
      </c>
      <c r="G573" s="209" t="s">
        <v>454</v>
      </c>
      <c r="H573" s="210">
        <v>142.46000000000001</v>
      </c>
      <c r="I573" s="211"/>
      <c r="J573" s="212">
        <f>ROUND(I573*H573,2)</f>
        <v>0</v>
      </c>
      <c r="K573" s="208" t="s">
        <v>145</v>
      </c>
      <c r="L573" s="46"/>
      <c r="M573" s="213" t="s">
        <v>37</v>
      </c>
      <c r="N573" s="214" t="s">
        <v>48</v>
      </c>
      <c r="O573" s="86"/>
      <c r="P573" s="215">
        <f>O573*H573</f>
        <v>0</v>
      </c>
      <c r="Q573" s="215">
        <v>0</v>
      </c>
      <c r="R573" s="215">
        <f>Q573*H573</f>
        <v>0</v>
      </c>
      <c r="S573" s="215">
        <v>0</v>
      </c>
      <c r="T573" s="216">
        <f>S573*H573</f>
        <v>0</v>
      </c>
      <c r="U573" s="40"/>
      <c r="V573" s="40"/>
      <c r="W573" s="40"/>
      <c r="X573" s="40"/>
      <c r="Y573" s="40"/>
      <c r="Z573" s="40"/>
      <c r="AA573" s="40"/>
      <c r="AB573" s="40"/>
      <c r="AC573" s="40"/>
      <c r="AD573" s="40"/>
      <c r="AE573" s="40"/>
      <c r="AR573" s="217" t="s">
        <v>146</v>
      </c>
      <c r="AT573" s="217" t="s">
        <v>141</v>
      </c>
      <c r="AU573" s="217" t="s">
        <v>87</v>
      </c>
      <c r="AY573" s="19" t="s">
        <v>139</v>
      </c>
      <c r="BE573" s="218">
        <f>IF(N573="základní",J573,0)</f>
        <v>0</v>
      </c>
      <c r="BF573" s="218">
        <f>IF(N573="snížená",J573,0)</f>
        <v>0</v>
      </c>
      <c r="BG573" s="218">
        <f>IF(N573="zákl. přenesená",J573,0)</f>
        <v>0</v>
      </c>
      <c r="BH573" s="218">
        <f>IF(N573="sníž. přenesená",J573,0)</f>
        <v>0</v>
      </c>
      <c r="BI573" s="218">
        <f>IF(N573="nulová",J573,0)</f>
        <v>0</v>
      </c>
      <c r="BJ573" s="19" t="s">
        <v>85</v>
      </c>
      <c r="BK573" s="218">
        <f>ROUND(I573*H573,2)</f>
        <v>0</v>
      </c>
      <c r="BL573" s="19" t="s">
        <v>146</v>
      </c>
      <c r="BM573" s="217" t="s">
        <v>1023</v>
      </c>
    </row>
    <row r="574" s="2" customFormat="1">
      <c r="A574" s="40"/>
      <c r="B574" s="41"/>
      <c r="C574" s="42"/>
      <c r="D574" s="219" t="s">
        <v>148</v>
      </c>
      <c r="E574" s="42"/>
      <c r="F574" s="220" t="s">
        <v>464</v>
      </c>
      <c r="G574" s="42"/>
      <c r="H574" s="42"/>
      <c r="I574" s="221"/>
      <c r="J574" s="42"/>
      <c r="K574" s="42"/>
      <c r="L574" s="46"/>
      <c r="M574" s="222"/>
      <c r="N574" s="223"/>
      <c r="O574" s="86"/>
      <c r="P574" s="86"/>
      <c r="Q574" s="86"/>
      <c r="R574" s="86"/>
      <c r="S574" s="86"/>
      <c r="T574" s="87"/>
      <c r="U574" s="40"/>
      <c r="V574" s="40"/>
      <c r="W574" s="40"/>
      <c r="X574" s="40"/>
      <c r="Y574" s="40"/>
      <c r="Z574" s="40"/>
      <c r="AA574" s="40"/>
      <c r="AB574" s="40"/>
      <c r="AC574" s="40"/>
      <c r="AD574" s="40"/>
      <c r="AE574" s="40"/>
      <c r="AT574" s="19" t="s">
        <v>148</v>
      </c>
      <c r="AU574" s="19" t="s">
        <v>87</v>
      </c>
    </row>
    <row r="575" s="2" customFormat="1" ht="21.75" customHeight="1">
      <c r="A575" s="40"/>
      <c r="B575" s="41"/>
      <c r="C575" s="206" t="s">
        <v>1024</v>
      </c>
      <c r="D575" s="206" t="s">
        <v>141</v>
      </c>
      <c r="E575" s="207" t="s">
        <v>466</v>
      </c>
      <c r="F575" s="208" t="s">
        <v>467</v>
      </c>
      <c r="G575" s="209" t="s">
        <v>454</v>
      </c>
      <c r="H575" s="210">
        <v>0.76000000000000001</v>
      </c>
      <c r="I575" s="211"/>
      <c r="J575" s="212">
        <f>ROUND(I575*H575,2)</f>
        <v>0</v>
      </c>
      <c r="K575" s="208" t="s">
        <v>37</v>
      </c>
      <c r="L575" s="46"/>
      <c r="M575" s="213" t="s">
        <v>37</v>
      </c>
      <c r="N575" s="214" t="s">
        <v>48</v>
      </c>
      <c r="O575" s="86"/>
      <c r="P575" s="215">
        <f>O575*H575</f>
        <v>0</v>
      </c>
      <c r="Q575" s="215">
        <v>0</v>
      </c>
      <c r="R575" s="215">
        <f>Q575*H575</f>
        <v>0</v>
      </c>
      <c r="S575" s="215">
        <v>0</v>
      </c>
      <c r="T575" s="216">
        <f>S575*H575</f>
        <v>0</v>
      </c>
      <c r="U575" s="40"/>
      <c r="V575" s="40"/>
      <c r="W575" s="40"/>
      <c r="X575" s="40"/>
      <c r="Y575" s="40"/>
      <c r="Z575" s="40"/>
      <c r="AA575" s="40"/>
      <c r="AB575" s="40"/>
      <c r="AC575" s="40"/>
      <c r="AD575" s="40"/>
      <c r="AE575" s="40"/>
      <c r="AR575" s="217" t="s">
        <v>146</v>
      </c>
      <c r="AT575" s="217" t="s">
        <v>141</v>
      </c>
      <c r="AU575" s="217" t="s">
        <v>87</v>
      </c>
      <c r="AY575" s="19" t="s">
        <v>139</v>
      </c>
      <c r="BE575" s="218">
        <f>IF(N575="základní",J575,0)</f>
        <v>0</v>
      </c>
      <c r="BF575" s="218">
        <f>IF(N575="snížená",J575,0)</f>
        <v>0</v>
      </c>
      <c r="BG575" s="218">
        <f>IF(N575="zákl. přenesená",J575,0)</f>
        <v>0</v>
      </c>
      <c r="BH575" s="218">
        <f>IF(N575="sníž. přenesená",J575,0)</f>
        <v>0</v>
      </c>
      <c r="BI575" s="218">
        <f>IF(N575="nulová",J575,0)</f>
        <v>0</v>
      </c>
      <c r="BJ575" s="19" t="s">
        <v>85</v>
      </c>
      <c r="BK575" s="218">
        <f>ROUND(I575*H575,2)</f>
        <v>0</v>
      </c>
      <c r="BL575" s="19" t="s">
        <v>146</v>
      </c>
      <c r="BM575" s="217" t="s">
        <v>1025</v>
      </c>
    </row>
    <row r="576" s="14" customFormat="1">
      <c r="A576" s="14"/>
      <c r="B576" s="235"/>
      <c r="C576" s="236"/>
      <c r="D576" s="226" t="s">
        <v>150</v>
      </c>
      <c r="E576" s="237" t="s">
        <v>37</v>
      </c>
      <c r="F576" s="238" t="s">
        <v>1026</v>
      </c>
      <c r="G576" s="236"/>
      <c r="H576" s="239">
        <v>0.76000000000000001</v>
      </c>
      <c r="I576" s="240"/>
      <c r="J576" s="236"/>
      <c r="K576" s="236"/>
      <c r="L576" s="241"/>
      <c r="M576" s="242"/>
      <c r="N576" s="243"/>
      <c r="O576" s="243"/>
      <c r="P576" s="243"/>
      <c r="Q576" s="243"/>
      <c r="R576" s="243"/>
      <c r="S576" s="243"/>
      <c r="T576" s="244"/>
      <c r="U576" s="14"/>
      <c r="V576" s="14"/>
      <c r="W576" s="14"/>
      <c r="X576" s="14"/>
      <c r="Y576" s="14"/>
      <c r="Z576" s="14"/>
      <c r="AA576" s="14"/>
      <c r="AB576" s="14"/>
      <c r="AC576" s="14"/>
      <c r="AD576" s="14"/>
      <c r="AE576" s="14"/>
      <c r="AT576" s="245" t="s">
        <v>150</v>
      </c>
      <c r="AU576" s="245" t="s">
        <v>87</v>
      </c>
      <c r="AV576" s="14" t="s">
        <v>87</v>
      </c>
      <c r="AW576" s="14" t="s">
        <v>38</v>
      </c>
      <c r="AX576" s="14" t="s">
        <v>85</v>
      </c>
      <c r="AY576" s="245" t="s">
        <v>139</v>
      </c>
    </row>
    <row r="577" s="2" customFormat="1" ht="16.5" customHeight="1">
      <c r="A577" s="40"/>
      <c r="B577" s="41"/>
      <c r="C577" s="206" t="s">
        <v>1027</v>
      </c>
      <c r="D577" s="206" t="s">
        <v>141</v>
      </c>
      <c r="E577" s="207" t="s">
        <v>1028</v>
      </c>
      <c r="F577" s="208" t="s">
        <v>1029</v>
      </c>
      <c r="G577" s="209" t="s">
        <v>979</v>
      </c>
      <c r="H577" s="210">
        <v>-760</v>
      </c>
      <c r="I577" s="211"/>
      <c r="J577" s="212">
        <f>ROUND(I577*H577,2)</f>
        <v>0</v>
      </c>
      <c r="K577" s="208" t="s">
        <v>37</v>
      </c>
      <c r="L577" s="46"/>
      <c r="M577" s="213" t="s">
        <v>37</v>
      </c>
      <c r="N577" s="214" t="s">
        <v>48</v>
      </c>
      <c r="O577" s="86"/>
      <c r="P577" s="215">
        <f>O577*H577</f>
        <v>0</v>
      </c>
      <c r="Q577" s="215">
        <v>0</v>
      </c>
      <c r="R577" s="215">
        <f>Q577*H577</f>
        <v>0</v>
      </c>
      <c r="S577" s="215">
        <v>0</v>
      </c>
      <c r="T577" s="216">
        <f>S577*H577</f>
        <v>0</v>
      </c>
      <c r="U577" s="40"/>
      <c r="V577" s="40"/>
      <c r="W577" s="40"/>
      <c r="X577" s="40"/>
      <c r="Y577" s="40"/>
      <c r="Z577" s="40"/>
      <c r="AA577" s="40"/>
      <c r="AB577" s="40"/>
      <c r="AC577" s="40"/>
      <c r="AD577" s="40"/>
      <c r="AE577" s="40"/>
      <c r="AR577" s="217" t="s">
        <v>146</v>
      </c>
      <c r="AT577" s="217" t="s">
        <v>141</v>
      </c>
      <c r="AU577" s="217" t="s">
        <v>87</v>
      </c>
      <c r="AY577" s="19" t="s">
        <v>139</v>
      </c>
      <c r="BE577" s="218">
        <f>IF(N577="základní",J577,0)</f>
        <v>0</v>
      </c>
      <c r="BF577" s="218">
        <f>IF(N577="snížená",J577,0)</f>
        <v>0</v>
      </c>
      <c r="BG577" s="218">
        <f>IF(N577="zákl. přenesená",J577,0)</f>
        <v>0</v>
      </c>
      <c r="BH577" s="218">
        <f>IF(N577="sníž. přenesená",J577,0)</f>
        <v>0</v>
      </c>
      <c r="BI577" s="218">
        <f>IF(N577="nulová",J577,0)</f>
        <v>0</v>
      </c>
      <c r="BJ577" s="19" t="s">
        <v>85</v>
      </c>
      <c r="BK577" s="218">
        <f>ROUND(I577*H577,2)</f>
        <v>0</v>
      </c>
      <c r="BL577" s="19" t="s">
        <v>146</v>
      </c>
      <c r="BM577" s="217" t="s">
        <v>1030</v>
      </c>
    </row>
    <row r="578" s="14" customFormat="1">
      <c r="A578" s="14"/>
      <c r="B578" s="235"/>
      <c r="C578" s="236"/>
      <c r="D578" s="226" t="s">
        <v>150</v>
      </c>
      <c r="E578" s="237" t="s">
        <v>37</v>
      </c>
      <c r="F578" s="238" t="s">
        <v>1031</v>
      </c>
      <c r="G578" s="236"/>
      <c r="H578" s="239">
        <v>-760</v>
      </c>
      <c r="I578" s="240"/>
      <c r="J578" s="236"/>
      <c r="K578" s="236"/>
      <c r="L578" s="241"/>
      <c r="M578" s="242"/>
      <c r="N578" s="243"/>
      <c r="O578" s="243"/>
      <c r="P578" s="243"/>
      <c r="Q578" s="243"/>
      <c r="R578" s="243"/>
      <c r="S578" s="243"/>
      <c r="T578" s="244"/>
      <c r="U578" s="14"/>
      <c r="V578" s="14"/>
      <c r="W578" s="14"/>
      <c r="X578" s="14"/>
      <c r="Y578" s="14"/>
      <c r="Z578" s="14"/>
      <c r="AA578" s="14"/>
      <c r="AB578" s="14"/>
      <c r="AC578" s="14"/>
      <c r="AD578" s="14"/>
      <c r="AE578" s="14"/>
      <c r="AT578" s="245" t="s">
        <v>150</v>
      </c>
      <c r="AU578" s="245" t="s">
        <v>87</v>
      </c>
      <c r="AV578" s="14" t="s">
        <v>87</v>
      </c>
      <c r="AW578" s="14" t="s">
        <v>38</v>
      </c>
      <c r="AX578" s="14" t="s">
        <v>85</v>
      </c>
      <c r="AY578" s="245" t="s">
        <v>139</v>
      </c>
    </row>
    <row r="579" s="12" customFormat="1" ht="22.8" customHeight="1">
      <c r="A579" s="12"/>
      <c r="B579" s="190"/>
      <c r="C579" s="191"/>
      <c r="D579" s="192" t="s">
        <v>76</v>
      </c>
      <c r="E579" s="204" t="s">
        <v>475</v>
      </c>
      <c r="F579" s="204" t="s">
        <v>476</v>
      </c>
      <c r="G579" s="191"/>
      <c r="H579" s="191"/>
      <c r="I579" s="194"/>
      <c r="J579" s="205">
        <f>BK579</f>
        <v>0</v>
      </c>
      <c r="K579" s="191"/>
      <c r="L579" s="196"/>
      <c r="M579" s="197"/>
      <c r="N579" s="198"/>
      <c r="O579" s="198"/>
      <c r="P579" s="199">
        <f>SUM(P580:P581)</f>
        <v>0</v>
      </c>
      <c r="Q579" s="198"/>
      <c r="R579" s="199">
        <f>SUM(R580:R581)</f>
        <v>0</v>
      </c>
      <c r="S579" s="198"/>
      <c r="T579" s="200">
        <f>SUM(T580:T581)</f>
        <v>0</v>
      </c>
      <c r="U579" s="12"/>
      <c r="V579" s="12"/>
      <c r="W579" s="12"/>
      <c r="X579" s="12"/>
      <c r="Y579" s="12"/>
      <c r="Z579" s="12"/>
      <c r="AA579" s="12"/>
      <c r="AB579" s="12"/>
      <c r="AC579" s="12"/>
      <c r="AD579" s="12"/>
      <c r="AE579" s="12"/>
      <c r="AR579" s="201" t="s">
        <v>85</v>
      </c>
      <c r="AT579" s="202" t="s">
        <v>76</v>
      </c>
      <c r="AU579" s="202" t="s">
        <v>85</v>
      </c>
      <c r="AY579" s="201" t="s">
        <v>139</v>
      </c>
      <c r="BK579" s="203">
        <f>SUM(BK580:BK581)</f>
        <v>0</v>
      </c>
    </row>
    <row r="580" s="2" customFormat="1" ht="24.15" customHeight="1">
      <c r="A580" s="40"/>
      <c r="B580" s="41"/>
      <c r="C580" s="206" t="s">
        <v>1032</v>
      </c>
      <c r="D580" s="206" t="s">
        <v>141</v>
      </c>
      <c r="E580" s="207" t="s">
        <v>1033</v>
      </c>
      <c r="F580" s="208" t="s">
        <v>1034</v>
      </c>
      <c r="G580" s="209" t="s">
        <v>454</v>
      </c>
      <c r="H580" s="210">
        <v>359.33499999999998</v>
      </c>
      <c r="I580" s="211"/>
      <c r="J580" s="212">
        <f>ROUND(I580*H580,2)</f>
        <v>0</v>
      </c>
      <c r="K580" s="208" t="s">
        <v>145</v>
      </c>
      <c r="L580" s="46"/>
      <c r="M580" s="213" t="s">
        <v>37</v>
      </c>
      <c r="N580" s="214" t="s">
        <v>48</v>
      </c>
      <c r="O580" s="86"/>
      <c r="P580" s="215">
        <f>O580*H580</f>
        <v>0</v>
      </c>
      <c r="Q580" s="215">
        <v>0</v>
      </c>
      <c r="R580" s="215">
        <f>Q580*H580</f>
        <v>0</v>
      </c>
      <c r="S580" s="215">
        <v>0</v>
      </c>
      <c r="T580" s="216">
        <f>S580*H580</f>
        <v>0</v>
      </c>
      <c r="U580" s="40"/>
      <c r="V580" s="40"/>
      <c r="W580" s="40"/>
      <c r="X580" s="40"/>
      <c r="Y580" s="40"/>
      <c r="Z580" s="40"/>
      <c r="AA580" s="40"/>
      <c r="AB580" s="40"/>
      <c r="AC580" s="40"/>
      <c r="AD580" s="40"/>
      <c r="AE580" s="40"/>
      <c r="AR580" s="217" t="s">
        <v>146</v>
      </c>
      <c r="AT580" s="217" t="s">
        <v>141</v>
      </c>
      <c r="AU580" s="217" t="s">
        <v>87</v>
      </c>
      <c r="AY580" s="19" t="s">
        <v>139</v>
      </c>
      <c r="BE580" s="218">
        <f>IF(N580="základní",J580,0)</f>
        <v>0</v>
      </c>
      <c r="BF580" s="218">
        <f>IF(N580="snížená",J580,0)</f>
        <v>0</v>
      </c>
      <c r="BG580" s="218">
        <f>IF(N580="zákl. přenesená",J580,0)</f>
        <v>0</v>
      </c>
      <c r="BH580" s="218">
        <f>IF(N580="sníž. přenesená",J580,0)</f>
        <v>0</v>
      </c>
      <c r="BI580" s="218">
        <f>IF(N580="nulová",J580,0)</f>
        <v>0</v>
      </c>
      <c r="BJ580" s="19" t="s">
        <v>85</v>
      </c>
      <c r="BK580" s="218">
        <f>ROUND(I580*H580,2)</f>
        <v>0</v>
      </c>
      <c r="BL580" s="19" t="s">
        <v>146</v>
      </c>
      <c r="BM580" s="217" t="s">
        <v>1035</v>
      </c>
    </row>
    <row r="581" s="2" customFormat="1">
      <c r="A581" s="40"/>
      <c r="B581" s="41"/>
      <c r="C581" s="42"/>
      <c r="D581" s="219" t="s">
        <v>148</v>
      </c>
      <c r="E581" s="42"/>
      <c r="F581" s="220" t="s">
        <v>1036</v>
      </c>
      <c r="G581" s="42"/>
      <c r="H581" s="42"/>
      <c r="I581" s="221"/>
      <c r="J581" s="42"/>
      <c r="K581" s="42"/>
      <c r="L581" s="46"/>
      <c r="M581" s="222"/>
      <c r="N581" s="223"/>
      <c r="O581" s="86"/>
      <c r="P581" s="86"/>
      <c r="Q581" s="86"/>
      <c r="R581" s="86"/>
      <c r="S581" s="86"/>
      <c r="T581" s="87"/>
      <c r="U581" s="40"/>
      <c r="V581" s="40"/>
      <c r="W581" s="40"/>
      <c r="X581" s="40"/>
      <c r="Y581" s="40"/>
      <c r="Z581" s="40"/>
      <c r="AA581" s="40"/>
      <c r="AB581" s="40"/>
      <c r="AC581" s="40"/>
      <c r="AD581" s="40"/>
      <c r="AE581" s="40"/>
      <c r="AT581" s="19" t="s">
        <v>148</v>
      </c>
      <c r="AU581" s="19" t="s">
        <v>87</v>
      </c>
    </row>
    <row r="582" s="12" customFormat="1" ht="25.92" customHeight="1">
      <c r="A582" s="12"/>
      <c r="B582" s="190"/>
      <c r="C582" s="191"/>
      <c r="D582" s="192" t="s">
        <v>76</v>
      </c>
      <c r="E582" s="193" t="s">
        <v>1037</v>
      </c>
      <c r="F582" s="193" t="s">
        <v>1038</v>
      </c>
      <c r="G582" s="191"/>
      <c r="H582" s="191"/>
      <c r="I582" s="194"/>
      <c r="J582" s="195">
        <f>BK582</f>
        <v>0</v>
      </c>
      <c r="K582" s="191"/>
      <c r="L582" s="196"/>
      <c r="M582" s="197"/>
      <c r="N582" s="198"/>
      <c r="O582" s="198"/>
      <c r="P582" s="199">
        <f>P583+P593+P616</f>
        <v>0</v>
      </c>
      <c r="Q582" s="198"/>
      <c r="R582" s="199">
        <f>R583+R593+R616</f>
        <v>1.0861424</v>
      </c>
      <c r="S582" s="198"/>
      <c r="T582" s="200">
        <f>T583+T593+T616</f>
        <v>0.76000000000000001</v>
      </c>
      <c r="U582" s="12"/>
      <c r="V582" s="12"/>
      <c r="W582" s="12"/>
      <c r="X582" s="12"/>
      <c r="Y582" s="12"/>
      <c r="Z582" s="12"/>
      <c r="AA582" s="12"/>
      <c r="AB582" s="12"/>
      <c r="AC582" s="12"/>
      <c r="AD582" s="12"/>
      <c r="AE582" s="12"/>
      <c r="AR582" s="201" t="s">
        <v>87</v>
      </c>
      <c r="AT582" s="202" t="s">
        <v>76</v>
      </c>
      <c r="AU582" s="202" t="s">
        <v>77</v>
      </c>
      <c r="AY582" s="201" t="s">
        <v>139</v>
      </c>
      <c r="BK582" s="203">
        <f>BK583+BK593+BK616</f>
        <v>0</v>
      </c>
    </row>
    <row r="583" s="12" customFormat="1" ht="22.8" customHeight="1">
      <c r="A583" s="12"/>
      <c r="B583" s="190"/>
      <c r="C583" s="191"/>
      <c r="D583" s="192" t="s">
        <v>76</v>
      </c>
      <c r="E583" s="204" t="s">
        <v>1039</v>
      </c>
      <c r="F583" s="204" t="s">
        <v>1040</v>
      </c>
      <c r="G583" s="191"/>
      <c r="H583" s="191"/>
      <c r="I583" s="194"/>
      <c r="J583" s="205">
        <f>BK583</f>
        <v>0</v>
      </c>
      <c r="K583" s="191"/>
      <c r="L583" s="196"/>
      <c r="M583" s="197"/>
      <c r="N583" s="198"/>
      <c r="O583" s="198"/>
      <c r="P583" s="199">
        <f>SUM(P584:P592)</f>
        <v>0</v>
      </c>
      <c r="Q583" s="198"/>
      <c r="R583" s="199">
        <f>SUM(R584:R592)</f>
        <v>0</v>
      </c>
      <c r="S583" s="198"/>
      <c r="T583" s="200">
        <f>SUM(T584:T592)</f>
        <v>0</v>
      </c>
      <c r="U583" s="12"/>
      <c r="V583" s="12"/>
      <c r="W583" s="12"/>
      <c r="X583" s="12"/>
      <c r="Y583" s="12"/>
      <c r="Z583" s="12"/>
      <c r="AA583" s="12"/>
      <c r="AB583" s="12"/>
      <c r="AC583" s="12"/>
      <c r="AD583" s="12"/>
      <c r="AE583" s="12"/>
      <c r="AR583" s="201" t="s">
        <v>87</v>
      </c>
      <c r="AT583" s="202" t="s">
        <v>76</v>
      </c>
      <c r="AU583" s="202" t="s">
        <v>85</v>
      </c>
      <c r="AY583" s="201" t="s">
        <v>139</v>
      </c>
      <c r="BK583" s="203">
        <f>SUM(BK584:BK592)</f>
        <v>0</v>
      </c>
    </row>
    <row r="584" s="2" customFormat="1" ht="24.15" customHeight="1">
      <c r="A584" s="40"/>
      <c r="B584" s="41"/>
      <c r="C584" s="206" t="s">
        <v>1041</v>
      </c>
      <c r="D584" s="206" t="s">
        <v>141</v>
      </c>
      <c r="E584" s="207" t="s">
        <v>1042</v>
      </c>
      <c r="F584" s="208" t="s">
        <v>1043</v>
      </c>
      <c r="G584" s="209" t="s">
        <v>144</v>
      </c>
      <c r="H584" s="210">
        <v>2</v>
      </c>
      <c r="I584" s="211"/>
      <c r="J584" s="212">
        <f>ROUND(I584*H584,2)</f>
        <v>0</v>
      </c>
      <c r="K584" s="208" t="s">
        <v>145</v>
      </c>
      <c r="L584" s="46"/>
      <c r="M584" s="213" t="s">
        <v>37</v>
      </c>
      <c r="N584" s="214" t="s">
        <v>48</v>
      </c>
      <c r="O584" s="86"/>
      <c r="P584" s="215">
        <f>O584*H584</f>
        <v>0</v>
      </c>
      <c r="Q584" s="215">
        <v>0</v>
      </c>
      <c r="R584" s="215">
        <f>Q584*H584</f>
        <v>0</v>
      </c>
      <c r="S584" s="215">
        <v>0</v>
      </c>
      <c r="T584" s="216">
        <f>S584*H584</f>
        <v>0</v>
      </c>
      <c r="U584" s="40"/>
      <c r="V584" s="40"/>
      <c r="W584" s="40"/>
      <c r="X584" s="40"/>
      <c r="Y584" s="40"/>
      <c r="Z584" s="40"/>
      <c r="AA584" s="40"/>
      <c r="AB584" s="40"/>
      <c r="AC584" s="40"/>
      <c r="AD584" s="40"/>
      <c r="AE584" s="40"/>
      <c r="AR584" s="217" t="s">
        <v>260</v>
      </c>
      <c r="AT584" s="217" t="s">
        <v>141</v>
      </c>
      <c r="AU584" s="217" t="s">
        <v>87</v>
      </c>
      <c r="AY584" s="19" t="s">
        <v>139</v>
      </c>
      <c r="BE584" s="218">
        <f>IF(N584="základní",J584,0)</f>
        <v>0</v>
      </c>
      <c r="BF584" s="218">
        <f>IF(N584="snížená",J584,0)</f>
        <v>0</v>
      </c>
      <c r="BG584" s="218">
        <f>IF(N584="zákl. přenesená",J584,0)</f>
        <v>0</v>
      </c>
      <c r="BH584" s="218">
        <f>IF(N584="sníž. přenesená",J584,0)</f>
        <v>0</v>
      </c>
      <c r="BI584" s="218">
        <f>IF(N584="nulová",J584,0)</f>
        <v>0</v>
      </c>
      <c r="BJ584" s="19" t="s">
        <v>85</v>
      </c>
      <c r="BK584" s="218">
        <f>ROUND(I584*H584,2)</f>
        <v>0</v>
      </c>
      <c r="BL584" s="19" t="s">
        <v>260</v>
      </c>
      <c r="BM584" s="217" t="s">
        <v>1044</v>
      </c>
    </row>
    <row r="585" s="2" customFormat="1">
      <c r="A585" s="40"/>
      <c r="B585" s="41"/>
      <c r="C585" s="42"/>
      <c r="D585" s="219" t="s">
        <v>148</v>
      </c>
      <c r="E585" s="42"/>
      <c r="F585" s="220" t="s">
        <v>1045</v>
      </c>
      <c r="G585" s="42"/>
      <c r="H585" s="42"/>
      <c r="I585" s="221"/>
      <c r="J585" s="42"/>
      <c r="K585" s="42"/>
      <c r="L585" s="46"/>
      <c r="M585" s="222"/>
      <c r="N585" s="223"/>
      <c r="O585" s="86"/>
      <c r="P585" s="86"/>
      <c r="Q585" s="86"/>
      <c r="R585" s="86"/>
      <c r="S585" s="86"/>
      <c r="T585" s="87"/>
      <c r="U585" s="40"/>
      <c r="V585" s="40"/>
      <c r="W585" s="40"/>
      <c r="X585" s="40"/>
      <c r="Y585" s="40"/>
      <c r="Z585" s="40"/>
      <c r="AA585" s="40"/>
      <c r="AB585" s="40"/>
      <c r="AC585" s="40"/>
      <c r="AD585" s="40"/>
      <c r="AE585" s="40"/>
      <c r="AT585" s="19" t="s">
        <v>148</v>
      </c>
      <c r="AU585" s="19" t="s">
        <v>87</v>
      </c>
    </row>
    <row r="586" s="13" customFormat="1">
      <c r="A586" s="13"/>
      <c r="B586" s="224"/>
      <c r="C586" s="225"/>
      <c r="D586" s="226" t="s">
        <v>150</v>
      </c>
      <c r="E586" s="227" t="s">
        <v>37</v>
      </c>
      <c r="F586" s="228" t="s">
        <v>1046</v>
      </c>
      <c r="G586" s="225"/>
      <c r="H586" s="227" t="s">
        <v>37</v>
      </c>
      <c r="I586" s="229"/>
      <c r="J586" s="225"/>
      <c r="K586" s="225"/>
      <c r="L586" s="230"/>
      <c r="M586" s="231"/>
      <c r="N586" s="232"/>
      <c r="O586" s="232"/>
      <c r="P586" s="232"/>
      <c r="Q586" s="232"/>
      <c r="R586" s="232"/>
      <c r="S586" s="232"/>
      <c r="T586" s="233"/>
      <c r="U586" s="13"/>
      <c r="V586" s="13"/>
      <c r="W586" s="13"/>
      <c r="X586" s="13"/>
      <c r="Y586" s="13"/>
      <c r="Z586" s="13"/>
      <c r="AA586" s="13"/>
      <c r="AB586" s="13"/>
      <c r="AC586" s="13"/>
      <c r="AD586" s="13"/>
      <c r="AE586" s="13"/>
      <c r="AT586" s="234" t="s">
        <v>150</v>
      </c>
      <c r="AU586" s="234" t="s">
        <v>87</v>
      </c>
      <c r="AV586" s="13" t="s">
        <v>85</v>
      </c>
      <c r="AW586" s="13" t="s">
        <v>38</v>
      </c>
      <c r="AX586" s="13" t="s">
        <v>77</v>
      </c>
      <c r="AY586" s="234" t="s">
        <v>139</v>
      </c>
    </row>
    <row r="587" s="14" customFormat="1">
      <c r="A587" s="14"/>
      <c r="B587" s="235"/>
      <c r="C587" s="236"/>
      <c r="D587" s="226" t="s">
        <v>150</v>
      </c>
      <c r="E587" s="237" t="s">
        <v>37</v>
      </c>
      <c r="F587" s="238" t="s">
        <v>1047</v>
      </c>
      <c r="G587" s="236"/>
      <c r="H587" s="239">
        <v>2</v>
      </c>
      <c r="I587" s="240"/>
      <c r="J587" s="236"/>
      <c r="K587" s="236"/>
      <c r="L587" s="241"/>
      <c r="M587" s="242"/>
      <c r="N587" s="243"/>
      <c r="O587" s="243"/>
      <c r="P587" s="243"/>
      <c r="Q587" s="243"/>
      <c r="R587" s="243"/>
      <c r="S587" s="243"/>
      <c r="T587" s="244"/>
      <c r="U587" s="14"/>
      <c r="V587" s="14"/>
      <c r="W587" s="14"/>
      <c r="X587" s="14"/>
      <c r="Y587" s="14"/>
      <c r="Z587" s="14"/>
      <c r="AA587" s="14"/>
      <c r="AB587" s="14"/>
      <c r="AC587" s="14"/>
      <c r="AD587" s="14"/>
      <c r="AE587" s="14"/>
      <c r="AT587" s="245" t="s">
        <v>150</v>
      </c>
      <c r="AU587" s="245" t="s">
        <v>87</v>
      </c>
      <c r="AV587" s="14" t="s">
        <v>87</v>
      </c>
      <c r="AW587" s="14" t="s">
        <v>38</v>
      </c>
      <c r="AX587" s="14" t="s">
        <v>85</v>
      </c>
      <c r="AY587" s="245" t="s">
        <v>139</v>
      </c>
    </row>
    <row r="588" s="2" customFormat="1" ht="24.15" customHeight="1">
      <c r="A588" s="40"/>
      <c r="B588" s="41"/>
      <c r="C588" s="206" t="s">
        <v>1048</v>
      </c>
      <c r="D588" s="206" t="s">
        <v>141</v>
      </c>
      <c r="E588" s="207" t="s">
        <v>1049</v>
      </c>
      <c r="F588" s="208" t="s">
        <v>1050</v>
      </c>
      <c r="G588" s="209" t="s">
        <v>241</v>
      </c>
      <c r="H588" s="210">
        <v>1</v>
      </c>
      <c r="I588" s="211"/>
      <c r="J588" s="212">
        <f>ROUND(I588*H588,2)</f>
        <v>0</v>
      </c>
      <c r="K588" s="208" t="s">
        <v>145</v>
      </c>
      <c r="L588" s="46"/>
      <c r="M588" s="213" t="s">
        <v>37</v>
      </c>
      <c r="N588" s="214" t="s">
        <v>48</v>
      </c>
      <c r="O588" s="86"/>
      <c r="P588" s="215">
        <f>O588*H588</f>
        <v>0</v>
      </c>
      <c r="Q588" s="215">
        <v>0</v>
      </c>
      <c r="R588" s="215">
        <f>Q588*H588</f>
        <v>0</v>
      </c>
      <c r="S588" s="215">
        <v>0</v>
      </c>
      <c r="T588" s="216">
        <f>S588*H588</f>
        <v>0</v>
      </c>
      <c r="U588" s="40"/>
      <c r="V588" s="40"/>
      <c r="W588" s="40"/>
      <c r="X588" s="40"/>
      <c r="Y588" s="40"/>
      <c r="Z588" s="40"/>
      <c r="AA588" s="40"/>
      <c r="AB588" s="40"/>
      <c r="AC588" s="40"/>
      <c r="AD588" s="40"/>
      <c r="AE588" s="40"/>
      <c r="AR588" s="217" t="s">
        <v>260</v>
      </c>
      <c r="AT588" s="217" t="s">
        <v>141</v>
      </c>
      <c r="AU588" s="217" t="s">
        <v>87</v>
      </c>
      <c r="AY588" s="19" t="s">
        <v>139</v>
      </c>
      <c r="BE588" s="218">
        <f>IF(N588="základní",J588,0)</f>
        <v>0</v>
      </c>
      <c r="BF588" s="218">
        <f>IF(N588="snížená",J588,0)</f>
        <v>0</v>
      </c>
      <c r="BG588" s="218">
        <f>IF(N588="zákl. přenesená",J588,0)</f>
        <v>0</v>
      </c>
      <c r="BH588" s="218">
        <f>IF(N588="sníž. přenesená",J588,0)</f>
        <v>0</v>
      </c>
      <c r="BI588" s="218">
        <f>IF(N588="nulová",J588,0)</f>
        <v>0</v>
      </c>
      <c r="BJ588" s="19" t="s">
        <v>85</v>
      </c>
      <c r="BK588" s="218">
        <f>ROUND(I588*H588,2)</f>
        <v>0</v>
      </c>
      <c r="BL588" s="19" t="s">
        <v>260</v>
      </c>
      <c r="BM588" s="217" t="s">
        <v>1051</v>
      </c>
    </row>
    <row r="589" s="2" customFormat="1">
      <c r="A589" s="40"/>
      <c r="B589" s="41"/>
      <c r="C589" s="42"/>
      <c r="D589" s="219" t="s">
        <v>148</v>
      </c>
      <c r="E589" s="42"/>
      <c r="F589" s="220" t="s">
        <v>1052</v>
      </c>
      <c r="G589" s="42"/>
      <c r="H589" s="42"/>
      <c r="I589" s="221"/>
      <c r="J589" s="42"/>
      <c r="K589" s="42"/>
      <c r="L589" s="46"/>
      <c r="M589" s="222"/>
      <c r="N589" s="223"/>
      <c r="O589" s="86"/>
      <c r="P589" s="86"/>
      <c r="Q589" s="86"/>
      <c r="R589" s="86"/>
      <c r="S589" s="86"/>
      <c r="T589" s="87"/>
      <c r="U589" s="40"/>
      <c r="V589" s="40"/>
      <c r="W589" s="40"/>
      <c r="X589" s="40"/>
      <c r="Y589" s="40"/>
      <c r="Z589" s="40"/>
      <c r="AA589" s="40"/>
      <c r="AB589" s="40"/>
      <c r="AC589" s="40"/>
      <c r="AD589" s="40"/>
      <c r="AE589" s="40"/>
      <c r="AT589" s="19" t="s">
        <v>148</v>
      </c>
      <c r="AU589" s="19" t="s">
        <v>87</v>
      </c>
    </row>
    <row r="590" s="14" customFormat="1">
      <c r="A590" s="14"/>
      <c r="B590" s="235"/>
      <c r="C590" s="236"/>
      <c r="D590" s="226" t="s">
        <v>150</v>
      </c>
      <c r="E590" s="237" t="s">
        <v>37</v>
      </c>
      <c r="F590" s="238" t="s">
        <v>1053</v>
      </c>
      <c r="G590" s="236"/>
      <c r="H590" s="239">
        <v>1</v>
      </c>
      <c r="I590" s="240"/>
      <c r="J590" s="236"/>
      <c r="K590" s="236"/>
      <c r="L590" s="241"/>
      <c r="M590" s="242"/>
      <c r="N590" s="243"/>
      <c r="O590" s="243"/>
      <c r="P590" s="243"/>
      <c r="Q590" s="243"/>
      <c r="R590" s="243"/>
      <c r="S590" s="243"/>
      <c r="T590" s="244"/>
      <c r="U590" s="14"/>
      <c r="V590" s="14"/>
      <c r="W590" s="14"/>
      <c r="X590" s="14"/>
      <c r="Y590" s="14"/>
      <c r="Z590" s="14"/>
      <c r="AA590" s="14"/>
      <c r="AB590" s="14"/>
      <c r="AC590" s="14"/>
      <c r="AD590" s="14"/>
      <c r="AE590" s="14"/>
      <c r="AT590" s="245" t="s">
        <v>150</v>
      </c>
      <c r="AU590" s="245" t="s">
        <v>87</v>
      </c>
      <c r="AV590" s="14" t="s">
        <v>87</v>
      </c>
      <c r="AW590" s="14" t="s">
        <v>38</v>
      </c>
      <c r="AX590" s="14" t="s">
        <v>85</v>
      </c>
      <c r="AY590" s="245" t="s">
        <v>139</v>
      </c>
    </row>
    <row r="591" s="2" customFormat="1" ht="24.15" customHeight="1">
      <c r="A591" s="40"/>
      <c r="B591" s="41"/>
      <c r="C591" s="206" t="s">
        <v>1054</v>
      </c>
      <c r="D591" s="206" t="s">
        <v>141</v>
      </c>
      <c r="E591" s="207" t="s">
        <v>1055</v>
      </c>
      <c r="F591" s="208" t="s">
        <v>1056</v>
      </c>
      <c r="G591" s="209" t="s">
        <v>1057</v>
      </c>
      <c r="H591" s="282"/>
      <c r="I591" s="211"/>
      <c r="J591" s="212">
        <f>ROUND(I591*H591,2)</f>
        <v>0</v>
      </c>
      <c r="K591" s="208" t="s">
        <v>145</v>
      </c>
      <c r="L591" s="46"/>
      <c r="M591" s="213" t="s">
        <v>37</v>
      </c>
      <c r="N591" s="214" t="s">
        <v>48</v>
      </c>
      <c r="O591" s="86"/>
      <c r="P591" s="215">
        <f>O591*H591</f>
        <v>0</v>
      </c>
      <c r="Q591" s="215">
        <v>0</v>
      </c>
      <c r="R591" s="215">
        <f>Q591*H591</f>
        <v>0</v>
      </c>
      <c r="S591" s="215">
        <v>0</v>
      </c>
      <c r="T591" s="216">
        <f>S591*H591</f>
        <v>0</v>
      </c>
      <c r="U591" s="40"/>
      <c r="V591" s="40"/>
      <c r="W591" s="40"/>
      <c r="X591" s="40"/>
      <c r="Y591" s="40"/>
      <c r="Z591" s="40"/>
      <c r="AA591" s="40"/>
      <c r="AB591" s="40"/>
      <c r="AC591" s="40"/>
      <c r="AD591" s="40"/>
      <c r="AE591" s="40"/>
      <c r="AR591" s="217" t="s">
        <v>260</v>
      </c>
      <c r="AT591" s="217" t="s">
        <v>141</v>
      </c>
      <c r="AU591" s="217" t="s">
        <v>87</v>
      </c>
      <c r="AY591" s="19" t="s">
        <v>139</v>
      </c>
      <c r="BE591" s="218">
        <f>IF(N591="základní",J591,0)</f>
        <v>0</v>
      </c>
      <c r="BF591" s="218">
        <f>IF(N591="snížená",J591,0)</f>
        <v>0</v>
      </c>
      <c r="BG591" s="218">
        <f>IF(N591="zákl. přenesená",J591,0)</f>
        <v>0</v>
      </c>
      <c r="BH591" s="218">
        <f>IF(N591="sníž. přenesená",J591,0)</f>
        <v>0</v>
      </c>
      <c r="BI591" s="218">
        <f>IF(N591="nulová",J591,0)</f>
        <v>0</v>
      </c>
      <c r="BJ591" s="19" t="s">
        <v>85</v>
      </c>
      <c r="BK591" s="218">
        <f>ROUND(I591*H591,2)</f>
        <v>0</v>
      </c>
      <c r="BL591" s="19" t="s">
        <v>260</v>
      </c>
      <c r="BM591" s="217" t="s">
        <v>1058</v>
      </c>
    </row>
    <row r="592" s="2" customFormat="1">
      <c r="A592" s="40"/>
      <c r="B592" s="41"/>
      <c r="C592" s="42"/>
      <c r="D592" s="219" t="s">
        <v>148</v>
      </c>
      <c r="E592" s="42"/>
      <c r="F592" s="220" t="s">
        <v>1059</v>
      </c>
      <c r="G592" s="42"/>
      <c r="H592" s="42"/>
      <c r="I592" s="221"/>
      <c r="J592" s="42"/>
      <c r="K592" s="42"/>
      <c r="L592" s="46"/>
      <c r="M592" s="222"/>
      <c r="N592" s="223"/>
      <c r="O592" s="86"/>
      <c r="P592" s="86"/>
      <c r="Q592" s="86"/>
      <c r="R592" s="86"/>
      <c r="S592" s="86"/>
      <c r="T592" s="87"/>
      <c r="U592" s="40"/>
      <c r="V592" s="40"/>
      <c r="W592" s="40"/>
      <c r="X592" s="40"/>
      <c r="Y592" s="40"/>
      <c r="Z592" s="40"/>
      <c r="AA592" s="40"/>
      <c r="AB592" s="40"/>
      <c r="AC592" s="40"/>
      <c r="AD592" s="40"/>
      <c r="AE592" s="40"/>
      <c r="AT592" s="19" t="s">
        <v>148</v>
      </c>
      <c r="AU592" s="19" t="s">
        <v>87</v>
      </c>
    </row>
    <row r="593" s="12" customFormat="1" ht="22.8" customHeight="1">
      <c r="A593" s="12"/>
      <c r="B593" s="190"/>
      <c r="C593" s="191"/>
      <c r="D593" s="192" t="s">
        <v>76</v>
      </c>
      <c r="E593" s="204" t="s">
        <v>1060</v>
      </c>
      <c r="F593" s="204" t="s">
        <v>1061</v>
      </c>
      <c r="G593" s="191"/>
      <c r="H593" s="191"/>
      <c r="I593" s="194"/>
      <c r="J593" s="205">
        <f>BK593</f>
        <v>0</v>
      </c>
      <c r="K593" s="191"/>
      <c r="L593" s="196"/>
      <c r="M593" s="197"/>
      <c r="N593" s="198"/>
      <c r="O593" s="198"/>
      <c r="P593" s="199">
        <f>SUM(P594:P615)</f>
        <v>0</v>
      </c>
      <c r="Q593" s="198"/>
      <c r="R593" s="199">
        <f>SUM(R594:R615)</f>
        <v>1.055674</v>
      </c>
      <c r="S593" s="198"/>
      <c r="T593" s="200">
        <f>SUM(T594:T615)</f>
        <v>0.76000000000000001</v>
      </c>
      <c r="U593" s="12"/>
      <c r="V593" s="12"/>
      <c r="W593" s="12"/>
      <c r="X593" s="12"/>
      <c r="Y593" s="12"/>
      <c r="Z593" s="12"/>
      <c r="AA593" s="12"/>
      <c r="AB593" s="12"/>
      <c r="AC593" s="12"/>
      <c r="AD593" s="12"/>
      <c r="AE593" s="12"/>
      <c r="AR593" s="201" t="s">
        <v>87</v>
      </c>
      <c r="AT593" s="202" t="s">
        <v>76</v>
      </c>
      <c r="AU593" s="202" t="s">
        <v>85</v>
      </c>
      <c r="AY593" s="201" t="s">
        <v>139</v>
      </c>
      <c r="BK593" s="203">
        <f>SUM(BK594:BK615)</f>
        <v>0</v>
      </c>
    </row>
    <row r="594" s="2" customFormat="1" ht="24.15" customHeight="1">
      <c r="A594" s="40"/>
      <c r="B594" s="41"/>
      <c r="C594" s="206" t="s">
        <v>1062</v>
      </c>
      <c r="D594" s="206" t="s">
        <v>141</v>
      </c>
      <c r="E594" s="207" t="s">
        <v>1063</v>
      </c>
      <c r="F594" s="208" t="s">
        <v>1064</v>
      </c>
      <c r="G594" s="209" t="s">
        <v>182</v>
      </c>
      <c r="H594" s="210">
        <v>19.199999999999999</v>
      </c>
      <c r="I594" s="211"/>
      <c r="J594" s="212">
        <f>ROUND(I594*H594,2)</f>
        <v>0</v>
      </c>
      <c r="K594" s="208" t="s">
        <v>145</v>
      </c>
      <c r="L594" s="46"/>
      <c r="M594" s="213" t="s">
        <v>37</v>
      </c>
      <c r="N594" s="214" t="s">
        <v>48</v>
      </c>
      <c r="O594" s="86"/>
      <c r="P594" s="215">
        <f>O594*H594</f>
        <v>0</v>
      </c>
      <c r="Q594" s="215">
        <v>6.0000000000000002E-05</v>
      </c>
      <c r="R594" s="215">
        <f>Q594*H594</f>
        <v>0.001152</v>
      </c>
      <c r="S594" s="215">
        <v>0</v>
      </c>
      <c r="T594" s="216">
        <f>S594*H594</f>
        <v>0</v>
      </c>
      <c r="U594" s="40"/>
      <c r="V594" s="40"/>
      <c r="W594" s="40"/>
      <c r="X594" s="40"/>
      <c r="Y594" s="40"/>
      <c r="Z594" s="40"/>
      <c r="AA594" s="40"/>
      <c r="AB594" s="40"/>
      <c r="AC594" s="40"/>
      <c r="AD594" s="40"/>
      <c r="AE594" s="40"/>
      <c r="AR594" s="217" t="s">
        <v>260</v>
      </c>
      <c r="AT594" s="217" t="s">
        <v>141</v>
      </c>
      <c r="AU594" s="217" t="s">
        <v>87</v>
      </c>
      <c r="AY594" s="19" t="s">
        <v>139</v>
      </c>
      <c r="BE594" s="218">
        <f>IF(N594="základní",J594,0)</f>
        <v>0</v>
      </c>
      <c r="BF594" s="218">
        <f>IF(N594="snížená",J594,0)</f>
        <v>0</v>
      </c>
      <c r="BG594" s="218">
        <f>IF(N594="zákl. přenesená",J594,0)</f>
        <v>0</v>
      </c>
      <c r="BH594" s="218">
        <f>IF(N594="sníž. přenesená",J594,0)</f>
        <v>0</v>
      </c>
      <c r="BI594" s="218">
        <f>IF(N594="nulová",J594,0)</f>
        <v>0</v>
      </c>
      <c r="BJ594" s="19" t="s">
        <v>85</v>
      </c>
      <c r="BK594" s="218">
        <f>ROUND(I594*H594,2)</f>
        <v>0</v>
      </c>
      <c r="BL594" s="19" t="s">
        <v>260</v>
      </c>
      <c r="BM594" s="217" t="s">
        <v>1065</v>
      </c>
    </row>
    <row r="595" s="2" customFormat="1">
      <c r="A595" s="40"/>
      <c r="B595" s="41"/>
      <c r="C595" s="42"/>
      <c r="D595" s="219" t="s">
        <v>148</v>
      </c>
      <c r="E595" s="42"/>
      <c r="F595" s="220" t="s">
        <v>1066</v>
      </c>
      <c r="G595" s="42"/>
      <c r="H595" s="42"/>
      <c r="I595" s="221"/>
      <c r="J595" s="42"/>
      <c r="K595" s="42"/>
      <c r="L595" s="46"/>
      <c r="M595" s="222"/>
      <c r="N595" s="223"/>
      <c r="O595" s="86"/>
      <c r="P595" s="86"/>
      <c r="Q595" s="86"/>
      <c r="R595" s="86"/>
      <c r="S595" s="86"/>
      <c r="T595" s="87"/>
      <c r="U595" s="40"/>
      <c r="V595" s="40"/>
      <c r="W595" s="40"/>
      <c r="X595" s="40"/>
      <c r="Y595" s="40"/>
      <c r="Z595" s="40"/>
      <c r="AA595" s="40"/>
      <c r="AB595" s="40"/>
      <c r="AC595" s="40"/>
      <c r="AD595" s="40"/>
      <c r="AE595" s="40"/>
      <c r="AT595" s="19" t="s">
        <v>148</v>
      </c>
      <c r="AU595" s="19" t="s">
        <v>87</v>
      </c>
    </row>
    <row r="596" s="14" customFormat="1">
      <c r="A596" s="14"/>
      <c r="B596" s="235"/>
      <c r="C596" s="236"/>
      <c r="D596" s="226" t="s">
        <v>150</v>
      </c>
      <c r="E596" s="237" t="s">
        <v>37</v>
      </c>
      <c r="F596" s="238" t="s">
        <v>1067</v>
      </c>
      <c r="G596" s="236"/>
      <c r="H596" s="239">
        <v>19.199999999999999</v>
      </c>
      <c r="I596" s="240"/>
      <c r="J596" s="236"/>
      <c r="K596" s="236"/>
      <c r="L596" s="241"/>
      <c r="M596" s="242"/>
      <c r="N596" s="243"/>
      <c r="O596" s="243"/>
      <c r="P596" s="243"/>
      <c r="Q596" s="243"/>
      <c r="R596" s="243"/>
      <c r="S596" s="243"/>
      <c r="T596" s="244"/>
      <c r="U596" s="14"/>
      <c r="V596" s="14"/>
      <c r="W596" s="14"/>
      <c r="X596" s="14"/>
      <c r="Y596" s="14"/>
      <c r="Z596" s="14"/>
      <c r="AA596" s="14"/>
      <c r="AB596" s="14"/>
      <c r="AC596" s="14"/>
      <c r="AD596" s="14"/>
      <c r="AE596" s="14"/>
      <c r="AT596" s="245" t="s">
        <v>150</v>
      </c>
      <c r="AU596" s="245" t="s">
        <v>87</v>
      </c>
      <c r="AV596" s="14" t="s">
        <v>87</v>
      </c>
      <c r="AW596" s="14" t="s">
        <v>38</v>
      </c>
      <c r="AX596" s="14" t="s">
        <v>85</v>
      </c>
      <c r="AY596" s="245" t="s">
        <v>139</v>
      </c>
    </row>
    <row r="597" s="2" customFormat="1" ht="21.75" customHeight="1">
      <c r="A597" s="40"/>
      <c r="B597" s="41"/>
      <c r="C597" s="268" t="s">
        <v>1068</v>
      </c>
      <c r="D597" s="268" t="s">
        <v>253</v>
      </c>
      <c r="E597" s="269" t="s">
        <v>330</v>
      </c>
      <c r="F597" s="270" t="s">
        <v>1069</v>
      </c>
      <c r="G597" s="271" t="s">
        <v>979</v>
      </c>
      <c r="H597" s="272">
        <v>196.19999999999999</v>
      </c>
      <c r="I597" s="273"/>
      <c r="J597" s="274">
        <f>ROUND(I597*H597,2)</f>
        <v>0</v>
      </c>
      <c r="K597" s="270" t="s">
        <v>37</v>
      </c>
      <c r="L597" s="275"/>
      <c r="M597" s="276" t="s">
        <v>37</v>
      </c>
      <c r="N597" s="277" t="s">
        <v>48</v>
      </c>
      <c r="O597" s="86"/>
      <c r="P597" s="215">
        <f>O597*H597</f>
        <v>0</v>
      </c>
      <c r="Q597" s="215">
        <v>0.001</v>
      </c>
      <c r="R597" s="215">
        <f>Q597*H597</f>
        <v>0.19619999999999999</v>
      </c>
      <c r="S597" s="215">
        <v>0</v>
      </c>
      <c r="T597" s="216">
        <f>S597*H597</f>
        <v>0</v>
      </c>
      <c r="U597" s="40"/>
      <c r="V597" s="40"/>
      <c r="W597" s="40"/>
      <c r="X597" s="40"/>
      <c r="Y597" s="40"/>
      <c r="Z597" s="40"/>
      <c r="AA597" s="40"/>
      <c r="AB597" s="40"/>
      <c r="AC597" s="40"/>
      <c r="AD597" s="40"/>
      <c r="AE597" s="40"/>
      <c r="AR597" s="217" t="s">
        <v>350</v>
      </c>
      <c r="AT597" s="217" t="s">
        <v>253</v>
      </c>
      <c r="AU597" s="217" t="s">
        <v>87</v>
      </c>
      <c r="AY597" s="19" t="s">
        <v>139</v>
      </c>
      <c r="BE597" s="218">
        <f>IF(N597="základní",J597,0)</f>
        <v>0</v>
      </c>
      <c r="BF597" s="218">
        <f>IF(N597="snížená",J597,0)</f>
        <v>0</v>
      </c>
      <c r="BG597" s="218">
        <f>IF(N597="zákl. přenesená",J597,0)</f>
        <v>0</v>
      </c>
      <c r="BH597" s="218">
        <f>IF(N597="sníž. přenesená",J597,0)</f>
        <v>0</v>
      </c>
      <c r="BI597" s="218">
        <f>IF(N597="nulová",J597,0)</f>
        <v>0</v>
      </c>
      <c r="BJ597" s="19" t="s">
        <v>85</v>
      </c>
      <c r="BK597" s="218">
        <f>ROUND(I597*H597,2)</f>
        <v>0</v>
      </c>
      <c r="BL597" s="19" t="s">
        <v>260</v>
      </c>
      <c r="BM597" s="217" t="s">
        <v>1070</v>
      </c>
    </row>
    <row r="598" s="13" customFormat="1">
      <c r="A598" s="13"/>
      <c r="B598" s="224"/>
      <c r="C598" s="225"/>
      <c r="D598" s="226" t="s">
        <v>150</v>
      </c>
      <c r="E598" s="227" t="s">
        <v>37</v>
      </c>
      <c r="F598" s="228" t="s">
        <v>1071</v>
      </c>
      <c r="G598" s="225"/>
      <c r="H598" s="227" t="s">
        <v>37</v>
      </c>
      <c r="I598" s="229"/>
      <c r="J598" s="225"/>
      <c r="K598" s="225"/>
      <c r="L598" s="230"/>
      <c r="M598" s="231"/>
      <c r="N598" s="232"/>
      <c r="O598" s="232"/>
      <c r="P598" s="232"/>
      <c r="Q598" s="232"/>
      <c r="R598" s="232"/>
      <c r="S598" s="232"/>
      <c r="T598" s="233"/>
      <c r="U598" s="13"/>
      <c r="V598" s="13"/>
      <c r="W598" s="13"/>
      <c r="X598" s="13"/>
      <c r="Y598" s="13"/>
      <c r="Z598" s="13"/>
      <c r="AA598" s="13"/>
      <c r="AB598" s="13"/>
      <c r="AC598" s="13"/>
      <c r="AD598" s="13"/>
      <c r="AE598" s="13"/>
      <c r="AT598" s="234" t="s">
        <v>150</v>
      </c>
      <c r="AU598" s="234" t="s">
        <v>87</v>
      </c>
      <c r="AV598" s="13" t="s">
        <v>85</v>
      </c>
      <c r="AW598" s="13" t="s">
        <v>38</v>
      </c>
      <c r="AX598" s="13" t="s">
        <v>77</v>
      </c>
      <c r="AY598" s="234" t="s">
        <v>139</v>
      </c>
    </row>
    <row r="599" s="14" customFormat="1">
      <c r="A599" s="14"/>
      <c r="B599" s="235"/>
      <c r="C599" s="236"/>
      <c r="D599" s="226" t="s">
        <v>150</v>
      </c>
      <c r="E599" s="237" t="s">
        <v>37</v>
      </c>
      <c r="F599" s="238" t="s">
        <v>1072</v>
      </c>
      <c r="G599" s="236"/>
      <c r="H599" s="239">
        <v>196.19999999999999</v>
      </c>
      <c r="I599" s="240"/>
      <c r="J599" s="236"/>
      <c r="K599" s="236"/>
      <c r="L599" s="241"/>
      <c r="M599" s="242"/>
      <c r="N599" s="243"/>
      <c r="O599" s="243"/>
      <c r="P599" s="243"/>
      <c r="Q599" s="243"/>
      <c r="R599" s="243"/>
      <c r="S599" s="243"/>
      <c r="T599" s="244"/>
      <c r="U599" s="14"/>
      <c r="V599" s="14"/>
      <c r="W599" s="14"/>
      <c r="X599" s="14"/>
      <c r="Y599" s="14"/>
      <c r="Z599" s="14"/>
      <c r="AA599" s="14"/>
      <c r="AB599" s="14"/>
      <c r="AC599" s="14"/>
      <c r="AD599" s="14"/>
      <c r="AE599" s="14"/>
      <c r="AT599" s="245" t="s">
        <v>150</v>
      </c>
      <c r="AU599" s="245" t="s">
        <v>87</v>
      </c>
      <c r="AV599" s="14" t="s">
        <v>87</v>
      </c>
      <c r="AW599" s="14" t="s">
        <v>38</v>
      </c>
      <c r="AX599" s="14" t="s">
        <v>85</v>
      </c>
      <c r="AY599" s="245" t="s">
        <v>139</v>
      </c>
    </row>
    <row r="600" s="2" customFormat="1" ht="16.5" customHeight="1">
      <c r="A600" s="40"/>
      <c r="B600" s="41"/>
      <c r="C600" s="206" t="s">
        <v>1073</v>
      </c>
      <c r="D600" s="206" t="s">
        <v>141</v>
      </c>
      <c r="E600" s="207" t="s">
        <v>1074</v>
      </c>
      <c r="F600" s="208" t="s">
        <v>1075</v>
      </c>
      <c r="G600" s="209" t="s">
        <v>182</v>
      </c>
      <c r="H600" s="210">
        <v>47.5</v>
      </c>
      <c r="I600" s="211"/>
      <c r="J600" s="212">
        <f>ROUND(I600*H600,2)</f>
        <v>0</v>
      </c>
      <c r="K600" s="208" t="s">
        <v>145</v>
      </c>
      <c r="L600" s="46"/>
      <c r="M600" s="213" t="s">
        <v>37</v>
      </c>
      <c r="N600" s="214" t="s">
        <v>48</v>
      </c>
      <c r="O600" s="86"/>
      <c r="P600" s="215">
        <f>O600*H600</f>
        <v>0</v>
      </c>
      <c r="Q600" s="215">
        <v>0</v>
      </c>
      <c r="R600" s="215">
        <f>Q600*H600</f>
        <v>0</v>
      </c>
      <c r="S600" s="215">
        <v>0.016</v>
      </c>
      <c r="T600" s="216">
        <f>S600*H600</f>
        <v>0.76000000000000001</v>
      </c>
      <c r="U600" s="40"/>
      <c r="V600" s="40"/>
      <c r="W600" s="40"/>
      <c r="X600" s="40"/>
      <c r="Y600" s="40"/>
      <c r="Z600" s="40"/>
      <c r="AA600" s="40"/>
      <c r="AB600" s="40"/>
      <c r="AC600" s="40"/>
      <c r="AD600" s="40"/>
      <c r="AE600" s="40"/>
      <c r="AR600" s="217" t="s">
        <v>260</v>
      </c>
      <c r="AT600" s="217" t="s">
        <v>141</v>
      </c>
      <c r="AU600" s="217" t="s">
        <v>87</v>
      </c>
      <c r="AY600" s="19" t="s">
        <v>139</v>
      </c>
      <c r="BE600" s="218">
        <f>IF(N600="základní",J600,0)</f>
        <v>0</v>
      </c>
      <c r="BF600" s="218">
        <f>IF(N600="snížená",J600,0)</f>
        <v>0</v>
      </c>
      <c r="BG600" s="218">
        <f>IF(N600="zákl. přenesená",J600,0)</f>
        <v>0</v>
      </c>
      <c r="BH600" s="218">
        <f>IF(N600="sníž. přenesená",J600,0)</f>
        <v>0</v>
      </c>
      <c r="BI600" s="218">
        <f>IF(N600="nulová",J600,0)</f>
        <v>0</v>
      </c>
      <c r="BJ600" s="19" t="s">
        <v>85</v>
      </c>
      <c r="BK600" s="218">
        <f>ROUND(I600*H600,2)</f>
        <v>0</v>
      </c>
      <c r="BL600" s="19" t="s">
        <v>260</v>
      </c>
      <c r="BM600" s="217" t="s">
        <v>1076</v>
      </c>
    </row>
    <row r="601" s="2" customFormat="1">
      <c r="A601" s="40"/>
      <c r="B601" s="41"/>
      <c r="C601" s="42"/>
      <c r="D601" s="219" t="s">
        <v>148</v>
      </c>
      <c r="E601" s="42"/>
      <c r="F601" s="220" t="s">
        <v>1077</v>
      </c>
      <c r="G601" s="42"/>
      <c r="H601" s="42"/>
      <c r="I601" s="221"/>
      <c r="J601" s="42"/>
      <c r="K601" s="42"/>
      <c r="L601" s="46"/>
      <c r="M601" s="222"/>
      <c r="N601" s="223"/>
      <c r="O601" s="86"/>
      <c r="P601" s="86"/>
      <c r="Q601" s="86"/>
      <c r="R601" s="86"/>
      <c r="S601" s="86"/>
      <c r="T601" s="87"/>
      <c r="U601" s="40"/>
      <c r="V601" s="40"/>
      <c r="W601" s="40"/>
      <c r="X601" s="40"/>
      <c r="Y601" s="40"/>
      <c r="Z601" s="40"/>
      <c r="AA601" s="40"/>
      <c r="AB601" s="40"/>
      <c r="AC601" s="40"/>
      <c r="AD601" s="40"/>
      <c r="AE601" s="40"/>
      <c r="AT601" s="19" t="s">
        <v>148</v>
      </c>
      <c r="AU601" s="19" t="s">
        <v>87</v>
      </c>
    </row>
    <row r="602" s="13" customFormat="1">
      <c r="A602" s="13"/>
      <c r="B602" s="224"/>
      <c r="C602" s="225"/>
      <c r="D602" s="226" t="s">
        <v>150</v>
      </c>
      <c r="E602" s="227" t="s">
        <v>37</v>
      </c>
      <c r="F602" s="228" t="s">
        <v>1078</v>
      </c>
      <c r="G602" s="225"/>
      <c r="H602" s="227" t="s">
        <v>37</v>
      </c>
      <c r="I602" s="229"/>
      <c r="J602" s="225"/>
      <c r="K602" s="225"/>
      <c r="L602" s="230"/>
      <c r="M602" s="231"/>
      <c r="N602" s="232"/>
      <c r="O602" s="232"/>
      <c r="P602" s="232"/>
      <c r="Q602" s="232"/>
      <c r="R602" s="232"/>
      <c r="S602" s="232"/>
      <c r="T602" s="233"/>
      <c r="U602" s="13"/>
      <c r="V602" s="13"/>
      <c r="W602" s="13"/>
      <c r="X602" s="13"/>
      <c r="Y602" s="13"/>
      <c r="Z602" s="13"/>
      <c r="AA602" s="13"/>
      <c r="AB602" s="13"/>
      <c r="AC602" s="13"/>
      <c r="AD602" s="13"/>
      <c r="AE602" s="13"/>
      <c r="AT602" s="234" t="s">
        <v>150</v>
      </c>
      <c r="AU602" s="234" t="s">
        <v>87</v>
      </c>
      <c r="AV602" s="13" t="s">
        <v>85</v>
      </c>
      <c r="AW602" s="13" t="s">
        <v>38</v>
      </c>
      <c r="AX602" s="13" t="s">
        <v>77</v>
      </c>
      <c r="AY602" s="234" t="s">
        <v>139</v>
      </c>
    </row>
    <row r="603" s="14" customFormat="1">
      <c r="A603" s="14"/>
      <c r="B603" s="235"/>
      <c r="C603" s="236"/>
      <c r="D603" s="226" t="s">
        <v>150</v>
      </c>
      <c r="E603" s="237" t="s">
        <v>37</v>
      </c>
      <c r="F603" s="238" t="s">
        <v>1079</v>
      </c>
      <c r="G603" s="236"/>
      <c r="H603" s="239">
        <v>47.5</v>
      </c>
      <c r="I603" s="240"/>
      <c r="J603" s="236"/>
      <c r="K603" s="236"/>
      <c r="L603" s="241"/>
      <c r="M603" s="242"/>
      <c r="N603" s="243"/>
      <c r="O603" s="243"/>
      <c r="P603" s="243"/>
      <c r="Q603" s="243"/>
      <c r="R603" s="243"/>
      <c r="S603" s="243"/>
      <c r="T603" s="244"/>
      <c r="U603" s="14"/>
      <c r="V603" s="14"/>
      <c r="W603" s="14"/>
      <c r="X603" s="14"/>
      <c r="Y603" s="14"/>
      <c r="Z603" s="14"/>
      <c r="AA603" s="14"/>
      <c r="AB603" s="14"/>
      <c r="AC603" s="14"/>
      <c r="AD603" s="14"/>
      <c r="AE603" s="14"/>
      <c r="AT603" s="245" t="s">
        <v>150</v>
      </c>
      <c r="AU603" s="245" t="s">
        <v>87</v>
      </c>
      <c r="AV603" s="14" t="s">
        <v>87</v>
      </c>
      <c r="AW603" s="14" t="s">
        <v>38</v>
      </c>
      <c r="AX603" s="14" t="s">
        <v>85</v>
      </c>
      <c r="AY603" s="245" t="s">
        <v>139</v>
      </c>
    </row>
    <row r="604" s="2" customFormat="1" ht="24.15" customHeight="1">
      <c r="A604" s="40"/>
      <c r="B604" s="41"/>
      <c r="C604" s="206" t="s">
        <v>1080</v>
      </c>
      <c r="D604" s="206" t="s">
        <v>141</v>
      </c>
      <c r="E604" s="207" t="s">
        <v>1081</v>
      </c>
      <c r="F604" s="208" t="s">
        <v>1082</v>
      </c>
      <c r="G604" s="209" t="s">
        <v>182</v>
      </c>
      <c r="H604" s="210">
        <v>80.200000000000003</v>
      </c>
      <c r="I604" s="211"/>
      <c r="J604" s="212">
        <f>ROUND(I604*H604,2)</f>
        <v>0</v>
      </c>
      <c r="K604" s="208" t="s">
        <v>145</v>
      </c>
      <c r="L604" s="46"/>
      <c r="M604" s="213" t="s">
        <v>37</v>
      </c>
      <c r="N604" s="214" t="s">
        <v>48</v>
      </c>
      <c r="O604" s="86"/>
      <c r="P604" s="215">
        <f>O604*H604</f>
        <v>0</v>
      </c>
      <c r="Q604" s="215">
        <v>0.00011</v>
      </c>
      <c r="R604" s="215">
        <f>Q604*H604</f>
        <v>0.008822</v>
      </c>
      <c r="S604" s="215">
        <v>0</v>
      </c>
      <c r="T604" s="216">
        <f>S604*H604</f>
        <v>0</v>
      </c>
      <c r="U604" s="40"/>
      <c r="V604" s="40"/>
      <c r="W604" s="40"/>
      <c r="X604" s="40"/>
      <c r="Y604" s="40"/>
      <c r="Z604" s="40"/>
      <c r="AA604" s="40"/>
      <c r="AB604" s="40"/>
      <c r="AC604" s="40"/>
      <c r="AD604" s="40"/>
      <c r="AE604" s="40"/>
      <c r="AR604" s="217" t="s">
        <v>260</v>
      </c>
      <c r="AT604" s="217" t="s">
        <v>141</v>
      </c>
      <c r="AU604" s="217" t="s">
        <v>87</v>
      </c>
      <c r="AY604" s="19" t="s">
        <v>139</v>
      </c>
      <c r="BE604" s="218">
        <f>IF(N604="základní",J604,0)</f>
        <v>0</v>
      </c>
      <c r="BF604" s="218">
        <f>IF(N604="snížená",J604,0)</f>
        <v>0</v>
      </c>
      <c r="BG604" s="218">
        <f>IF(N604="zákl. přenesená",J604,0)</f>
        <v>0</v>
      </c>
      <c r="BH604" s="218">
        <f>IF(N604="sníž. přenesená",J604,0)</f>
        <v>0</v>
      </c>
      <c r="BI604" s="218">
        <f>IF(N604="nulová",J604,0)</f>
        <v>0</v>
      </c>
      <c r="BJ604" s="19" t="s">
        <v>85</v>
      </c>
      <c r="BK604" s="218">
        <f>ROUND(I604*H604,2)</f>
        <v>0</v>
      </c>
      <c r="BL604" s="19" t="s">
        <v>260</v>
      </c>
      <c r="BM604" s="217" t="s">
        <v>1083</v>
      </c>
    </row>
    <row r="605" s="2" customFormat="1">
      <c r="A605" s="40"/>
      <c r="B605" s="41"/>
      <c r="C605" s="42"/>
      <c r="D605" s="219" t="s">
        <v>148</v>
      </c>
      <c r="E605" s="42"/>
      <c r="F605" s="220" t="s">
        <v>1084</v>
      </c>
      <c r="G605" s="42"/>
      <c r="H605" s="42"/>
      <c r="I605" s="221"/>
      <c r="J605" s="42"/>
      <c r="K605" s="42"/>
      <c r="L605" s="46"/>
      <c r="M605" s="222"/>
      <c r="N605" s="223"/>
      <c r="O605" s="86"/>
      <c r="P605" s="86"/>
      <c r="Q605" s="86"/>
      <c r="R605" s="86"/>
      <c r="S605" s="86"/>
      <c r="T605" s="87"/>
      <c r="U605" s="40"/>
      <c r="V605" s="40"/>
      <c r="W605" s="40"/>
      <c r="X605" s="40"/>
      <c r="Y605" s="40"/>
      <c r="Z605" s="40"/>
      <c r="AA605" s="40"/>
      <c r="AB605" s="40"/>
      <c r="AC605" s="40"/>
      <c r="AD605" s="40"/>
      <c r="AE605" s="40"/>
      <c r="AT605" s="19" t="s">
        <v>148</v>
      </c>
      <c r="AU605" s="19" t="s">
        <v>87</v>
      </c>
    </row>
    <row r="606" s="14" customFormat="1">
      <c r="A606" s="14"/>
      <c r="B606" s="235"/>
      <c r="C606" s="236"/>
      <c r="D606" s="226" t="s">
        <v>150</v>
      </c>
      <c r="E606" s="237" t="s">
        <v>37</v>
      </c>
      <c r="F606" s="238" t="s">
        <v>1085</v>
      </c>
      <c r="G606" s="236"/>
      <c r="H606" s="239">
        <v>9.6999999999999993</v>
      </c>
      <c r="I606" s="240"/>
      <c r="J606" s="236"/>
      <c r="K606" s="236"/>
      <c r="L606" s="241"/>
      <c r="M606" s="242"/>
      <c r="N606" s="243"/>
      <c r="O606" s="243"/>
      <c r="P606" s="243"/>
      <c r="Q606" s="243"/>
      <c r="R606" s="243"/>
      <c r="S606" s="243"/>
      <c r="T606" s="244"/>
      <c r="U606" s="14"/>
      <c r="V606" s="14"/>
      <c r="W606" s="14"/>
      <c r="X606" s="14"/>
      <c r="Y606" s="14"/>
      <c r="Z606" s="14"/>
      <c r="AA606" s="14"/>
      <c r="AB606" s="14"/>
      <c r="AC606" s="14"/>
      <c r="AD606" s="14"/>
      <c r="AE606" s="14"/>
      <c r="AT606" s="245" t="s">
        <v>150</v>
      </c>
      <c r="AU606" s="245" t="s">
        <v>87</v>
      </c>
      <c r="AV606" s="14" t="s">
        <v>87</v>
      </c>
      <c r="AW606" s="14" t="s">
        <v>38</v>
      </c>
      <c r="AX606" s="14" t="s">
        <v>77</v>
      </c>
      <c r="AY606" s="245" t="s">
        <v>139</v>
      </c>
    </row>
    <row r="607" s="14" customFormat="1">
      <c r="A607" s="14"/>
      <c r="B607" s="235"/>
      <c r="C607" s="236"/>
      <c r="D607" s="226" t="s">
        <v>150</v>
      </c>
      <c r="E607" s="237" t="s">
        <v>37</v>
      </c>
      <c r="F607" s="238" t="s">
        <v>1086</v>
      </c>
      <c r="G607" s="236"/>
      <c r="H607" s="239">
        <v>21.399999999999999</v>
      </c>
      <c r="I607" s="240"/>
      <c r="J607" s="236"/>
      <c r="K607" s="236"/>
      <c r="L607" s="241"/>
      <c r="M607" s="242"/>
      <c r="N607" s="243"/>
      <c r="O607" s="243"/>
      <c r="P607" s="243"/>
      <c r="Q607" s="243"/>
      <c r="R607" s="243"/>
      <c r="S607" s="243"/>
      <c r="T607" s="244"/>
      <c r="U607" s="14"/>
      <c r="V607" s="14"/>
      <c r="W607" s="14"/>
      <c r="X607" s="14"/>
      <c r="Y607" s="14"/>
      <c r="Z607" s="14"/>
      <c r="AA607" s="14"/>
      <c r="AB607" s="14"/>
      <c r="AC607" s="14"/>
      <c r="AD607" s="14"/>
      <c r="AE607" s="14"/>
      <c r="AT607" s="245" t="s">
        <v>150</v>
      </c>
      <c r="AU607" s="245" t="s">
        <v>87</v>
      </c>
      <c r="AV607" s="14" t="s">
        <v>87</v>
      </c>
      <c r="AW607" s="14" t="s">
        <v>38</v>
      </c>
      <c r="AX607" s="14" t="s">
        <v>77</v>
      </c>
      <c r="AY607" s="245" t="s">
        <v>139</v>
      </c>
    </row>
    <row r="608" s="14" customFormat="1">
      <c r="A608" s="14"/>
      <c r="B608" s="235"/>
      <c r="C608" s="236"/>
      <c r="D608" s="226" t="s">
        <v>150</v>
      </c>
      <c r="E608" s="237" t="s">
        <v>37</v>
      </c>
      <c r="F608" s="238" t="s">
        <v>1087</v>
      </c>
      <c r="G608" s="236"/>
      <c r="H608" s="239">
        <v>39.700000000000003</v>
      </c>
      <c r="I608" s="240"/>
      <c r="J608" s="236"/>
      <c r="K608" s="236"/>
      <c r="L608" s="241"/>
      <c r="M608" s="242"/>
      <c r="N608" s="243"/>
      <c r="O608" s="243"/>
      <c r="P608" s="243"/>
      <c r="Q608" s="243"/>
      <c r="R608" s="243"/>
      <c r="S608" s="243"/>
      <c r="T608" s="244"/>
      <c r="U608" s="14"/>
      <c r="V608" s="14"/>
      <c r="W608" s="14"/>
      <c r="X608" s="14"/>
      <c r="Y608" s="14"/>
      <c r="Z608" s="14"/>
      <c r="AA608" s="14"/>
      <c r="AB608" s="14"/>
      <c r="AC608" s="14"/>
      <c r="AD608" s="14"/>
      <c r="AE608" s="14"/>
      <c r="AT608" s="245" t="s">
        <v>150</v>
      </c>
      <c r="AU608" s="245" t="s">
        <v>87</v>
      </c>
      <c r="AV608" s="14" t="s">
        <v>87</v>
      </c>
      <c r="AW608" s="14" t="s">
        <v>38</v>
      </c>
      <c r="AX608" s="14" t="s">
        <v>77</v>
      </c>
      <c r="AY608" s="245" t="s">
        <v>139</v>
      </c>
    </row>
    <row r="609" s="14" customFormat="1">
      <c r="A609" s="14"/>
      <c r="B609" s="235"/>
      <c r="C609" s="236"/>
      <c r="D609" s="226" t="s">
        <v>150</v>
      </c>
      <c r="E609" s="237" t="s">
        <v>37</v>
      </c>
      <c r="F609" s="238" t="s">
        <v>1088</v>
      </c>
      <c r="G609" s="236"/>
      <c r="H609" s="239">
        <v>9.4000000000000004</v>
      </c>
      <c r="I609" s="240"/>
      <c r="J609" s="236"/>
      <c r="K609" s="236"/>
      <c r="L609" s="241"/>
      <c r="M609" s="242"/>
      <c r="N609" s="243"/>
      <c r="O609" s="243"/>
      <c r="P609" s="243"/>
      <c r="Q609" s="243"/>
      <c r="R609" s="243"/>
      <c r="S609" s="243"/>
      <c r="T609" s="244"/>
      <c r="U609" s="14"/>
      <c r="V609" s="14"/>
      <c r="W609" s="14"/>
      <c r="X609" s="14"/>
      <c r="Y609" s="14"/>
      <c r="Z609" s="14"/>
      <c r="AA609" s="14"/>
      <c r="AB609" s="14"/>
      <c r="AC609" s="14"/>
      <c r="AD609" s="14"/>
      <c r="AE609" s="14"/>
      <c r="AT609" s="245" t="s">
        <v>150</v>
      </c>
      <c r="AU609" s="245" t="s">
        <v>87</v>
      </c>
      <c r="AV609" s="14" t="s">
        <v>87</v>
      </c>
      <c r="AW609" s="14" t="s">
        <v>38</v>
      </c>
      <c r="AX609" s="14" t="s">
        <v>77</v>
      </c>
      <c r="AY609" s="245" t="s">
        <v>139</v>
      </c>
    </row>
    <row r="610" s="16" customFormat="1">
      <c r="A610" s="16"/>
      <c r="B610" s="257"/>
      <c r="C610" s="258"/>
      <c r="D610" s="226" t="s">
        <v>150</v>
      </c>
      <c r="E610" s="259" t="s">
        <v>37</v>
      </c>
      <c r="F610" s="260" t="s">
        <v>178</v>
      </c>
      <c r="G610" s="258"/>
      <c r="H610" s="261">
        <v>80.200000000000003</v>
      </c>
      <c r="I610" s="262"/>
      <c r="J610" s="258"/>
      <c r="K610" s="258"/>
      <c r="L610" s="263"/>
      <c r="M610" s="264"/>
      <c r="N610" s="265"/>
      <c r="O610" s="265"/>
      <c r="P610" s="265"/>
      <c r="Q610" s="265"/>
      <c r="R610" s="265"/>
      <c r="S610" s="265"/>
      <c r="T610" s="266"/>
      <c r="U610" s="16"/>
      <c r="V610" s="16"/>
      <c r="W610" s="16"/>
      <c r="X610" s="16"/>
      <c r="Y610" s="16"/>
      <c r="Z610" s="16"/>
      <c r="AA610" s="16"/>
      <c r="AB610" s="16"/>
      <c r="AC610" s="16"/>
      <c r="AD610" s="16"/>
      <c r="AE610" s="16"/>
      <c r="AT610" s="267" t="s">
        <v>150</v>
      </c>
      <c r="AU610" s="267" t="s">
        <v>87</v>
      </c>
      <c r="AV610" s="16" t="s">
        <v>146</v>
      </c>
      <c r="AW610" s="16" t="s">
        <v>38</v>
      </c>
      <c r="AX610" s="16" t="s">
        <v>85</v>
      </c>
      <c r="AY610" s="267" t="s">
        <v>139</v>
      </c>
    </row>
    <row r="611" s="2" customFormat="1" ht="24.15" customHeight="1">
      <c r="A611" s="40"/>
      <c r="B611" s="41"/>
      <c r="C611" s="268" t="s">
        <v>1089</v>
      </c>
      <c r="D611" s="268" t="s">
        <v>253</v>
      </c>
      <c r="E611" s="269" t="s">
        <v>393</v>
      </c>
      <c r="F611" s="270" t="s">
        <v>1090</v>
      </c>
      <c r="G611" s="271" t="s">
        <v>979</v>
      </c>
      <c r="H611" s="272">
        <v>849.5</v>
      </c>
      <c r="I611" s="273"/>
      <c r="J611" s="274">
        <f>ROUND(I611*H611,2)</f>
        <v>0</v>
      </c>
      <c r="K611" s="270" t="s">
        <v>37</v>
      </c>
      <c r="L611" s="275"/>
      <c r="M611" s="276" t="s">
        <v>37</v>
      </c>
      <c r="N611" s="277" t="s">
        <v>48</v>
      </c>
      <c r="O611" s="86"/>
      <c r="P611" s="215">
        <f>O611*H611</f>
        <v>0</v>
      </c>
      <c r="Q611" s="215">
        <v>0.001</v>
      </c>
      <c r="R611" s="215">
        <f>Q611*H611</f>
        <v>0.84950000000000003</v>
      </c>
      <c r="S611" s="215">
        <v>0</v>
      </c>
      <c r="T611" s="216">
        <f>S611*H611</f>
        <v>0</v>
      </c>
      <c r="U611" s="40"/>
      <c r="V611" s="40"/>
      <c r="W611" s="40"/>
      <c r="X611" s="40"/>
      <c r="Y611" s="40"/>
      <c r="Z611" s="40"/>
      <c r="AA611" s="40"/>
      <c r="AB611" s="40"/>
      <c r="AC611" s="40"/>
      <c r="AD611" s="40"/>
      <c r="AE611" s="40"/>
      <c r="AR611" s="217" t="s">
        <v>350</v>
      </c>
      <c r="AT611" s="217" t="s">
        <v>253</v>
      </c>
      <c r="AU611" s="217" t="s">
        <v>87</v>
      </c>
      <c r="AY611" s="19" t="s">
        <v>139</v>
      </c>
      <c r="BE611" s="218">
        <f>IF(N611="základní",J611,0)</f>
        <v>0</v>
      </c>
      <c r="BF611" s="218">
        <f>IF(N611="snížená",J611,0)</f>
        <v>0</v>
      </c>
      <c r="BG611" s="218">
        <f>IF(N611="zákl. přenesená",J611,0)</f>
        <v>0</v>
      </c>
      <c r="BH611" s="218">
        <f>IF(N611="sníž. přenesená",J611,0)</f>
        <v>0</v>
      </c>
      <c r="BI611" s="218">
        <f>IF(N611="nulová",J611,0)</f>
        <v>0</v>
      </c>
      <c r="BJ611" s="19" t="s">
        <v>85</v>
      </c>
      <c r="BK611" s="218">
        <f>ROUND(I611*H611,2)</f>
        <v>0</v>
      </c>
      <c r="BL611" s="19" t="s">
        <v>260</v>
      </c>
      <c r="BM611" s="217" t="s">
        <v>1091</v>
      </c>
    </row>
    <row r="612" s="13" customFormat="1">
      <c r="A612" s="13"/>
      <c r="B612" s="224"/>
      <c r="C612" s="225"/>
      <c r="D612" s="226" t="s">
        <v>150</v>
      </c>
      <c r="E612" s="227" t="s">
        <v>37</v>
      </c>
      <c r="F612" s="228" t="s">
        <v>1092</v>
      </c>
      <c r="G612" s="225"/>
      <c r="H612" s="227" t="s">
        <v>37</v>
      </c>
      <c r="I612" s="229"/>
      <c r="J612" s="225"/>
      <c r="K612" s="225"/>
      <c r="L612" s="230"/>
      <c r="M612" s="231"/>
      <c r="N612" s="232"/>
      <c r="O612" s="232"/>
      <c r="P612" s="232"/>
      <c r="Q612" s="232"/>
      <c r="R612" s="232"/>
      <c r="S612" s="232"/>
      <c r="T612" s="233"/>
      <c r="U612" s="13"/>
      <c r="V612" s="13"/>
      <c r="W612" s="13"/>
      <c r="X612" s="13"/>
      <c r="Y612" s="13"/>
      <c r="Z612" s="13"/>
      <c r="AA612" s="13"/>
      <c r="AB612" s="13"/>
      <c r="AC612" s="13"/>
      <c r="AD612" s="13"/>
      <c r="AE612" s="13"/>
      <c r="AT612" s="234" t="s">
        <v>150</v>
      </c>
      <c r="AU612" s="234" t="s">
        <v>87</v>
      </c>
      <c r="AV612" s="13" t="s">
        <v>85</v>
      </c>
      <c r="AW612" s="13" t="s">
        <v>38</v>
      </c>
      <c r="AX612" s="13" t="s">
        <v>77</v>
      </c>
      <c r="AY612" s="234" t="s">
        <v>139</v>
      </c>
    </row>
    <row r="613" s="14" customFormat="1">
      <c r="A613" s="14"/>
      <c r="B613" s="235"/>
      <c r="C613" s="236"/>
      <c r="D613" s="226" t="s">
        <v>150</v>
      </c>
      <c r="E613" s="237" t="s">
        <v>37</v>
      </c>
      <c r="F613" s="238" t="s">
        <v>1093</v>
      </c>
      <c r="G613" s="236"/>
      <c r="H613" s="239">
        <v>849.5</v>
      </c>
      <c r="I613" s="240"/>
      <c r="J613" s="236"/>
      <c r="K613" s="236"/>
      <c r="L613" s="241"/>
      <c r="M613" s="242"/>
      <c r="N613" s="243"/>
      <c r="O613" s="243"/>
      <c r="P613" s="243"/>
      <c r="Q613" s="243"/>
      <c r="R613" s="243"/>
      <c r="S613" s="243"/>
      <c r="T613" s="244"/>
      <c r="U613" s="14"/>
      <c r="V613" s="14"/>
      <c r="W613" s="14"/>
      <c r="X613" s="14"/>
      <c r="Y613" s="14"/>
      <c r="Z613" s="14"/>
      <c r="AA613" s="14"/>
      <c r="AB613" s="14"/>
      <c r="AC613" s="14"/>
      <c r="AD613" s="14"/>
      <c r="AE613" s="14"/>
      <c r="AT613" s="245" t="s">
        <v>150</v>
      </c>
      <c r="AU613" s="245" t="s">
        <v>87</v>
      </c>
      <c r="AV613" s="14" t="s">
        <v>87</v>
      </c>
      <c r="AW613" s="14" t="s">
        <v>38</v>
      </c>
      <c r="AX613" s="14" t="s">
        <v>85</v>
      </c>
      <c r="AY613" s="245" t="s">
        <v>139</v>
      </c>
    </row>
    <row r="614" s="2" customFormat="1" ht="24.15" customHeight="1">
      <c r="A614" s="40"/>
      <c r="B614" s="41"/>
      <c r="C614" s="206" t="s">
        <v>1094</v>
      </c>
      <c r="D614" s="206" t="s">
        <v>141</v>
      </c>
      <c r="E614" s="207" t="s">
        <v>1095</v>
      </c>
      <c r="F614" s="208" t="s">
        <v>1096</v>
      </c>
      <c r="G614" s="209" t="s">
        <v>454</v>
      </c>
      <c r="H614" s="210">
        <v>1.0560000000000001</v>
      </c>
      <c r="I614" s="211"/>
      <c r="J614" s="212">
        <f>ROUND(I614*H614,2)</f>
        <v>0</v>
      </c>
      <c r="K614" s="208" t="s">
        <v>145</v>
      </c>
      <c r="L614" s="46"/>
      <c r="M614" s="213" t="s">
        <v>37</v>
      </c>
      <c r="N614" s="214" t="s">
        <v>48</v>
      </c>
      <c r="O614" s="86"/>
      <c r="P614" s="215">
        <f>O614*H614</f>
        <v>0</v>
      </c>
      <c r="Q614" s="215">
        <v>0</v>
      </c>
      <c r="R614" s="215">
        <f>Q614*H614</f>
        <v>0</v>
      </c>
      <c r="S614" s="215">
        <v>0</v>
      </c>
      <c r="T614" s="216">
        <f>S614*H614</f>
        <v>0</v>
      </c>
      <c r="U614" s="40"/>
      <c r="V614" s="40"/>
      <c r="W614" s="40"/>
      <c r="X614" s="40"/>
      <c r="Y614" s="40"/>
      <c r="Z614" s="40"/>
      <c r="AA614" s="40"/>
      <c r="AB614" s="40"/>
      <c r="AC614" s="40"/>
      <c r="AD614" s="40"/>
      <c r="AE614" s="40"/>
      <c r="AR614" s="217" t="s">
        <v>146</v>
      </c>
      <c r="AT614" s="217" t="s">
        <v>141</v>
      </c>
      <c r="AU614" s="217" t="s">
        <v>87</v>
      </c>
      <c r="AY614" s="19" t="s">
        <v>139</v>
      </c>
      <c r="BE614" s="218">
        <f>IF(N614="základní",J614,0)</f>
        <v>0</v>
      </c>
      <c r="BF614" s="218">
        <f>IF(N614="snížená",J614,0)</f>
        <v>0</v>
      </c>
      <c r="BG614" s="218">
        <f>IF(N614="zákl. přenesená",J614,0)</f>
        <v>0</v>
      </c>
      <c r="BH614" s="218">
        <f>IF(N614="sníž. přenesená",J614,0)</f>
        <v>0</v>
      </c>
      <c r="BI614" s="218">
        <f>IF(N614="nulová",J614,0)</f>
        <v>0</v>
      </c>
      <c r="BJ614" s="19" t="s">
        <v>85</v>
      </c>
      <c r="BK614" s="218">
        <f>ROUND(I614*H614,2)</f>
        <v>0</v>
      </c>
      <c r="BL614" s="19" t="s">
        <v>146</v>
      </c>
      <c r="BM614" s="217" t="s">
        <v>1097</v>
      </c>
    </row>
    <row r="615" s="2" customFormat="1">
      <c r="A615" s="40"/>
      <c r="B615" s="41"/>
      <c r="C615" s="42"/>
      <c r="D615" s="219" t="s">
        <v>148</v>
      </c>
      <c r="E615" s="42"/>
      <c r="F615" s="220" t="s">
        <v>1098</v>
      </c>
      <c r="G615" s="42"/>
      <c r="H615" s="42"/>
      <c r="I615" s="221"/>
      <c r="J615" s="42"/>
      <c r="K615" s="42"/>
      <c r="L615" s="46"/>
      <c r="M615" s="222"/>
      <c r="N615" s="223"/>
      <c r="O615" s="86"/>
      <c r="P615" s="86"/>
      <c r="Q615" s="86"/>
      <c r="R615" s="86"/>
      <c r="S615" s="86"/>
      <c r="T615" s="87"/>
      <c r="U615" s="40"/>
      <c r="V615" s="40"/>
      <c r="W615" s="40"/>
      <c r="X615" s="40"/>
      <c r="Y615" s="40"/>
      <c r="Z615" s="40"/>
      <c r="AA615" s="40"/>
      <c r="AB615" s="40"/>
      <c r="AC615" s="40"/>
      <c r="AD615" s="40"/>
      <c r="AE615" s="40"/>
      <c r="AT615" s="19" t="s">
        <v>148</v>
      </c>
      <c r="AU615" s="19" t="s">
        <v>87</v>
      </c>
    </row>
    <row r="616" s="12" customFormat="1" ht="22.8" customHeight="1">
      <c r="A616" s="12"/>
      <c r="B616" s="190"/>
      <c r="C616" s="191"/>
      <c r="D616" s="192" t="s">
        <v>76</v>
      </c>
      <c r="E616" s="204" t="s">
        <v>1099</v>
      </c>
      <c r="F616" s="204" t="s">
        <v>1100</v>
      </c>
      <c r="G616" s="191"/>
      <c r="H616" s="191"/>
      <c r="I616" s="194"/>
      <c r="J616" s="205">
        <f>BK616</f>
        <v>0</v>
      </c>
      <c r="K616" s="191"/>
      <c r="L616" s="196"/>
      <c r="M616" s="197"/>
      <c r="N616" s="198"/>
      <c r="O616" s="198"/>
      <c r="P616" s="199">
        <f>SUM(P617:P629)</f>
        <v>0</v>
      </c>
      <c r="Q616" s="198"/>
      <c r="R616" s="199">
        <f>SUM(R617:R629)</f>
        <v>0.0304684</v>
      </c>
      <c r="S616" s="198"/>
      <c r="T616" s="200">
        <f>SUM(T617:T629)</f>
        <v>0</v>
      </c>
      <c r="U616" s="12"/>
      <c r="V616" s="12"/>
      <c r="W616" s="12"/>
      <c r="X616" s="12"/>
      <c r="Y616" s="12"/>
      <c r="Z616" s="12"/>
      <c r="AA616" s="12"/>
      <c r="AB616" s="12"/>
      <c r="AC616" s="12"/>
      <c r="AD616" s="12"/>
      <c r="AE616" s="12"/>
      <c r="AR616" s="201" t="s">
        <v>87</v>
      </c>
      <c r="AT616" s="202" t="s">
        <v>76</v>
      </c>
      <c r="AU616" s="202" t="s">
        <v>85</v>
      </c>
      <c r="AY616" s="201" t="s">
        <v>139</v>
      </c>
      <c r="BK616" s="203">
        <f>SUM(BK617:BK629)</f>
        <v>0</v>
      </c>
    </row>
    <row r="617" s="2" customFormat="1" ht="16.5" customHeight="1">
      <c r="A617" s="40"/>
      <c r="B617" s="41"/>
      <c r="C617" s="206" t="s">
        <v>1101</v>
      </c>
      <c r="D617" s="206" t="s">
        <v>141</v>
      </c>
      <c r="E617" s="207" t="s">
        <v>1102</v>
      </c>
      <c r="F617" s="208" t="s">
        <v>1103</v>
      </c>
      <c r="G617" s="209" t="s">
        <v>144</v>
      </c>
      <c r="H617" s="210">
        <v>80.180000000000007</v>
      </c>
      <c r="I617" s="211"/>
      <c r="J617" s="212">
        <f>ROUND(I617*H617,2)</f>
        <v>0</v>
      </c>
      <c r="K617" s="208" t="s">
        <v>145</v>
      </c>
      <c r="L617" s="46"/>
      <c r="M617" s="213" t="s">
        <v>37</v>
      </c>
      <c r="N617" s="214" t="s">
        <v>48</v>
      </c>
      <c r="O617" s="86"/>
      <c r="P617" s="215">
        <f>O617*H617</f>
        <v>0</v>
      </c>
      <c r="Q617" s="215">
        <v>0.00013999999999999999</v>
      </c>
      <c r="R617" s="215">
        <f>Q617*H617</f>
        <v>0.011225199999999999</v>
      </c>
      <c r="S617" s="215">
        <v>0</v>
      </c>
      <c r="T617" s="216">
        <f>S617*H617</f>
        <v>0</v>
      </c>
      <c r="U617" s="40"/>
      <c r="V617" s="40"/>
      <c r="W617" s="40"/>
      <c r="X617" s="40"/>
      <c r="Y617" s="40"/>
      <c r="Z617" s="40"/>
      <c r="AA617" s="40"/>
      <c r="AB617" s="40"/>
      <c r="AC617" s="40"/>
      <c r="AD617" s="40"/>
      <c r="AE617" s="40"/>
      <c r="AR617" s="217" t="s">
        <v>260</v>
      </c>
      <c r="AT617" s="217" t="s">
        <v>141</v>
      </c>
      <c r="AU617" s="217" t="s">
        <v>87</v>
      </c>
      <c r="AY617" s="19" t="s">
        <v>139</v>
      </c>
      <c r="BE617" s="218">
        <f>IF(N617="základní",J617,0)</f>
        <v>0</v>
      </c>
      <c r="BF617" s="218">
        <f>IF(N617="snížená",J617,0)</f>
        <v>0</v>
      </c>
      <c r="BG617" s="218">
        <f>IF(N617="zákl. přenesená",J617,0)</f>
        <v>0</v>
      </c>
      <c r="BH617" s="218">
        <f>IF(N617="sníž. přenesená",J617,0)</f>
        <v>0</v>
      </c>
      <c r="BI617" s="218">
        <f>IF(N617="nulová",J617,0)</f>
        <v>0</v>
      </c>
      <c r="BJ617" s="19" t="s">
        <v>85</v>
      </c>
      <c r="BK617" s="218">
        <f>ROUND(I617*H617,2)</f>
        <v>0</v>
      </c>
      <c r="BL617" s="19" t="s">
        <v>260</v>
      </c>
      <c r="BM617" s="217" t="s">
        <v>1104</v>
      </c>
    </row>
    <row r="618" s="2" customFormat="1">
      <c r="A618" s="40"/>
      <c r="B618" s="41"/>
      <c r="C618" s="42"/>
      <c r="D618" s="219" t="s">
        <v>148</v>
      </c>
      <c r="E618" s="42"/>
      <c r="F618" s="220" t="s">
        <v>1105</v>
      </c>
      <c r="G618" s="42"/>
      <c r="H618" s="42"/>
      <c r="I618" s="221"/>
      <c r="J618" s="42"/>
      <c r="K618" s="42"/>
      <c r="L618" s="46"/>
      <c r="M618" s="222"/>
      <c r="N618" s="223"/>
      <c r="O618" s="86"/>
      <c r="P618" s="86"/>
      <c r="Q618" s="86"/>
      <c r="R618" s="86"/>
      <c r="S618" s="86"/>
      <c r="T618" s="87"/>
      <c r="U618" s="40"/>
      <c r="V618" s="40"/>
      <c r="W618" s="40"/>
      <c r="X618" s="40"/>
      <c r="Y618" s="40"/>
      <c r="Z618" s="40"/>
      <c r="AA618" s="40"/>
      <c r="AB618" s="40"/>
      <c r="AC618" s="40"/>
      <c r="AD618" s="40"/>
      <c r="AE618" s="40"/>
      <c r="AT618" s="19" t="s">
        <v>148</v>
      </c>
      <c r="AU618" s="19" t="s">
        <v>87</v>
      </c>
    </row>
    <row r="619" s="13" customFormat="1">
      <c r="A619" s="13"/>
      <c r="B619" s="224"/>
      <c r="C619" s="225"/>
      <c r="D619" s="226" t="s">
        <v>150</v>
      </c>
      <c r="E619" s="227" t="s">
        <v>37</v>
      </c>
      <c r="F619" s="228" t="s">
        <v>1106</v>
      </c>
      <c r="G619" s="225"/>
      <c r="H619" s="227" t="s">
        <v>37</v>
      </c>
      <c r="I619" s="229"/>
      <c r="J619" s="225"/>
      <c r="K619" s="225"/>
      <c r="L619" s="230"/>
      <c r="M619" s="231"/>
      <c r="N619" s="232"/>
      <c r="O619" s="232"/>
      <c r="P619" s="232"/>
      <c r="Q619" s="232"/>
      <c r="R619" s="232"/>
      <c r="S619" s="232"/>
      <c r="T619" s="233"/>
      <c r="U619" s="13"/>
      <c r="V619" s="13"/>
      <c r="W619" s="13"/>
      <c r="X619" s="13"/>
      <c r="Y619" s="13"/>
      <c r="Z619" s="13"/>
      <c r="AA619" s="13"/>
      <c r="AB619" s="13"/>
      <c r="AC619" s="13"/>
      <c r="AD619" s="13"/>
      <c r="AE619" s="13"/>
      <c r="AT619" s="234" t="s">
        <v>150</v>
      </c>
      <c r="AU619" s="234" t="s">
        <v>87</v>
      </c>
      <c r="AV619" s="13" t="s">
        <v>85</v>
      </c>
      <c r="AW619" s="13" t="s">
        <v>38</v>
      </c>
      <c r="AX619" s="13" t="s">
        <v>77</v>
      </c>
      <c r="AY619" s="234" t="s">
        <v>139</v>
      </c>
    </row>
    <row r="620" s="14" customFormat="1">
      <c r="A620" s="14"/>
      <c r="B620" s="235"/>
      <c r="C620" s="236"/>
      <c r="D620" s="226" t="s">
        <v>150</v>
      </c>
      <c r="E620" s="237" t="s">
        <v>37</v>
      </c>
      <c r="F620" s="238" t="s">
        <v>1107</v>
      </c>
      <c r="G620" s="236"/>
      <c r="H620" s="239">
        <v>17.280000000000001</v>
      </c>
      <c r="I620" s="240"/>
      <c r="J620" s="236"/>
      <c r="K620" s="236"/>
      <c r="L620" s="241"/>
      <c r="M620" s="242"/>
      <c r="N620" s="243"/>
      <c r="O620" s="243"/>
      <c r="P620" s="243"/>
      <c r="Q620" s="243"/>
      <c r="R620" s="243"/>
      <c r="S620" s="243"/>
      <c r="T620" s="244"/>
      <c r="U620" s="14"/>
      <c r="V620" s="14"/>
      <c r="W620" s="14"/>
      <c r="X620" s="14"/>
      <c r="Y620" s="14"/>
      <c r="Z620" s="14"/>
      <c r="AA620" s="14"/>
      <c r="AB620" s="14"/>
      <c r="AC620" s="14"/>
      <c r="AD620" s="14"/>
      <c r="AE620" s="14"/>
      <c r="AT620" s="245" t="s">
        <v>150</v>
      </c>
      <c r="AU620" s="245" t="s">
        <v>87</v>
      </c>
      <c r="AV620" s="14" t="s">
        <v>87</v>
      </c>
      <c r="AW620" s="14" t="s">
        <v>38</v>
      </c>
      <c r="AX620" s="14" t="s">
        <v>77</v>
      </c>
      <c r="AY620" s="245" t="s">
        <v>139</v>
      </c>
    </row>
    <row r="621" s="13" customFormat="1">
      <c r="A621" s="13"/>
      <c r="B621" s="224"/>
      <c r="C621" s="225"/>
      <c r="D621" s="226" t="s">
        <v>150</v>
      </c>
      <c r="E621" s="227" t="s">
        <v>37</v>
      </c>
      <c r="F621" s="228" t="s">
        <v>1108</v>
      </c>
      <c r="G621" s="225"/>
      <c r="H621" s="227" t="s">
        <v>37</v>
      </c>
      <c r="I621" s="229"/>
      <c r="J621" s="225"/>
      <c r="K621" s="225"/>
      <c r="L621" s="230"/>
      <c r="M621" s="231"/>
      <c r="N621" s="232"/>
      <c r="O621" s="232"/>
      <c r="P621" s="232"/>
      <c r="Q621" s="232"/>
      <c r="R621" s="232"/>
      <c r="S621" s="232"/>
      <c r="T621" s="233"/>
      <c r="U621" s="13"/>
      <c r="V621" s="13"/>
      <c r="W621" s="13"/>
      <c r="X621" s="13"/>
      <c r="Y621" s="13"/>
      <c r="Z621" s="13"/>
      <c r="AA621" s="13"/>
      <c r="AB621" s="13"/>
      <c r="AC621" s="13"/>
      <c r="AD621" s="13"/>
      <c r="AE621" s="13"/>
      <c r="AT621" s="234" t="s">
        <v>150</v>
      </c>
      <c r="AU621" s="234" t="s">
        <v>87</v>
      </c>
      <c r="AV621" s="13" t="s">
        <v>85</v>
      </c>
      <c r="AW621" s="13" t="s">
        <v>38</v>
      </c>
      <c r="AX621" s="13" t="s">
        <v>77</v>
      </c>
      <c r="AY621" s="234" t="s">
        <v>139</v>
      </c>
    </row>
    <row r="622" s="14" customFormat="1">
      <c r="A622" s="14"/>
      <c r="B622" s="235"/>
      <c r="C622" s="236"/>
      <c r="D622" s="226" t="s">
        <v>150</v>
      </c>
      <c r="E622" s="237" t="s">
        <v>37</v>
      </c>
      <c r="F622" s="238" t="s">
        <v>1109</v>
      </c>
      <c r="G622" s="236"/>
      <c r="H622" s="239">
        <v>55.859999999999999</v>
      </c>
      <c r="I622" s="240"/>
      <c r="J622" s="236"/>
      <c r="K622" s="236"/>
      <c r="L622" s="241"/>
      <c r="M622" s="242"/>
      <c r="N622" s="243"/>
      <c r="O622" s="243"/>
      <c r="P622" s="243"/>
      <c r="Q622" s="243"/>
      <c r="R622" s="243"/>
      <c r="S622" s="243"/>
      <c r="T622" s="244"/>
      <c r="U622" s="14"/>
      <c r="V622" s="14"/>
      <c r="W622" s="14"/>
      <c r="X622" s="14"/>
      <c r="Y622" s="14"/>
      <c r="Z622" s="14"/>
      <c r="AA622" s="14"/>
      <c r="AB622" s="14"/>
      <c r="AC622" s="14"/>
      <c r="AD622" s="14"/>
      <c r="AE622" s="14"/>
      <c r="AT622" s="245" t="s">
        <v>150</v>
      </c>
      <c r="AU622" s="245" t="s">
        <v>87</v>
      </c>
      <c r="AV622" s="14" t="s">
        <v>87</v>
      </c>
      <c r="AW622" s="14" t="s">
        <v>38</v>
      </c>
      <c r="AX622" s="14" t="s">
        <v>77</v>
      </c>
      <c r="AY622" s="245" t="s">
        <v>139</v>
      </c>
    </row>
    <row r="623" s="13" customFormat="1">
      <c r="A623" s="13"/>
      <c r="B623" s="224"/>
      <c r="C623" s="225"/>
      <c r="D623" s="226" t="s">
        <v>150</v>
      </c>
      <c r="E623" s="227" t="s">
        <v>37</v>
      </c>
      <c r="F623" s="228" t="s">
        <v>1110</v>
      </c>
      <c r="G623" s="225"/>
      <c r="H623" s="227" t="s">
        <v>37</v>
      </c>
      <c r="I623" s="229"/>
      <c r="J623" s="225"/>
      <c r="K623" s="225"/>
      <c r="L623" s="230"/>
      <c r="M623" s="231"/>
      <c r="N623" s="232"/>
      <c r="O623" s="232"/>
      <c r="P623" s="232"/>
      <c r="Q623" s="232"/>
      <c r="R623" s="232"/>
      <c r="S623" s="232"/>
      <c r="T623" s="233"/>
      <c r="U623" s="13"/>
      <c r="V623" s="13"/>
      <c r="W623" s="13"/>
      <c r="X623" s="13"/>
      <c r="Y623" s="13"/>
      <c r="Z623" s="13"/>
      <c r="AA623" s="13"/>
      <c r="AB623" s="13"/>
      <c r="AC623" s="13"/>
      <c r="AD623" s="13"/>
      <c r="AE623" s="13"/>
      <c r="AT623" s="234" t="s">
        <v>150</v>
      </c>
      <c r="AU623" s="234" t="s">
        <v>87</v>
      </c>
      <c r="AV623" s="13" t="s">
        <v>85</v>
      </c>
      <c r="AW623" s="13" t="s">
        <v>38</v>
      </c>
      <c r="AX623" s="13" t="s">
        <v>77</v>
      </c>
      <c r="AY623" s="234" t="s">
        <v>139</v>
      </c>
    </row>
    <row r="624" s="14" customFormat="1">
      <c r="A624" s="14"/>
      <c r="B624" s="235"/>
      <c r="C624" s="236"/>
      <c r="D624" s="226" t="s">
        <v>150</v>
      </c>
      <c r="E624" s="237" t="s">
        <v>37</v>
      </c>
      <c r="F624" s="238" t="s">
        <v>1111</v>
      </c>
      <c r="G624" s="236"/>
      <c r="H624" s="239">
        <v>7.04</v>
      </c>
      <c r="I624" s="240"/>
      <c r="J624" s="236"/>
      <c r="K624" s="236"/>
      <c r="L624" s="241"/>
      <c r="M624" s="242"/>
      <c r="N624" s="243"/>
      <c r="O624" s="243"/>
      <c r="P624" s="243"/>
      <c r="Q624" s="243"/>
      <c r="R624" s="243"/>
      <c r="S624" s="243"/>
      <c r="T624" s="244"/>
      <c r="U624" s="14"/>
      <c r="V624" s="14"/>
      <c r="W624" s="14"/>
      <c r="X624" s="14"/>
      <c r="Y624" s="14"/>
      <c r="Z624" s="14"/>
      <c r="AA624" s="14"/>
      <c r="AB624" s="14"/>
      <c r="AC624" s="14"/>
      <c r="AD624" s="14"/>
      <c r="AE624" s="14"/>
      <c r="AT624" s="245" t="s">
        <v>150</v>
      </c>
      <c r="AU624" s="245" t="s">
        <v>87</v>
      </c>
      <c r="AV624" s="14" t="s">
        <v>87</v>
      </c>
      <c r="AW624" s="14" t="s">
        <v>38</v>
      </c>
      <c r="AX624" s="14" t="s">
        <v>77</v>
      </c>
      <c r="AY624" s="245" t="s">
        <v>139</v>
      </c>
    </row>
    <row r="625" s="16" customFormat="1">
      <c r="A625" s="16"/>
      <c r="B625" s="257"/>
      <c r="C625" s="258"/>
      <c r="D625" s="226" t="s">
        <v>150</v>
      </c>
      <c r="E625" s="259" t="s">
        <v>37</v>
      </c>
      <c r="F625" s="260" t="s">
        <v>178</v>
      </c>
      <c r="G625" s="258"/>
      <c r="H625" s="261">
        <v>80.180000000000007</v>
      </c>
      <c r="I625" s="262"/>
      <c r="J625" s="258"/>
      <c r="K625" s="258"/>
      <c r="L625" s="263"/>
      <c r="M625" s="264"/>
      <c r="N625" s="265"/>
      <c r="O625" s="265"/>
      <c r="P625" s="265"/>
      <c r="Q625" s="265"/>
      <c r="R625" s="265"/>
      <c r="S625" s="265"/>
      <c r="T625" s="266"/>
      <c r="U625" s="16"/>
      <c r="V625" s="16"/>
      <c r="W625" s="16"/>
      <c r="X625" s="16"/>
      <c r="Y625" s="16"/>
      <c r="Z625" s="16"/>
      <c r="AA625" s="16"/>
      <c r="AB625" s="16"/>
      <c r="AC625" s="16"/>
      <c r="AD625" s="16"/>
      <c r="AE625" s="16"/>
      <c r="AT625" s="267" t="s">
        <v>150</v>
      </c>
      <c r="AU625" s="267" t="s">
        <v>87</v>
      </c>
      <c r="AV625" s="16" t="s">
        <v>146</v>
      </c>
      <c r="AW625" s="16" t="s">
        <v>38</v>
      </c>
      <c r="AX625" s="16" t="s">
        <v>85</v>
      </c>
      <c r="AY625" s="267" t="s">
        <v>139</v>
      </c>
    </row>
    <row r="626" s="2" customFormat="1" ht="16.5" customHeight="1">
      <c r="A626" s="40"/>
      <c r="B626" s="41"/>
      <c r="C626" s="206" t="s">
        <v>1112</v>
      </c>
      <c r="D626" s="206" t="s">
        <v>141</v>
      </c>
      <c r="E626" s="207" t="s">
        <v>1113</v>
      </c>
      <c r="F626" s="208" t="s">
        <v>1114</v>
      </c>
      <c r="G626" s="209" t="s">
        <v>144</v>
      </c>
      <c r="H626" s="210">
        <v>160.36000000000001</v>
      </c>
      <c r="I626" s="211"/>
      <c r="J626" s="212">
        <f>ROUND(I626*H626,2)</f>
        <v>0</v>
      </c>
      <c r="K626" s="208" t="s">
        <v>145</v>
      </c>
      <c r="L626" s="46"/>
      <c r="M626" s="213" t="s">
        <v>37</v>
      </c>
      <c r="N626" s="214" t="s">
        <v>48</v>
      </c>
      <c r="O626" s="86"/>
      <c r="P626" s="215">
        <f>O626*H626</f>
        <v>0</v>
      </c>
      <c r="Q626" s="215">
        <v>0.00012</v>
      </c>
      <c r="R626" s="215">
        <f>Q626*H626</f>
        <v>0.019243200000000002</v>
      </c>
      <c r="S626" s="215">
        <v>0</v>
      </c>
      <c r="T626" s="216">
        <f>S626*H626</f>
        <v>0</v>
      </c>
      <c r="U626" s="40"/>
      <c r="V626" s="40"/>
      <c r="W626" s="40"/>
      <c r="X626" s="40"/>
      <c r="Y626" s="40"/>
      <c r="Z626" s="40"/>
      <c r="AA626" s="40"/>
      <c r="AB626" s="40"/>
      <c r="AC626" s="40"/>
      <c r="AD626" s="40"/>
      <c r="AE626" s="40"/>
      <c r="AR626" s="217" t="s">
        <v>260</v>
      </c>
      <c r="AT626" s="217" t="s">
        <v>141</v>
      </c>
      <c r="AU626" s="217" t="s">
        <v>87</v>
      </c>
      <c r="AY626" s="19" t="s">
        <v>139</v>
      </c>
      <c r="BE626" s="218">
        <f>IF(N626="základní",J626,0)</f>
        <v>0</v>
      </c>
      <c r="BF626" s="218">
        <f>IF(N626="snížená",J626,0)</f>
        <v>0</v>
      </c>
      <c r="BG626" s="218">
        <f>IF(N626="zákl. přenesená",J626,0)</f>
        <v>0</v>
      </c>
      <c r="BH626" s="218">
        <f>IF(N626="sníž. přenesená",J626,0)</f>
        <v>0</v>
      </c>
      <c r="BI626" s="218">
        <f>IF(N626="nulová",J626,0)</f>
        <v>0</v>
      </c>
      <c r="BJ626" s="19" t="s">
        <v>85</v>
      </c>
      <c r="BK626" s="218">
        <f>ROUND(I626*H626,2)</f>
        <v>0</v>
      </c>
      <c r="BL626" s="19" t="s">
        <v>260</v>
      </c>
      <c r="BM626" s="217" t="s">
        <v>1115</v>
      </c>
    </row>
    <row r="627" s="2" customFormat="1">
      <c r="A627" s="40"/>
      <c r="B627" s="41"/>
      <c r="C627" s="42"/>
      <c r="D627" s="219" t="s">
        <v>148</v>
      </c>
      <c r="E627" s="42"/>
      <c r="F627" s="220" t="s">
        <v>1116</v>
      </c>
      <c r="G627" s="42"/>
      <c r="H627" s="42"/>
      <c r="I627" s="221"/>
      <c r="J627" s="42"/>
      <c r="K627" s="42"/>
      <c r="L627" s="46"/>
      <c r="M627" s="222"/>
      <c r="N627" s="223"/>
      <c r="O627" s="86"/>
      <c r="P627" s="86"/>
      <c r="Q627" s="86"/>
      <c r="R627" s="86"/>
      <c r="S627" s="86"/>
      <c r="T627" s="87"/>
      <c r="U627" s="40"/>
      <c r="V627" s="40"/>
      <c r="W627" s="40"/>
      <c r="X627" s="40"/>
      <c r="Y627" s="40"/>
      <c r="Z627" s="40"/>
      <c r="AA627" s="40"/>
      <c r="AB627" s="40"/>
      <c r="AC627" s="40"/>
      <c r="AD627" s="40"/>
      <c r="AE627" s="40"/>
      <c r="AT627" s="19" t="s">
        <v>148</v>
      </c>
      <c r="AU627" s="19" t="s">
        <v>87</v>
      </c>
    </row>
    <row r="628" s="13" customFormat="1">
      <c r="A628" s="13"/>
      <c r="B628" s="224"/>
      <c r="C628" s="225"/>
      <c r="D628" s="226" t="s">
        <v>150</v>
      </c>
      <c r="E628" s="227" t="s">
        <v>37</v>
      </c>
      <c r="F628" s="228" t="s">
        <v>1117</v>
      </c>
      <c r="G628" s="225"/>
      <c r="H628" s="227" t="s">
        <v>37</v>
      </c>
      <c r="I628" s="229"/>
      <c r="J628" s="225"/>
      <c r="K628" s="225"/>
      <c r="L628" s="230"/>
      <c r="M628" s="231"/>
      <c r="N628" s="232"/>
      <c r="O628" s="232"/>
      <c r="P628" s="232"/>
      <c r="Q628" s="232"/>
      <c r="R628" s="232"/>
      <c r="S628" s="232"/>
      <c r="T628" s="233"/>
      <c r="U628" s="13"/>
      <c r="V628" s="13"/>
      <c r="W628" s="13"/>
      <c r="X628" s="13"/>
      <c r="Y628" s="13"/>
      <c r="Z628" s="13"/>
      <c r="AA628" s="13"/>
      <c r="AB628" s="13"/>
      <c r="AC628" s="13"/>
      <c r="AD628" s="13"/>
      <c r="AE628" s="13"/>
      <c r="AT628" s="234" t="s">
        <v>150</v>
      </c>
      <c r="AU628" s="234" t="s">
        <v>87</v>
      </c>
      <c r="AV628" s="13" t="s">
        <v>85</v>
      </c>
      <c r="AW628" s="13" t="s">
        <v>38</v>
      </c>
      <c r="AX628" s="13" t="s">
        <v>77</v>
      </c>
      <c r="AY628" s="234" t="s">
        <v>139</v>
      </c>
    </row>
    <row r="629" s="14" customFormat="1">
      <c r="A629" s="14"/>
      <c r="B629" s="235"/>
      <c r="C629" s="236"/>
      <c r="D629" s="226" t="s">
        <v>150</v>
      </c>
      <c r="E629" s="237" t="s">
        <v>37</v>
      </c>
      <c r="F629" s="238" t="s">
        <v>1118</v>
      </c>
      <c r="G629" s="236"/>
      <c r="H629" s="239">
        <v>160.36000000000001</v>
      </c>
      <c r="I629" s="240"/>
      <c r="J629" s="236"/>
      <c r="K629" s="236"/>
      <c r="L629" s="241"/>
      <c r="M629" s="283"/>
      <c r="N629" s="284"/>
      <c r="O629" s="284"/>
      <c r="P629" s="284"/>
      <c r="Q629" s="284"/>
      <c r="R629" s="284"/>
      <c r="S629" s="284"/>
      <c r="T629" s="285"/>
      <c r="U629" s="14"/>
      <c r="V629" s="14"/>
      <c r="W629" s="14"/>
      <c r="X629" s="14"/>
      <c r="Y629" s="14"/>
      <c r="Z629" s="14"/>
      <c r="AA629" s="14"/>
      <c r="AB629" s="14"/>
      <c r="AC629" s="14"/>
      <c r="AD629" s="14"/>
      <c r="AE629" s="14"/>
      <c r="AT629" s="245" t="s">
        <v>150</v>
      </c>
      <c r="AU629" s="245" t="s">
        <v>87</v>
      </c>
      <c r="AV629" s="14" t="s">
        <v>87</v>
      </c>
      <c r="AW629" s="14" t="s">
        <v>38</v>
      </c>
      <c r="AX629" s="14" t="s">
        <v>85</v>
      </c>
      <c r="AY629" s="245" t="s">
        <v>139</v>
      </c>
    </row>
    <row r="630" s="2" customFormat="1" ht="6.96" customHeight="1">
      <c r="A630" s="40"/>
      <c r="B630" s="61"/>
      <c r="C630" s="62"/>
      <c r="D630" s="62"/>
      <c r="E630" s="62"/>
      <c r="F630" s="62"/>
      <c r="G630" s="62"/>
      <c r="H630" s="62"/>
      <c r="I630" s="62"/>
      <c r="J630" s="62"/>
      <c r="K630" s="62"/>
      <c r="L630" s="46"/>
      <c r="M630" s="40"/>
      <c r="O630" s="40"/>
      <c r="P630" s="40"/>
      <c r="Q630" s="40"/>
      <c r="R630" s="40"/>
      <c r="S630" s="40"/>
      <c r="T630" s="40"/>
      <c r="U630" s="40"/>
      <c r="V630" s="40"/>
      <c r="W630" s="40"/>
      <c r="X630" s="40"/>
      <c r="Y630" s="40"/>
      <c r="Z630" s="40"/>
      <c r="AA630" s="40"/>
      <c r="AB630" s="40"/>
      <c r="AC630" s="40"/>
      <c r="AD630" s="40"/>
      <c r="AE630" s="40"/>
    </row>
  </sheetData>
  <sheetProtection sheet="1" autoFilter="0" formatColumns="0" formatRows="0" objects="1" scenarios="1" spinCount="100000" saltValue="USaAUfkfI4af/ND0YfW97O0aioGBjwjq+Cw613h0I1jcXvCV43308Dg7YrRex32FSry58z0uwSxbbw/b+L6HIw==" hashValue="SRPAQSYB9hYJ7+pyH1MyDVLDCDqTcWxMem0OSoVtH5gfHB7dJpGgCgYTCJEGwIZqMqCGdDq8N6/WQqkuuuqURw==" algorithmName="SHA-512" password="CC35"/>
  <autoFilter ref="C92:K629"/>
  <mergeCells count="9">
    <mergeCell ref="E7:H7"/>
    <mergeCell ref="E9:H9"/>
    <mergeCell ref="E18:H18"/>
    <mergeCell ref="E27:H27"/>
    <mergeCell ref="E48:H48"/>
    <mergeCell ref="E50:H50"/>
    <mergeCell ref="E83:H83"/>
    <mergeCell ref="E85:H85"/>
    <mergeCell ref="L2:V2"/>
  </mergeCells>
  <hyperlinks>
    <hyperlink ref="F97" r:id="rId1" display="https://podminky.urs.cz/item/CS_URS_2022_01/112251103"/>
    <hyperlink ref="F99" r:id="rId2" display="https://podminky.urs.cz/item/CS_URS_2022_01/112251104"/>
    <hyperlink ref="F101" r:id="rId3" display="https://podminky.urs.cz/item/CS_URS_2022_01/113106121"/>
    <hyperlink ref="F105" r:id="rId4" display="https://podminky.urs.cz/item/CS_URS_2022_01/113106123"/>
    <hyperlink ref="F109" r:id="rId5" display="https://podminky.urs.cz/item/CS_URS_2022_01/113107332"/>
    <hyperlink ref="F113" r:id="rId6" display="https://podminky.urs.cz/item/CS_URS_2022_01/122251103"/>
    <hyperlink ref="F117" r:id="rId7" display="https://podminky.urs.cz/item/CS_URS_2022_01/122351103"/>
    <hyperlink ref="F121" r:id="rId8" display="https://podminky.urs.cz/item/CS_URS_2022_01/129001101"/>
    <hyperlink ref="F124" r:id="rId9" display="https://podminky.urs.cz/item/CS_URS_2022_01/132254103"/>
    <hyperlink ref="F140" r:id="rId10" display="https://podminky.urs.cz/item/CS_URS_2022_01/132354102"/>
    <hyperlink ref="F156" r:id="rId11" display="https://podminky.urs.cz/item/CS_URS_2022_01/133212811"/>
    <hyperlink ref="F166" r:id="rId12" display="https://podminky.urs.cz/item/CS_URS_2022_01/133312811"/>
    <hyperlink ref="F176" r:id="rId13" display="https://podminky.urs.cz/item/CS_URS_2022_01/162451105"/>
    <hyperlink ref="F188" r:id="rId14" display="https://podminky.urs.cz/item/CS_URS_2022_01/162451125"/>
    <hyperlink ref="F195" r:id="rId15" display="https://podminky.urs.cz/item/CS_URS_2022_01/167151111"/>
    <hyperlink ref="F199" r:id="rId16" display="https://podminky.urs.cz/item/CS_URS_2022_01/171151111"/>
    <hyperlink ref="F203" r:id="rId17" display="https://podminky.urs.cz/item/CS_URS_2022_01/174111101"/>
    <hyperlink ref="F211" r:id="rId18" display="https://podminky.urs.cz/item/CS_URS_2022_01/174251202"/>
    <hyperlink ref="F213" r:id="rId19" display="https://podminky.urs.cz/item/CS_URS_2022_01/174251204"/>
    <hyperlink ref="F215" r:id="rId20" display="https://podminky.urs.cz/item/CS_URS_2022_01/181951111"/>
    <hyperlink ref="F219" r:id="rId21" display="https://podminky.urs.cz/item/CS_URS_2022_01/181951112"/>
    <hyperlink ref="F228" r:id="rId22" display="https://podminky.urs.cz/item/CS_URS_2022_01/182251101"/>
    <hyperlink ref="F233" r:id="rId23" display="https://podminky.urs.cz/item/CS_URS_2022_01/274321411"/>
    <hyperlink ref="F250" r:id="rId24" display="https://podminky.urs.cz/item/CS_URS_2022_01/274351121"/>
    <hyperlink ref="F268" r:id="rId25" display="https://podminky.urs.cz/item/CS_URS_2022_01/274351122"/>
    <hyperlink ref="F270" r:id="rId26" display="https://podminky.urs.cz/item/CS_URS_2022_01/274361821"/>
    <hyperlink ref="F279" r:id="rId27" display="https://podminky.urs.cz/item/CS_URS_2022_01/275313511"/>
    <hyperlink ref="F283" r:id="rId28" display="https://podminky.urs.cz/item/CS_URS_2022_01/275313711"/>
    <hyperlink ref="F291" r:id="rId29" display="https://podminky.urs.cz/item/CS_URS_2022_01/275321411"/>
    <hyperlink ref="F296" r:id="rId30" display="https://podminky.urs.cz/item/CS_URS_2022_01/275351121"/>
    <hyperlink ref="F301" r:id="rId31" display="https://podminky.urs.cz/item/CS_URS_2022_01/275351122"/>
    <hyperlink ref="F303" r:id="rId32" display="https://podminky.urs.cz/item/CS_URS_2022_01/275361821"/>
    <hyperlink ref="F308" r:id="rId33" display="https://podminky.urs.cz/item/CS_URS_2022_01/311101211"/>
    <hyperlink ref="F319" r:id="rId34" display="https://podminky.urs.cz/item/CS_URS_2022_01/311213112"/>
    <hyperlink ref="F323" r:id="rId35" display="https://podminky.urs.cz/item/CS_URS_2022_01/311321411"/>
    <hyperlink ref="F327" r:id="rId36" display="https://podminky.urs.cz/item/CS_URS_2022_01/311321814"/>
    <hyperlink ref="F343" r:id="rId37" display="https://podminky.urs.cz/item/CS_URS_2022_01/311351121"/>
    <hyperlink ref="F364" r:id="rId38" display="https://podminky.urs.cz/item/CS_URS_2022_01/311351122"/>
    <hyperlink ref="F366" r:id="rId39" display="https://podminky.urs.cz/item/CS_URS_2022_01/311351311"/>
    <hyperlink ref="F376" r:id="rId40" display="https://podminky.urs.cz/item/CS_URS_2022_01/311351312"/>
    <hyperlink ref="F378" r:id="rId41" display="https://podminky.urs.cz/item/CS_URS_2022_01/311351411"/>
    <hyperlink ref="F384" r:id="rId42" display="https://podminky.urs.cz/item/CS_URS_2022_01/311351412"/>
    <hyperlink ref="F386" r:id="rId43" display="https://podminky.urs.cz/item/CS_URS_2022_01/311351511"/>
    <hyperlink ref="F390" r:id="rId44" display="https://podminky.urs.cz/item/CS_URS_2022_01/311351911"/>
    <hyperlink ref="F393" r:id="rId45" display="https://podminky.urs.cz/item/CS_URS_2022_01/311361821"/>
    <hyperlink ref="F411" r:id="rId46" display="https://podminky.urs.cz/item/CS_URS_2022_01/311362021"/>
    <hyperlink ref="F420" r:id="rId47" display="https://podminky.urs.cz/item/CS_URS_2022_01/317321017"/>
    <hyperlink ref="F424" r:id="rId48" display="https://podminky.urs.cz/item/CS_URS_2022_01/317353111"/>
    <hyperlink ref="F428" r:id="rId49" display="https://podminky.urs.cz/item/CS_URS_2022_01/317353112"/>
    <hyperlink ref="F430" r:id="rId50" display="https://podminky.urs.cz/item/CS_URS_2022_01/317362021"/>
    <hyperlink ref="F434" r:id="rId51" display="https://podminky.urs.cz/item/CS_URS_2022_01/317661131"/>
    <hyperlink ref="F438" r:id="rId52" display="https://podminky.urs.cz/item/CS_URS_2022_01/327501111"/>
    <hyperlink ref="F448" r:id="rId53" display="https://podminky.urs.cz/item/CS_URS_2022_01/330321511"/>
    <hyperlink ref="F452" r:id="rId54" display="https://podminky.urs.cz/item/CS_URS_2022_01/331351121"/>
    <hyperlink ref="F456" r:id="rId55" display="https://podminky.urs.cz/item/CS_URS_2022_01/331351122"/>
    <hyperlink ref="F458" r:id="rId56" display="https://podminky.urs.cz/item/CS_URS_2022_01/331351911"/>
    <hyperlink ref="F460" r:id="rId57" display="https://podminky.urs.cz/item/CS_URS_2022_01/331361821"/>
    <hyperlink ref="F465" r:id="rId58" display="https://podminky.urs.cz/item/CS_URS_2022_01/434191423"/>
    <hyperlink ref="F474" r:id="rId59" display="https://podminky.urs.cz/item/CS_URS_2022_01/564851011"/>
    <hyperlink ref="F483" r:id="rId60" display="https://podminky.urs.cz/item/CS_URS_2022_01/591411111"/>
    <hyperlink ref="F495" r:id="rId61" display="https://podminky.urs.cz/item/CS_URS_2022_01/899331111"/>
    <hyperlink ref="F500" r:id="rId62" display="https://podminky.urs.cz/item/CS_URS_2022_01/916241213"/>
    <hyperlink ref="F505" r:id="rId63" display="https://podminky.urs.cz/item/CS_URS_2022_01/935113111"/>
    <hyperlink ref="F513" r:id="rId64" display="https://podminky.urs.cz/item/CS_URS_2022_01/936104211"/>
    <hyperlink ref="F517" r:id="rId65" display="https://podminky.urs.cz/item/CS_URS_2022_01/936124113"/>
    <hyperlink ref="F520" r:id="rId66" display="https://podminky.urs.cz/item/CS_URS_2022_01/936174311"/>
    <hyperlink ref="F523" r:id="rId67" display="https://podminky.urs.cz/item/CS_URS_2022_01/953312112"/>
    <hyperlink ref="F534" r:id="rId68" display="https://podminky.urs.cz/item/CS_URS_2022_01/953941621"/>
    <hyperlink ref="F541" r:id="rId69" display="https://podminky.urs.cz/item/CS_URS_2022_01/961044111"/>
    <hyperlink ref="F547" r:id="rId70" display="https://podminky.urs.cz/item/CS_URS_2022_01/963032819"/>
    <hyperlink ref="F550" r:id="rId71" display="https://podminky.urs.cz/item/CS_URS_2022_01/962022491"/>
    <hyperlink ref="F554" r:id="rId72" display="https://podminky.urs.cz/item/CS_URS_2022_01/963042819"/>
    <hyperlink ref="F557" r:id="rId73" display="https://podminky.urs.cz/item/CS_URS_2022_01/979071112"/>
    <hyperlink ref="F563" r:id="rId74" display="https://podminky.urs.cz/item/CS_URS_2022_01/997013501"/>
    <hyperlink ref="F574" r:id="rId75" display="https://podminky.urs.cz/item/CS_URS_2022_01/997013509"/>
    <hyperlink ref="F581" r:id="rId76" display="https://podminky.urs.cz/item/CS_URS_2022_01/998223011"/>
    <hyperlink ref="F585" r:id="rId77" display="https://podminky.urs.cz/item/CS_URS_2022_01/766622812"/>
    <hyperlink ref="F589" r:id="rId78" display="https://podminky.urs.cz/item/CS_URS_2022_01/766622861"/>
    <hyperlink ref="F592" r:id="rId79" display="https://podminky.urs.cz/item/CS_URS_2022_01/998766201"/>
    <hyperlink ref="F595" r:id="rId80" display="https://podminky.urs.cz/item/CS_URS_2022_01/767161123"/>
    <hyperlink ref="F601" r:id="rId81" display="https://podminky.urs.cz/item/CS_URS_2022_01/767161823"/>
    <hyperlink ref="F605" r:id="rId82" display="https://podminky.urs.cz/item/CS_URS_2022_01/767220210"/>
    <hyperlink ref="F615" r:id="rId83" display="https://podminky.urs.cz/item/CS_URS_2022_01/998767101"/>
    <hyperlink ref="F618" r:id="rId84" display="https://podminky.urs.cz/item/CS_URS_2022_01/783314101"/>
    <hyperlink ref="F627" r:id="rId85" display="https://podminky.urs.cz/item/CS_URS_2022_01/78331710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1119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37</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37</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1120</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37</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1121</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ROUND((SUM(BE82:BE133)),  2)</f>
        <v>0</v>
      </c>
      <c r="G33" s="40"/>
      <c r="H33" s="40"/>
      <c r="I33" s="150">
        <v>0.20999999999999999</v>
      </c>
      <c r="J33" s="149">
        <f>ROUND(((SUM(BE82:BE133))*I33),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ROUND((SUM(BF82:BF133)),  2)</f>
        <v>0</v>
      </c>
      <c r="G34" s="40"/>
      <c r="H34" s="40"/>
      <c r="I34" s="150">
        <v>0.14999999999999999</v>
      </c>
      <c r="J34" s="149">
        <f>ROUND(((SUM(BF82:BF133))*I34),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ROUND((SUM(BG82:BG133)),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ROUND((SUM(BH82:BH133)),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ROUND((SUM(BI82:BI133)),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03 - SO 13.1.1-OSVĚTLENÍ ZPEVNĚNÉ PLOCHY A TU-etapa 1</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26</v>
      </c>
      <c r="D54" s="42"/>
      <c r="E54" s="42"/>
      <c r="F54" s="29" t="str">
        <f>E15</f>
        <v>Město Varnsdorf, nám. E.Beneše 470, Varnsdorf</v>
      </c>
      <c r="G54" s="42"/>
      <c r="H54" s="42"/>
      <c r="I54" s="34" t="s">
        <v>34</v>
      </c>
      <c r="J54" s="38" t="str">
        <f>E21</f>
        <v>Johana Poláková, Skalka 27, 470 02 Blíževedly</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Johana Poláková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1122</v>
      </c>
      <c r="E60" s="170"/>
      <c r="F60" s="170"/>
      <c r="G60" s="170"/>
      <c r="H60" s="170"/>
      <c r="I60" s="170"/>
      <c r="J60" s="171">
        <f>J83</f>
        <v>0</v>
      </c>
      <c r="K60" s="168"/>
      <c r="L60" s="172"/>
      <c r="S60" s="9"/>
      <c r="T60" s="9"/>
      <c r="U60" s="9"/>
      <c r="V60" s="9"/>
      <c r="W60" s="9"/>
      <c r="X60" s="9"/>
      <c r="Y60" s="9"/>
      <c r="Z60" s="9"/>
      <c r="AA60" s="9"/>
      <c r="AB60" s="9"/>
      <c r="AC60" s="9"/>
      <c r="AD60" s="9"/>
      <c r="AE60" s="9"/>
    </row>
    <row r="61" s="9" customFormat="1" ht="24.96" customHeight="1">
      <c r="A61" s="9"/>
      <c r="B61" s="167"/>
      <c r="C61" s="168"/>
      <c r="D61" s="169" t="s">
        <v>1123</v>
      </c>
      <c r="E61" s="170"/>
      <c r="F61" s="170"/>
      <c r="G61" s="170"/>
      <c r="H61" s="170"/>
      <c r="I61" s="170"/>
      <c r="J61" s="171">
        <f>J97</f>
        <v>0</v>
      </c>
      <c r="K61" s="168"/>
      <c r="L61" s="172"/>
      <c r="S61" s="9"/>
      <c r="T61" s="9"/>
      <c r="U61" s="9"/>
      <c r="V61" s="9"/>
      <c r="W61" s="9"/>
      <c r="X61" s="9"/>
      <c r="Y61" s="9"/>
      <c r="Z61" s="9"/>
      <c r="AA61" s="9"/>
      <c r="AB61" s="9"/>
      <c r="AC61" s="9"/>
      <c r="AD61" s="9"/>
      <c r="AE61" s="9"/>
    </row>
    <row r="62" s="9" customFormat="1" ht="24.96" customHeight="1">
      <c r="A62" s="9"/>
      <c r="B62" s="167"/>
      <c r="C62" s="168"/>
      <c r="D62" s="169" t="s">
        <v>1124</v>
      </c>
      <c r="E62" s="170"/>
      <c r="F62" s="170"/>
      <c r="G62" s="170"/>
      <c r="H62" s="170"/>
      <c r="I62" s="170"/>
      <c r="J62" s="171">
        <f>J112</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124</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Varnsdorf-Hrádek, Hlavní budova-ZMĚNA 2022</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110</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03 - SO 13.1.1-OSVĚTLENÍ ZPEVNĚNÉ PLOCHY A TU-etapa 1</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Varnsdorf č.p. 1726</v>
      </c>
      <c r="G76" s="42"/>
      <c r="H76" s="42"/>
      <c r="I76" s="34" t="s">
        <v>24</v>
      </c>
      <c r="J76" s="74" t="str">
        <f>IF(J12="","",J12)</f>
        <v>10. 6. 2022</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40.05" customHeight="1">
      <c r="A78" s="40"/>
      <c r="B78" s="41"/>
      <c r="C78" s="34" t="s">
        <v>26</v>
      </c>
      <c r="D78" s="42"/>
      <c r="E78" s="42"/>
      <c r="F78" s="29" t="str">
        <f>E15</f>
        <v>Město Varnsdorf, nám. E.Beneše 470, Varnsdorf</v>
      </c>
      <c r="G78" s="42"/>
      <c r="H78" s="42"/>
      <c r="I78" s="34" t="s">
        <v>34</v>
      </c>
      <c r="J78" s="38" t="str">
        <f>E21</f>
        <v>Johana Poláková, Skalka 27, 470 02 Blíževedly</v>
      </c>
      <c r="K78" s="42"/>
      <c r="L78" s="136"/>
      <c r="S78" s="40"/>
      <c r="T78" s="40"/>
      <c r="U78" s="40"/>
      <c r="V78" s="40"/>
      <c r="W78" s="40"/>
      <c r="X78" s="40"/>
      <c r="Y78" s="40"/>
      <c r="Z78" s="40"/>
      <c r="AA78" s="40"/>
      <c r="AB78" s="40"/>
      <c r="AC78" s="40"/>
      <c r="AD78" s="40"/>
      <c r="AE78" s="40"/>
    </row>
    <row r="79" s="2" customFormat="1" ht="15.15" customHeight="1">
      <c r="A79" s="40"/>
      <c r="B79" s="41"/>
      <c r="C79" s="34" t="s">
        <v>32</v>
      </c>
      <c r="D79" s="42"/>
      <c r="E79" s="42"/>
      <c r="F79" s="29" t="str">
        <f>IF(E18="","",E18)</f>
        <v>Vyplň údaj</v>
      </c>
      <c r="G79" s="42"/>
      <c r="H79" s="42"/>
      <c r="I79" s="34" t="s">
        <v>39</v>
      </c>
      <c r="J79" s="38" t="str">
        <f>E24</f>
        <v>Johana Poláková</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125</v>
      </c>
      <c r="D81" s="182" t="s">
        <v>62</v>
      </c>
      <c r="E81" s="182" t="s">
        <v>58</v>
      </c>
      <c r="F81" s="182" t="s">
        <v>59</v>
      </c>
      <c r="G81" s="182" t="s">
        <v>126</v>
      </c>
      <c r="H81" s="182" t="s">
        <v>127</v>
      </c>
      <c r="I81" s="182" t="s">
        <v>128</v>
      </c>
      <c r="J81" s="182" t="s">
        <v>114</v>
      </c>
      <c r="K81" s="183" t="s">
        <v>129</v>
      </c>
      <c r="L81" s="184"/>
      <c r="M81" s="94" t="s">
        <v>37</v>
      </c>
      <c r="N81" s="95" t="s">
        <v>47</v>
      </c>
      <c r="O81" s="95" t="s">
        <v>130</v>
      </c>
      <c r="P81" s="95" t="s">
        <v>131</v>
      </c>
      <c r="Q81" s="95" t="s">
        <v>132</v>
      </c>
      <c r="R81" s="95" t="s">
        <v>133</v>
      </c>
      <c r="S81" s="95" t="s">
        <v>134</v>
      </c>
      <c r="T81" s="96" t="s">
        <v>135</v>
      </c>
      <c r="U81" s="179"/>
      <c r="V81" s="179"/>
      <c r="W81" s="179"/>
      <c r="X81" s="179"/>
      <c r="Y81" s="179"/>
      <c r="Z81" s="179"/>
      <c r="AA81" s="179"/>
      <c r="AB81" s="179"/>
      <c r="AC81" s="179"/>
      <c r="AD81" s="179"/>
      <c r="AE81" s="179"/>
    </row>
    <row r="82" s="2" customFormat="1" ht="22.8" customHeight="1">
      <c r="A82" s="40"/>
      <c r="B82" s="41"/>
      <c r="C82" s="101" t="s">
        <v>136</v>
      </c>
      <c r="D82" s="42"/>
      <c r="E82" s="42"/>
      <c r="F82" s="42"/>
      <c r="G82" s="42"/>
      <c r="H82" s="42"/>
      <c r="I82" s="42"/>
      <c r="J82" s="185">
        <f>BK82</f>
        <v>0</v>
      </c>
      <c r="K82" s="42"/>
      <c r="L82" s="46"/>
      <c r="M82" s="97"/>
      <c r="N82" s="186"/>
      <c r="O82" s="98"/>
      <c r="P82" s="187">
        <f>P83+P97+P112</f>
        <v>0</v>
      </c>
      <c r="Q82" s="98"/>
      <c r="R82" s="187">
        <f>R83+R97+R112</f>
        <v>0</v>
      </c>
      <c r="S82" s="98"/>
      <c r="T82" s="188">
        <f>T83+T97+T112</f>
        <v>0</v>
      </c>
      <c r="U82" s="40"/>
      <c r="V82" s="40"/>
      <c r="W82" s="40"/>
      <c r="X82" s="40"/>
      <c r="Y82" s="40"/>
      <c r="Z82" s="40"/>
      <c r="AA82" s="40"/>
      <c r="AB82" s="40"/>
      <c r="AC82" s="40"/>
      <c r="AD82" s="40"/>
      <c r="AE82" s="40"/>
      <c r="AT82" s="19" t="s">
        <v>76</v>
      </c>
      <c r="AU82" s="19" t="s">
        <v>115</v>
      </c>
      <c r="BK82" s="189">
        <f>BK83+BK97+BK112</f>
        <v>0</v>
      </c>
    </row>
    <row r="83" s="12" customFormat="1" ht="25.92" customHeight="1">
      <c r="A83" s="12"/>
      <c r="B83" s="190"/>
      <c r="C83" s="191"/>
      <c r="D83" s="192" t="s">
        <v>76</v>
      </c>
      <c r="E83" s="193" t="s">
        <v>1125</v>
      </c>
      <c r="F83" s="193" t="s">
        <v>1126</v>
      </c>
      <c r="G83" s="191"/>
      <c r="H83" s="191"/>
      <c r="I83" s="194"/>
      <c r="J83" s="195">
        <f>BK83</f>
        <v>0</v>
      </c>
      <c r="K83" s="191"/>
      <c r="L83" s="196"/>
      <c r="M83" s="197"/>
      <c r="N83" s="198"/>
      <c r="O83" s="198"/>
      <c r="P83" s="199">
        <f>SUM(P84:P96)</f>
        <v>0</v>
      </c>
      <c r="Q83" s="198"/>
      <c r="R83" s="199">
        <f>SUM(R84:R96)</f>
        <v>0</v>
      </c>
      <c r="S83" s="198"/>
      <c r="T83" s="200">
        <f>SUM(T84:T96)</f>
        <v>0</v>
      </c>
      <c r="U83" s="12"/>
      <c r="V83" s="12"/>
      <c r="W83" s="12"/>
      <c r="X83" s="12"/>
      <c r="Y83" s="12"/>
      <c r="Z83" s="12"/>
      <c r="AA83" s="12"/>
      <c r="AB83" s="12"/>
      <c r="AC83" s="12"/>
      <c r="AD83" s="12"/>
      <c r="AE83" s="12"/>
      <c r="AR83" s="201" t="s">
        <v>85</v>
      </c>
      <c r="AT83" s="202" t="s">
        <v>76</v>
      </c>
      <c r="AU83" s="202" t="s">
        <v>77</v>
      </c>
      <c r="AY83" s="201" t="s">
        <v>139</v>
      </c>
      <c r="BK83" s="203">
        <f>SUM(BK84:BK96)</f>
        <v>0</v>
      </c>
    </row>
    <row r="84" s="2" customFormat="1" ht="16.5" customHeight="1">
      <c r="A84" s="40"/>
      <c r="B84" s="41"/>
      <c r="C84" s="206" t="s">
        <v>85</v>
      </c>
      <c r="D84" s="206" t="s">
        <v>141</v>
      </c>
      <c r="E84" s="207" t="s">
        <v>1127</v>
      </c>
      <c r="F84" s="208" t="s">
        <v>1128</v>
      </c>
      <c r="G84" s="209" t="s">
        <v>241</v>
      </c>
      <c r="H84" s="210">
        <v>4</v>
      </c>
      <c r="I84" s="211"/>
      <c r="J84" s="212">
        <f>ROUND(I84*H84,2)</f>
        <v>0</v>
      </c>
      <c r="K84" s="208" t="s">
        <v>37</v>
      </c>
      <c r="L84" s="46"/>
      <c r="M84" s="213" t="s">
        <v>37</v>
      </c>
      <c r="N84" s="214" t="s">
        <v>48</v>
      </c>
      <c r="O84" s="86"/>
      <c r="P84" s="215">
        <f>O84*H84</f>
        <v>0</v>
      </c>
      <c r="Q84" s="215">
        <v>0</v>
      </c>
      <c r="R84" s="215">
        <f>Q84*H84</f>
        <v>0</v>
      </c>
      <c r="S84" s="215">
        <v>0</v>
      </c>
      <c r="T84" s="216">
        <f>S84*H84</f>
        <v>0</v>
      </c>
      <c r="U84" s="40"/>
      <c r="V84" s="40"/>
      <c r="W84" s="40"/>
      <c r="X84" s="40"/>
      <c r="Y84" s="40"/>
      <c r="Z84" s="40"/>
      <c r="AA84" s="40"/>
      <c r="AB84" s="40"/>
      <c r="AC84" s="40"/>
      <c r="AD84" s="40"/>
      <c r="AE84" s="40"/>
      <c r="AR84" s="217" t="s">
        <v>146</v>
      </c>
      <c r="AT84" s="217" t="s">
        <v>141</v>
      </c>
      <c r="AU84" s="217" t="s">
        <v>85</v>
      </c>
      <c r="AY84" s="19" t="s">
        <v>139</v>
      </c>
      <c r="BE84" s="218">
        <f>IF(N84="základní",J84,0)</f>
        <v>0</v>
      </c>
      <c r="BF84" s="218">
        <f>IF(N84="snížená",J84,0)</f>
        <v>0</v>
      </c>
      <c r="BG84" s="218">
        <f>IF(N84="zákl. přenesená",J84,0)</f>
        <v>0</v>
      </c>
      <c r="BH84" s="218">
        <f>IF(N84="sníž. přenesená",J84,0)</f>
        <v>0</v>
      </c>
      <c r="BI84" s="218">
        <f>IF(N84="nulová",J84,0)</f>
        <v>0</v>
      </c>
      <c r="BJ84" s="19" t="s">
        <v>85</v>
      </c>
      <c r="BK84" s="218">
        <f>ROUND(I84*H84,2)</f>
        <v>0</v>
      </c>
      <c r="BL84" s="19" t="s">
        <v>146</v>
      </c>
      <c r="BM84" s="217" t="s">
        <v>1129</v>
      </c>
    </row>
    <row r="85" s="2" customFormat="1">
      <c r="A85" s="40"/>
      <c r="B85" s="41"/>
      <c r="C85" s="42"/>
      <c r="D85" s="226" t="s">
        <v>1130</v>
      </c>
      <c r="E85" s="42"/>
      <c r="F85" s="286" t="s">
        <v>1131</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1130</v>
      </c>
      <c r="AU85" s="19" t="s">
        <v>85</v>
      </c>
    </row>
    <row r="86" s="2" customFormat="1" ht="16.5" customHeight="1">
      <c r="A86" s="40"/>
      <c r="B86" s="41"/>
      <c r="C86" s="206" t="s">
        <v>87</v>
      </c>
      <c r="D86" s="206" t="s">
        <v>141</v>
      </c>
      <c r="E86" s="207" t="s">
        <v>1132</v>
      </c>
      <c r="F86" s="208" t="s">
        <v>1133</v>
      </c>
      <c r="G86" s="209" t="s">
        <v>241</v>
      </c>
      <c r="H86" s="210">
        <v>5</v>
      </c>
      <c r="I86" s="211"/>
      <c r="J86" s="212">
        <f>ROUND(I86*H86,2)</f>
        <v>0</v>
      </c>
      <c r="K86" s="208" t="s">
        <v>37</v>
      </c>
      <c r="L86" s="46"/>
      <c r="M86" s="213" t="s">
        <v>37</v>
      </c>
      <c r="N86" s="214" t="s">
        <v>48</v>
      </c>
      <c r="O86" s="86"/>
      <c r="P86" s="215">
        <f>O86*H86</f>
        <v>0</v>
      </c>
      <c r="Q86" s="215">
        <v>0</v>
      </c>
      <c r="R86" s="215">
        <f>Q86*H86</f>
        <v>0</v>
      </c>
      <c r="S86" s="215">
        <v>0</v>
      </c>
      <c r="T86" s="216">
        <f>S86*H86</f>
        <v>0</v>
      </c>
      <c r="U86" s="40"/>
      <c r="V86" s="40"/>
      <c r="W86" s="40"/>
      <c r="X86" s="40"/>
      <c r="Y86" s="40"/>
      <c r="Z86" s="40"/>
      <c r="AA86" s="40"/>
      <c r="AB86" s="40"/>
      <c r="AC86" s="40"/>
      <c r="AD86" s="40"/>
      <c r="AE86" s="40"/>
      <c r="AR86" s="217" t="s">
        <v>146</v>
      </c>
      <c r="AT86" s="217" t="s">
        <v>141</v>
      </c>
      <c r="AU86" s="217" t="s">
        <v>85</v>
      </c>
      <c r="AY86" s="19" t="s">
        <v>139</v>
      </c>
      <c r="BE86" s="218">
        <f>IF(N86="základní",J86,0)</f>
        <v>0</v>
      </c>
      <c r="BF86" s="218">
        <f>IF(N86="snížená",J86,0)</f>
        <v>0</v>
      </c>
      <c r="BG86" s="218">
        <f>IF(N86="zákl. přenesená",J86,0)</f>
        <v>0</v>
      </c>
      <c r="BH86" s="218">
        <f>IF(N86="sníž. přenesená",J86,0)</f>
        <v>0</v>
      </c>
      <c r="BI86" s="218">
        <f>IF(N86="nulová",J86,0)</f>
        <v>0</v>
      </c>
      <c r="BJ86" s="19" t="s">
        <v>85</v>
      </c>
      <c r="BK86" s="218">
        <f>ROUND(I86*H86,2)</f>
        <v>0</v>
      </c>
      <c r="BL86" s="19" t="s">
        <v>146</v>
      </c>
      <c r="BM86" s="217" t="s">
        <v>1134</v>
      </c>
    </row>
    <row r="87" s="2" customFormat="1">
      <c r="A87" s="40"/>
      <c r="B87" s="41"/>
      <c r="C87" s="42"/>
      <c r="D87" s="226" t="s">
        <v>1130</v>
      </c>
      <c r="E87" s="42"/>
      <c r="F87" s="286" t="s">
        <v>1135</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1130</v>
      </c>
      <c r="AU87" s="19" t="s">
        <v>85</v>
      </c>
    </row>
    <row r="88" s="2" customFormat="1" ht="16.5" customHeight="1">
      <c r="A88" s="40"/>
      <c r="B88" s="41"/>
      <c r="C88" s="206" t="s">
        <v>160</v>
      </c>
      <c r="D88" s="206" t="s">
        <v>141</v>
      </c>
      <c r="E88" s="207" t="s">
        <v>1136</v>
      </c>
      <c r="F88" s="208" t="s">
        <v>1137</v>
      </c>
      <c r="G88" s="209" t="s">
        <v>241</v>
      </c>
      <c r="H88" s="210">
        <v>5</v>
      </c>
      <c r="I88" s="211"/>
      <c r="J88" s="212">
        <f>ROUND(I88*H88,2)</f>
        <v>0</v>
      </c>
      <c r="K88" s="208" t="s">
        <v>37</v>
      </c>
      <c r="L88" s="46"/>
      <c r="M88" s="213" t="s">
        <v>37</v>
      </c>
      <c r="N88" s="214" t="s">
        <v>48</v>
      </c>
      <c r="O88" s="86"/>
      <c r="P88" s="215">
        <f>O88*H88</f>
        <v>0</v>
      </c>
      <c r="Q88" s="215">
        <v>0</v>
      </c>
      <c r="R88" s="215">
        <f>Q88*H88</f>
        <v>0</v>
      </c>
      <c r="S88" s="215">
        <v>0</v>
      </c>
      <c r="T88" s="216">
        <f>S88*H88</f>
        <v>0</v>
      </c>
      <c r="U88" s="40"/>
      <c r="V88" s="40"/>
      <c r="W88" s="40"/>
      <c r="X88" s="40"/>
      <c r="Y88" s="40"/>
      <c r="Z88" s="40"/>
      <c r="AA88" s="40"/>
      <c r="AB88" s="40"/>
      <c r="AC88" s="40"/>
      <c r="AD88" s="40"/>
      <c r="AE88" s="40"/>
      <c r="AR88" s="217" t="s">
        <v>146</v>
      </c>
      <c r="AT88" s="217" t="s">
        <v>141</v>
      </c>
      <c r="AU88" s="217" t="s">
        <v>85</v>
      </c>
      <c r="AY88" s="19" t="s">
        <v>139</v>
      </c>
      <c r="BE88" s="218">
        <f>IF(N88="základní",J88,0)</f>
        <v>0</v>
      </c>
      <c r="BF88" s="218">
        <f>IF(N88="snížená",J88,0)</f>
        <v>0</v>
      </c>
      <c r="BG88" s="218">
        <f>IF(N88="zákl. přenesená",J88,0)</f>
        <v>0</v>
      </c>
      <c r="BH88" s="218">
        <f>IF(N88="sníž. přenesená",J88,0)</f>
        <v>0</v>
      </c>
      <c r="BI88" s="218">
        <f>IF(N88="nulová",J88,0)</f>
        <v>0</v>
      </c>
      <c r="BJ88" s="19" t="s">
        <v>85</v>
      </c>
      <c r="BK88" s="218">
        <f>ROUND(I88*H88,2)</f>
        <v>0</v>
      </c>
      <c r="BL88" s="19" t="s">
        <v>146</v>
      </c>
      <c r="BM88" s="217" t="s">
        <v>1138</v>
      </c>
    </row>
    <row r="89" s="2" customFormat="1" ht="16.5" customHeight="1">
      <c r="A89" s="40"/>
      <c r="B89" s="41"/>
      <c r="C89" s="206" t="s">
        <v>146</v>
      </c>
      <c r="D89" s="206" t="s">
        <v>141</v>
      </c>
      <c r="E89" s="207" t="s">
        <v>1139</v>
      </c>
      <c r="F89" s="208" t="s">
        <v>1140</v>
      </c>
      <c r="G89" s="209" t="s">
        <v>241</v>
      </c>
      <c r="H89" s="210">
        <v>5</v>
      </c>
      <c r="I89" s="211"/>
      <c r="J89" s="212">
        <f>ROUND(I89*H89,2)</f>
        <v>0</v>
      </c>
      <c r="K89" s="208" t="s">
        <v>37</v>
      </c>
      <c r="L89" s="46"/>
      <c r="M89" s="213" t="s">
        <v>37</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146</v>
      </c>
      <c r="AT89" s="217" t="s">
        <v>141</v>
      </c>
      <c r="AU89" s="217" t="s">
        <v>85</v>
      </c>
      <c r="AY89" s="19" t="s">
        <v>139</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146</v>
      </c>
      <c r="BM89" s="217" t="s">
        <v>1141</v>
      </c>
    </row>
    <row r="90" s="2" customFormat="1" ht="16.5" customHeight="1">
      <c r="A90" s="40"/>
      <c r="B90" s="41"/>
      <c r="C90" s="206" t="s">
        <v>179</v>
      </c>
      <c r="D90" s="206" t="s">
        <v>141</v>
      </c>
      <c r="E90" s="207" t="s">
        <v>1142</v>
      </c>
      <c r="F90" s="208" t="s">
        <v>1143</v>
      </c>
      <c r="G90" s="209" t="s">
        <v>182</v>
      </c>
      <c r="H90" s="210">
        <v>50</v>
      </c>
      <c r="I90" s="211"/>
      <c r="J90" s="212">
        <f>ROUND(I90*H90,2)</f>
        <v>0</v>
      </c>
      <c r="K90" s="208" t="s">
        <v>37</v>
      </c>
      <c r="L90" s="46"/>
      <c r="M90" s="213" t="s">
        <v>37</v>
      </c>
      <c r="N90" s="214" t="s">
        <v>48</v>
      </c>
      <c r="O90" s="86"/>
      <c r="P90" s="215">
        <f>O90*H90</f>
        <v>0</v>
      </c>
      <c r="Q90" s="215">
        <v>0</v>
      </c>
      <c r="R90" s="215">
        <f>Q90*H90</f>
        <v>0</v>
      </c>
      <c r="S90" s="215">
        <v>0</v>
      </c>
      <c r="T90" s="216">
        <f>S90*H90</f>
        <v>0</v>
      </c>
      <c r="U90" s="40"/>
      <c r="V90" s="40"/>
      <c r="W90" s="40"/>
      <c r="X90" s="40"/>
      <c r="Y90" s="40"/>
      <c r="Z90" s="40"/>
      <c r="AA90" s="40"/>
      <c r="AB90" s="40"/>
      <c r="AC90" s="40"/>
      <c r="AD90" s="40"/>
      <c r="AE90" s="40"/>
      <c r="AR90" s="217" t="s">
        <v>146</v>
      </c>
      <c r="AT90" s="217" t="s">
        <v>141</v>
      </c>
      <c r="AU90" s="217" t="s">
        <v>85</v>
      </c>
      <c r="AY90" s="19" t="s">
        <v>139</v>
      </c>
      <c r="BE90" s="218">
        <f>IF(N90="základní",J90,0)</f>
        <v>0</v>
      </c>
      <c r="BF90" s="218">
        <f>IF(N90="snížená",J90,0)</f>
        <v>0</v>
      </c>
      <c r="BG90" s="218">
        <f>IF(N90="zákl. přenesená",J90,0)</f>
        <v>0</v>
      </c>
      <c r="BH90" s="218">
        <f>IF(N90="sníž. přenesená",J90,0)</f>
        <v>0</v>
      </c>
      <c r="BI90" s="218">
        <f>IF(N90="nulová",J90,0)</f>
        <v>0</v>
      </c>
      <c r="BJ90" s="19" t="s">
        <v>85</v>
      </c>
      <c r="BK90" s="218">
        <f>ROUND(I90*H90,2)</f>
        <v>0</v>
      </c>
      <c r="BL90" s="19" t="s">
        <v>146</v>
      </c>
      <c r="BM90" s="217" t="s">
        <v>1144</v>
      </c>
    </row>
    <row r="91" s="2" customFormat="1" ht="16.5" customHeight="1">
      <c r="A91" s="40"/>
      <c r="B91" s="41"/>
      <c r="C91" s="206" t="s">
        <v>186</v>
      </c>
      <c r="D91" s="206" t="s">
        <v>141</v>
      </c>
      <c r="E91" s="207" t="s">
        <v>1145</v>
      </c>
      <c r="F91" s="208" t="s">
        <v>1146</v>
      </c>
      <c r="G91" s="209" t="s">
        <v>241</v>
      </c>
      <c r="H91" s="210">
        <v>15</v>
      </c>
      <c r="I91" s="211"/>
      <c r="J91" s="212">
        <f>ROUND(I91*H91,2)</f>
        <v>0</v>
      </c>
      <c r="K91" s="208" t="s">
        <v>37</v>
      </c>
      <c r="L91" s="46"/>
      <c r="M91" s="213" t="s">
        <v>37</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146</v>
      </c>
      <c r="AT91" s="217" t="s">
        <v>141</v>
      </c>
      <c r="AU91" s="217" t="s">
        <v>85</v>
      </c>
      <c r="AY91" s="19" t="s">
        <v>139</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146</v>
      </c>
      <c r="BM91" s="217" t="s">
        <v>1147</v>
      </c>
    </row>
    <row r="92" s="2" customFormat="1" ht="16.5" customHeight="1">
      <c r="A92" s="40"/>
      <c r="B92" s="41"/>
      <c r="C92" s="206" t="s">
        <v>193</v>
      </c>
      <c r="D92" s="206" t="s">
        <v>141</v>
      </c>
      <c r="E92" s="207" t="s">
        <v>1148</v>
      </c>
      <c r="F92" s="208" t="s">
        <v>1149</v>
      </c>
      <c r="G92" s="209" t="s">
        <v>182</v>
      </c>
      <c r="H92" s="210">
        <v>150</v>
      </c>
      <c r="I92" s="211"/>
      <c r="J92" s="212">
        <f>ROUND(I92*H92,2)</f>
        <v>0</v>
      </c>
      <c r="K92" s="208" t="s">
        <v>37</v>
      </c>
      <c r="L92" s="46"/>
      <c r="M92" s="213" t="s">
        <v>37</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146</v>
      </c>
      <c r="AT92" s="217" t="s">
        <v>141</v>
      </c>
      <c r="AU92" s="217" t="s">
        <v>85</v>
      </c>
      <c r="AY92" s="19" t="s">
        <v>139</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146</v>
      </c>
      <c r="BM92" s="217" t="s">
        <v>1150</v>
      </c>
    </row>
    <row r="93" s="2" customFormat="1" ht="16.5" customHeight="1">
      <c r="A93" s="40"/>
      <c r="B93" s="41"/>
      <c r="C93" s="206" t="s">
        <v>198</v>
      </c>
      <c r="D93" s="206" t="s">
        <v>141</v>
      </c>
      <c r="E93" s="207" t="s">
        <v>1151</v>
      </c>
      <c r="F93" s="208" t="s">
        <v>1152</v>
      </c>
      <c r="G93" s="209" t="s">
        <v>241</v>
      </c>
      <c r="H93" s="210">
        <v>40</v>
      </c>
      <c r="I93" s="211"/>
      <c r="J93" s="212">
        <f>ROUND(I93*H93,2)</f>
        <v>0</v>
      </c>
      <c r="K93" s="208" t="s">
        <v>37</v>
      </c>
      <c r="L93" s="46"/>
      <c r="M93" s="213" t="s">
        <v>37</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146</v>
      </c>
      <c r="AT93" s="217" t="s">
        <v>141</v>
      </c>
      <c r="AU93" s="217" t="s">
        <v>85</v>
      </c>
      <c r="AY93" s="19" t="s">
        <v>139</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146</v>
      </c>
      <c r="BM93" s="217" t="s">
        <v>1153</v>
      </c>
    </row>
    <row r="94" s="2" customFormat="1" ht="16.5" customHeight="1">
      <c r="A94" s="40"/>
      <c r="B94" s="41"/>
      <c r="C94" s="206" t="s">
        <v>204</v>
      </c>
      <c r="D94" s="206" t="s">
        <v>141</v>
      </c>
      <c r="E94" s="207" t="s">
        <v>1154</v>
      </c>
      <c r="F94" s="208" t="s">
        <v>1155</v>
      </c>
      <c r="G94" s="209" t="s">
        <v>182</v>
      </c>
      <c r="H94" s="210">
        <v>100</v>
      </c>
      <c r="I94" s="211"/>
      <c r="J94" s="212">
        <f>ROUND(I94*H94,2)</f>
        <v>0</v>
      </c>
      <c r="K94" s="208" t="s">
        <v>37</v>
      </c>
      <c r="L94" s="46"/>
      <c r="M94" s="213" t="s">
        <v>37</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146</v>
      </c>
      <c r="AT94" s="217" t="s">
        <v>141</v>
      </c>
      <c r="AU94" s="217" t="s">
        <v>85</v>
      </c>
      <c r="AY94" s="19" t="s">
        <v>139</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146</v>
      </c>
      <c r="BM94" s="217" t="s">
        <v>1156</v>
      </c>
    </row>
    <row r="95" s="2" customFormat="1" ht="16.5" customHeight="1">
      <c r="A95" s="40"/>
      <c r="B95" s="41"/>
      <c r="C95" s="206" t="s">
        <v>215</v>
      </c>
      <c r="D95" s="206" t="s">
        <v>141</v>
      </c>
      <c r="E95" s="207" t="s">
        <v>1157</v>
      </c>
      <c r="F95" s="208" t="s">
        <v>1158</v>
      </c>
      <c r="G95" s="209" t="s">
        <v>182</v>
      </c>
      <c r="H95" s="210">
        <v>150</v>
      </c>
      <c r="I95" s="211"/>
      <c r="J95" s="212">
        <f>ROUND(I95*H95,2)</f>
        <v>0</v>
      </c>
      <c r="K95" s="208" t="s">
        <v>37</v>
      </c>
      <c r="L95" s="46"/>
      <c r="M95" s="213" t="s">
        <v>37</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146</v>
      </c>
      <c r="AT95" s="217" t="s">
        <v>141</v>
      </c>
      <c r="AU95" s="217" t="s">
        <v>85</v>
      </c>
      <c r="AY95" s="19" t="s">
        <v>139</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146</v>
      </c>
      <c r="BM95" s="217" t="s">
        <v>1159</v>
      </c>
    </row>
    <row r="96" s="2" customFormat="1" ht="16.5" customHeight="1">
      <c r="A96" s="40"/>
      <c r="B96" s="41"/>
      <c r="C96" s="206" t="s">
        <v>222</v>
      </c>
      <c r="D96" s="206" t="s">
        <v>141</v>
      </c>
      <c r="E96" s="207" t="s">
        <v>1160</v>
      </c>
      <c r="F96" s="208" t="s">
        <v>1161</v>
      </c>
      <c r="G96" s="209" t="s">
        <v>241</v>
      </c>
      <c r="H96" s="210">
        <v>2</v>
      </c>
      <c r="I96" s="211"/>
      <c r="J96" s="212">
        <f>ROUND(I96*H96,2)</f>
        <v>0</v>
      </c>
      <c r="K96" s="208" t="s">
        <v>37</v>
      </c>
      <c r="L96" s="46"/>
      <c r="M96" s="213" t="s">
        <v>37</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146</v>
      </c>
      <c r="AT96" s="217" t="s">
        <v>141</v>
      </c>
      <c r="AU96" s="217" t="s">
        <v>85</v>
      </c>
      <c r="AY96" s="19" t="s">
        <v>139</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146</v>
      </c>
      <c r="BM96" s="217" t="s">
        <v>1162</v>
      </c>
    </row>
    <row r="97" s="12" customFormat="1" ht="25.92" customHeight="1">
      <c r="A97" s="12"/>
      <c r="B97" s="190"/>
      <c r="C97" s="191"/>
      <c r="D97" s="192" t="s">
        <v>76</v>
      </c>
      <c r="E97" s="193" t="s">
        <v>1163</v>
      </c>
      <c r="F97" s="193" t="s">
        <v>1164</v>
      </c>
      <c r="G97" s="191"/>
      <c r="H97" s="191"/>
      <c r="I97" s="194"/>
      <c r="J97" s="195">
        <f>BK97</f>
        <v>0</v>
      </c>
      <c r="K97" s="191"/>
      <c r="L97" s="196"/>
      <c r="M97" s="197"/>
      <c r="N97" s="198"/>
      <c r="O97" s="198"/>
      <c r="P97" s="199">
        <f>SUM(P98:P111)</f>
        <v>0</v>
      </c>
      <c r="Q97" s="198"/>
      <c r="R97" s="199">
        <f>SUM(R98:R111)</f>
        <v>0</v>
      </c>
      <c r="S97" s="198"/>
      <c r="T97" s="200">
        <f>SUM(T98:T111)</f>
        <v>0</v>
      </c>
      <c r="U97" s="12"/>
      <c r="V97" s="12"/>
      <c r="W97" s="12"/>
      <c r="X97" s="12"/>
      <c r="Y97" s="12"/>
      <c r="Z97" s="12"/>
      <c r="AA97" s="12"/>
      <c r="AB97" s="12"/>
      <c r="AC97" s="12"/>
      <c r="AD97" s="12"/>
      <c r="AE97" s="12"/>
      <c r="AR97" s="201" t="s">
        <v>85</v>
      </c>
      <c r="AT97" s="202" t="s">
        <v>76</v>
      </c>
      <c r="AU97" s="202" t="s">
        <v>77</v>
      </c>
      <c r="AY97" s="201" t="s">
        <v>139</v>
      </c>
      <c r="BK97" s="203">
        <f>SUM(BK98:BK111)</f>
        <v>0</v>
      </c>
    </row>
    <row r="98" s="2" customFormat="1" ht="16.5" customHeight="1">
      <c r="A98" s="40"/>
      <c r="B98" s="41"/>
      <c r="C98" s="206" t="s">
        <v>229</v>
      </c>
      <c r="D98" s="206" t="s">
        <v>141</v>
      </c>
      <c r="E98" s="207" t="s">
        <v>1165</v>
      </c>
      <c r="F98" s="208" t="s">
        <v>1166</v>
      </c>
      <c r="G98" s="209" t="s">
        <v>241</v>
      </c>
      <c r="H98" s="210">
        <v>5</v>
      </c>
      <c r="I98" s="211"/>
      <c r="J98" s="212">
        <f>ROUND(I98*H98,2)</f>
        <v>0</v>
      </c>
      <c r="K98" s="208" t="s">
        <v>37</v>
      </c>
      <c r="L98" s="46"/>
      <c r="M98" s="213" t="s">
        <v>37</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146</v>
      </c>
      <c r="AT98" s="217" t="s">
        <v>141</v>
      </c>
      <c r="AU98" s="217" t="s">
        <v>85</v>
      </c>
      <c r="AY98" s="19" t="s">
        <v>139</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146</v>
      </c>
      <c r="BM98" s="217" t="s">
        <v>1167</v>
      </c>
    </row>
    <row r="99" s="2" customFormat="1">
      <c r="A99" s="40"/>
      <c r="B99" s="41"/>
      <c r="C99" s="42"/>
      <c r="D99" s="226" t="s">
        <v>1130</v>
      </c>
      <c r="E99" s="42"/>
      <c r="F99" s="286" t="s">
        <v>1168</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1130</v>
      </c>
      <c r="AU99" s="19" t="s">
        <v>85</v>
      </c>
    </row>
    <row r="100" s="2" customFormat="1" ht="16.5" customHeight="1">
      <c r="A100" s="40"/>
      <c r="B100" s="41"/>
      <c r="C100" s="206" t="s">
        <v>238</v>
      </c>
      <c r="D100" s="206" t="s">
        <v>141</v>
      </c>
      <c r="E100" s="207" t="s">
        <v>1169</v>
      </c>
      <c r="F100" s="208" t="s">
        <v>1170</v>
      </c>
      <c r="G100" s="209" t="s">
        <v>155</v>
      </c>
      <c r="H100" s="210">
        <v>2</v>
      </c>
      <c r="I100" s="211"/>
      <c r="J100" s="212">
        <f>ROUND(I100*H100,2)</f>
        <v>0</v>
      </c>
      <c r="K100" s="208" t="s">
        <v>37</v>
      </c>
      <c r="L100" s="46"/>
      <c r="M100" s="213" t="s">
        <v>37</v>
      </c>
      <c r="N100" s="214"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146</v>
      </c>
      <c r="AT100" s="217" t="s">
        <v>141</v>
      </c>
      <c r="AU100" s="217" t="s">
        <v>85</v>
      </c>
      <c r="AY100" s="19" t="s">
        <v>139</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146</v>
      </c>
      <c r="BM100" s="217" t="s">
        <v>1171</v>
      </c>
    </row>
    <row r="101" s="2" customFormat="1">
      <c r="A101" s="40"/>
      <c r="B101" s="41"/>
      <c r="C101" s="42"/>
      <c r="D101" s="226" t="s">
        <v>1130</v>
      </c>
      <c r="E101" s="42"/>
      <c r="F101" s="286" t="s">
        <v>1172</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1130</v>
      </c>
      <c r="AU101" s="19" t="s">
        <v>85</v>
      </c>
    </row>
    <row r="102" s="2" customFormat="1" ht="16.5" customHeight="1">
      <c r="A102" s="40"/>
      <c r="B102" s="41"/>
      <c r="C102" s="206" t="s">
        <v>252</v>
      </c>
      <c r="D102" s="206" t="s">
        <v>141</v>
      </c>
      <c r="E102" s="207" t="s">
        <v>1173</v>
      </c>
      <c r="F102" s="208" t="s">
        <v>1174</v>
      </c>
      <c r="G102" s="209" t="s">
        <v>182</v>
      </c>
      <c r="H102" s="210">
        <v>50</v>
      </c>
      <c r="I102" s="211"/>
      <c r="J102" s="212">
        <f>ROUND(I102*H102,2)</f>
        <v>0</v>
      </c>
      <c r="K102" s="208" t="s">
        <v>37</v>
      </c>
      <c r="L102" s="46"/>
      <c r="M102" s="213" t="s">
        <v>37</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146</v>
      </c>
      <c r="AT102" s="217" t="s">
        <v>141</v>
      </c>
      <c r="AU102" s="217" t="s">
        <v>85</v>
      </c>
      <c r="AY102" s="19" t="s">
        <v>139</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146</v>
      </c>
      <c r="BM102" s="217" t="s">
        <v>1175</v>
      </c>
    </row>
    <row r="103" s="2" customFormat="1">
      <c r="A103" s="40"/>
      <c r="B103" s="41"/>
      <c r="C103" s="42"/>
      <c r="D103" s="226" t="s">
        <v>1130</v>
      </c>
      <c r="E103" s="42"/>
      <c r="F103" s="286" t="s">
        <v>1176</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1130</v>
      </c>
      <c r="AU103" s="19" t="s">
        <v>85</v>
      </c>
    </row>
    <row r="104" s="2" customFormat="1" ht="16.5" customHeight="1">
      <c r="A104" s="40"/>
      <c r="B104" s="41"/>
      <c r="C104" s="206" t="s">
        <v>8</v>
      </c>
      <c r="D104" s="206" t="s">
        <v>141</v>
      </c>
      <c r="E104" s="207" t="s">
        <v>1177</v>
      </c>
      <c r="F104" s="208" t="s">
        <v>1178</v>
      </c>
      <c r="G104" s="209" t="s">
        <v>182</v>
      </c>
      <c r="H104" s="210">
        <v>50</v>
      </c>
      <c r="I104" s="211"/>
      <c r="J104" s="212">
        <f>ROUND(I104*H104,2)</f>
        <v>0</v>
      </c>
      <c r="K104" s="208" t="s">
        <v>37</v>
      </c>
      <c r="L104" s="46"/>
      <c r="M104" s="213" t="s">
        <v>37</v>
      </c>
      <c r="N104" s="214" t="s">
        <v>48</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146</v>
      </c>
      <c r="AT104" s="217" t="s">
        <v>141</v>
      </c>
      <c r="AU104" s="217" t="s">
        <v>85</v>
      </c>
      <c r="AY104" s="19" t="s">
        <v>139</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146</v>
      </c>
      <c r="BM104" s="217" t="s">
        <v>1179</v>
      </c>
    </row>
    <row r="105" s="2" customFormat="1">
      <c r="A105" s="40"/>
      <c r="B105" s="41"/>
      <c r="C105" s="42"/>
      <c r="D105" s="226" t="s">
        <v>1130</v>
      </c>
      <c r="E105" s="42"/>
      <c r="F105" s="286" t="s">
        <v>1176</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1130</v>
      </c>
      <c r="AU105" s="19" t="s">
        <v>85</v>
      </c>
    </row>
    <row r="106" s="2" customFormat="1" ht="16.5" customHeight="1">
      <c r="A106" s="40"/>
      <c r="B106" s="41"/>
      <c r="C106" s="206" t="s">
        <v>260</v>
      </c>
      <c r="D106" s="206" t="s">
        <v>141</v>
      </c>
      <c r="E106" s="207" t="s">
        <v>1180</v>
      </c>
      <c r="F106" s="208" t="s">
        <v>1181</v>
      </c>
      <c r="G106" s="209" t="s">
        <v>182</v>
      </c>
      <c r="H106" s="210">
        <v>50</v>
      </c>
      <c r="I106" s="211"/>
      <c r="J106" s="212">
        <f>ROUND(I106*H106,2)</f>
        <v>0</v>
      </c>
      <c r="K106" s="208" t="s">
        <v>37</v>
      </c>
      <c r="L106" s="46"/>
      <c r="M106" s="213" t="s">
        <v>37</v>
      </c>
      <c r="N106" s="214" t="s">
        <v>48</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146</v>
      </c>
      <c r="AT106" s="217" t="s">
        <v>141</v>
      </c>
      <c r="AU106" s="217" t="s">
        <v>85</v>
      </c>
      <c r="AY106" s="19" t="s">
        <v>139</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146</v>
      </c>
      <c r="BM106" s="217" t="s">
        <v>1182</v>
      </c>
    </row>
    <row r="107" s="2" customFormat="1" ht="16.5" customHeight="1">
      <c r="A107" s="40"/>
      <c r="B107" s="41"/>
      <c r="C107" s="206" t="s">
        <v>265</v>
      </c>
      <c r="D107" s="206" t="s">
        <v>141</v>
      </c>
      <c r="E107" s="207" t="s">
        <v>1183</v>
      </c>
      <c r="F107" s="208" t="s">
        <v>1184</v>
      </c>
      <c r="G107" s="209" t="s">
        <v>182</v>
      </c>
      <c r="H107" s="210">
        <v>50</v>
      </c>
      <c r="I107" s="211"/>
      <c r="J107" s="212">
        <f>ROUND(I107*H107,2)</f>
        <v>0</v>
      </c>
      <c r="K107" s="208" t="s">
        <v>37</v>
      </c>
      <c r="L107" s="46"/>
      <c r="M107" s="213" t="s">
        <v>37</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146</v>
      </c>
      <c r="AT107" s="217" t="s">
        <v>141</v>
      </c>
      <c r="AU107" s="217" t="s">
        <v>85</v>
      </c>
      <c r="AY107" s="19" t="s">
        <v>139</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146</v>
      </c>
      <c r="BM107" s="217" t="s">
        <v>1185</v>
      </c>
    </row>
    <row r="108" s="2" customFormat="1" ht="16.5" customHeight="1">
      <c r="A108" s="40"/>
      <c r="B108" s="41"/>
      <c r="C108" s="206" t="s">
        <v>269</v>
      </c>
      <c r="D108" s="206" t="s">
        <v>141</v>
      </c>
      <c r="E108" s="207" t="s">
        <v>1186</v>
      </c>
      <c r="F108" s="208" t="s">
        <v>1187</v>
      </c>
      <c r="G108" s="209" t="s">
        <v>144</v>
      </c>
      <c r="H108" s="210">
        <v>50</v>
      </c>
      <c r="I108" s="211"/>
      <c r="J108" s="212">
        <f>ROUND(I108*H108,2)</f>
        <v>0</v>
      </c>
      <c r="K108" s="208" t="s">
        <v>37</v>
      </c>
      <c r="L108" s="46"/>
      <c r="M108" s="213" t="s">
        <v>37</v>
      </c>
      <c r="N108" s="214"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146</v>
      </c>
      <c r="AT108" s="217" t="s">
        <v>141</v>
      </c>
      <c r="AU108" s="217" t="s">
        <v>85</v>
      </c>
      <c r="AY108" s="19" t="s">
        <v>139</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146</v>
      </c>
      <c r="BM108" s="217" t="s">
        <v>1188</v>
      </c>
    </row>
    <row r="109" s="2" customFormat="1">
      <c r="A109" s="40"/>
      <c r="B109" s="41"/>
      <c r="C109" s="42"/>
      <c r="D109" s="226" t="s">
        <v>1130</v>
      </c>
      <c r="E109" s="42"/>
      <c r="F109" s="286" t="s">
        <v>1189</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1130</v>
      </c>
      <c r="AU109" s="19" t="s">
        <v>85</v>
      </c>
    </row>
    <row r="110" s="2" customFormat="1" ht="16.5" customHeight="1">
      <c r="A110" s="40"/>
      <c r="B110" s="41"/>
      <c r="C110" s="206" t="s">
        <v>278</v>
      </c>
      <c r="D110" s="206" t="s">
        <v>141</v>
      </c>
      <c r="E110" s="207" t="s">
        <v>1190</v>
      </c>
      <c r="F110" s="208" t="s">
        <v>1191</v>
      </c>
      <c r="G110" s="209" t="s">
        <v>182</v>
      </c>
      <c r="H110" s="210">
        <v>120</v>
      </c>
      <c r="I110" s="211"/>
      <c r="J110" s="212">
        <f>ROUND(I110*H110,2)</f>
        <v>0</v>
      </c>
      <c r="K110" s="208" t="s">
        <v>37</v>
      </c>
      <c r="L110" s="46"/>
      <c r="M110" s="213" t="s">
        <v>37</v>
      </c>
      <c r="N110" s="214" t="s">
        <v>48</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146</v>
      </c>
      <c r="AT110" s="217" t="s">
        <v>141</v>
      </c>
      <c r="AU110" s="217" t="s">
        <v>85</v>
      </c>
      <c r="AY110" s="19" t="s">
        <v>139</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146</v>
      </c>
      <c r="BM110" s="217" t="s">
        <v>1192</v>
      </c>
    </row>
    <row r="111" s="2" customFormat="1">
      <c r="A111" s="40"/>
      <c r="B111" s="41"/>
      <c r="C111" s="42"/>
      <c r="D111" s="226" t="s">
        <v>1130</v>
      </c>
      <c r="E111" s="42"/>
      <c r="F111" s="286" t="s">
        <v>1193</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1130</v>
      </c>
      <c r="AU111" s="19" t="s">
        <v>85</v>
      </c>
    </row>
    <row r="112" s="12" customFormat="1" ht="25.92" customHeight="1">
      <c r="A112" s="12"/>
      <c r="B112" s="190"/>
      <c r="C112" s="191"/>
      <c r="D112" s="192" t="s">
        <v>76</v>
      </c>
      <c r="E112" s="193" t="s">
        <v>1194</v>
      </c>
      <c r="F112" s="193" t="s">
        <v>1195</v>
      </c>
      <c r="G112" s="191"/>
      <c r="H112" s="191"/>
      <c r="I112" s="194"/>
      <c r="J112" s="195">
        <f>BK112</f>
        <v>0</v>
      </c>
      <c r="K112" s="191"/>
      <c r="L112" s="196"/>
      <c r="M112" s="197"/>
      <c r="N112" s="198"/>
      <c r="O112" s="198"/>
      <c r="P112" s="199">
        <f>SUM(P113:P133)</f>
        <v>0</v>
      </c>
      <c r="Q112" s="198"/>
      <c r="R112" s="199">
        <f>SUM(R113:R133)</f>
        <v>0</v>
      </c>
      <c r="S112" s="198"/>
      <c r="T112" s="200">
        <f>SUM(T113:T133)</f>
        <v>0</v>
      </c>
      <c r="U112" s="12"/>
      <c r="V112" s="12"/>
      <c r="W112" s="12"/>
      <c r="X112" s="12"/>
      <c r="Y112" s="12"/>
      <c r="Z112" s="12"/>
      <c r="AA112" s="12"/>
      <c r="AB112" s="12"/>
      <c r="AC112" s="12"/>
      <c r="AD112" s="12"/>
      <c r="AE112" s="12"/>
      <c r="AR112" s="201" t="s">
        <v>85</v>
      </c>
      <c r="AT112" s="202" t="s">
        <v>76</v>
      </c>
      <c r="AU112" s="202" t="s">
        <v>77</v>
      </c>
      <c r="AY112" s="201" t="s">
        <v>139</v>
      </c>
      <c r="BK112" s="203">
        <f>SUM(BK113:BK133)</f>
        <v>0</v>
      </c>
    </row>
    <row r="113" s="2" customFormat="1" ht="16.5" customHeight="1">
      <c r="A113" s="40"/>
      <c r="B113" s="41"/>
      <c r="C113" s="206" t="s">
        <v>283</v>
      </c>
      <c r="D113" s="206" t="s">
        <v>141</v>
      </c>
      <c r="E113" s="207" t="s">
        <v>1196</v>
      </c>
      <c r="F113" s="208" t="s">
        <v>1197</v>
      </c>
      <c r="G113" s="209" t="s">
        <v>1198</v>
      </c>
      <c r="H113" s="210">
        <v>1</v>
      </c>
      <c r="I113" s="211"/>
      <c r="J113" s="212">
        <f>ROUND(I113*H113,2)</f>
        <v>0</v>
      </c>
      <c r="K113" s="208" t="s">
        <v>37</v>
      </c>
      <c r="L113" s="46"/>
      <c r="M113" s="213" t="s">
        <v>37</v>
      </c>
      <c r="N113" s="214" t="s">
        <v>48</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146</v>
      </c>
      <c r="AT113" s="217" t="s">
        <v>141</v>
      </c>
      <c r="AU113" s="217" t="s">
        <v>85</v>
      </c>
      <c r="AY113" s="19" t="s">
        <v>139</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146</v>
      </c>
      <c r="BM113" s="217" t="s">
        <v>1199</v>
      </c>
    </row>
    <row r="114" s="2" customFormat="1">
      <c r="A114" s="40"/>
      <c r="B114" s="41"/>
      <c r="C114" s="42"/>
      <c r="D114" s="226" t="s">
        <v>1130</v>
      </c>
      <c r="E114" s="42"/>
      <c r="F114" s="286" t="s">
        <v>1200</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1130</v>
      </c>
      <c r="AU114" s="19" t="s">
        <v>85</v>
      </c>
    </row>
    <row r="115" s="2" customFormat="1" ht="16.5" customHeight="1">
      <c r="A115" s="40"/>
      <c r="B115" s="41"/>
      <c r="C115" s="206" t="s">
        <v>7</v>
      </c>
      <c r="D115" s="206" t="s">
        <v>141</v>
      </c>
      <c r="E115" s="207" t="s">
        <v>1201</v>
      </c>
      <c r="F115" s="208" t="s">
        <v>1202</v>
      </c>
      <c r="G115" s="209" t="s">
        <v>1198</v>
      </c>
      <c r="H115" s="210">
        <v>4</v>
      </c>
      <c r="I115" s="211"/>
      <c r="J115" s="212">
        <f>ROUND(I115*H115,2)</f>
        <v>0</v>
      </c>
      <c r="K115" s="208" t="s">
        <v>37</v>
      </c>
      <c r="L115" s="46"/>
      <c r="M115" s="213" t="s">
        <v>37</v>
      </c>
      <c r="N115" s="214" t="s">
        <v>48</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146</v>
      </c>
      <c r="AT115" s="217" t="s">
        <v>141</v>
      </c>
      <c r="AU115" s="217" t="s">
        <v>85</v>
      </c>
      <c r="AY115" s="19" t="s">
        <v>139</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146</v>
      </c>
      <c r="BM115" s="217" t="s">
        <v>1203</v>
      </c>
    </row>
    <row r="116" s="2" customFormat="1">
      <c r="A116" s="40"/>
      <c r="B116" s="41"/>
      <c r="C116" s="42"/>
      <c r="D116" s="226" t="s">
        <v>1130</v>
      </c>
      <c r="E116" s="42"/>
      <c r="F116" s="286" t="s">
        <v>1200</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1130</v>
      </c>
      <c r="AU116" s="19" t="s">
        <v>85</v>
      </c>
    </row>
    <row r="117" s="2" customFormat="1" ht="16.5" customHeight="1">
      <c r="A117" s="40"/>
      <c r="B117" s="41"/>
      <c r="C117" s="206" t="s">
        <v>295</v>
      </c>
      <c r="D117" s="206" t="s">
        <v>141</v>
      </c>
      <c r="E117" s="207" t="s">
        <v>1204</v>
      </c>
      <c r="F117" s="208" t="s">
        <v>1205</v>
      </c>
      <c r="G117" s="209" t="s">
        <v>1198</v>
      </c>
      <c r="H117" s="210">
        <v>1</v>
      </c>
      <c r="I117" s="211"/>
      <c r="J117" s="212">
        <f>ROUND(I117*H117,2)</f>
        <v>0</v>
      </c>
      <c r="K117" s="208" t="s">
        <v>37</v>
      </c>
      <c r="L117" s="46"/>
      <c r="M117" s="213" t="s">
        <v>37</v>
      </c>
      <c r="N117" s="214" t="s">
        <v>48</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146</v>
      </c>
      <c r="AT117" s="217" t="s">
        <v>141</v>
      </c>
      <c r="AU117" s="217" t="s">
        <v>85</v>
      </c>
      <c r="AY117" s="19" t="s">
        <v>139</v>
      </c>
      <c r="BE117" s="218">
        <f>IF(N117="základní",J117,0)</f>
        <v>0</v>
      </c>
      <c r="BF117" s="218">
        <f>IF(N117="snížená",J117,0)</f>
        <v>0</v>
      </c>
      <c r="BG117" s="218">
        <f>IF(N117="zákl. přenesená",J117,0)</f>
        <v>0</v>
      </c>
      <c r="BH117" s="218">
        <f>IF(N117="sníž. přenesená",J117,0)</f>
        <v>0</v>
      </c>
      <c r="BI117" s="218">
        <f>IF(N117="nulová",J117,0)</f>
        <v>0</v>
      </c>
      <c r="BJ117" s="19" t="s">
        <v>85</v>
      </c>
      <c r="BK117" s="218">
        <f>ROUND(I117*H117,2)</f>
        <v>0</v>
      </c>
      <c r="BL117" s="19" t="s">
        <v>146</v>
      </c>
      <c r="BM117" s="217" t="s">
        <v>1206</v>
      </c>
    </row>
    <row r="118" s="2" customFormat="1">
      <c r="A118" s="40"/>
      <c r="B118" s="41"/>
      <c r="C118" s="42"/>
      <c r="D118" s="226" t="s">
        <v>1130</v>
      </c>
      <c r="E118" s="42"/>
      <c r="F118" s="286" t="s">
        <v>1207</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1130</v>
      </c>
      <c r="AU118" s="19" t="s">
        <v>85</v>
      </c>
    </row>
    <row r="119" s="2" customFormat="1" ht="16.5" customHeight="1">
      <c r="A119" s="40"/>
      <c r="B119" s="41"/>
      <c r="C119" s="206" t="s">
        <v>304</v>
      </c>
      <c r="D119" s="206" t="s">
        <v>141</v>
      </c>
      <c r="E119" s="207" t="s">
        <v>1208</v>
      </c>
      <c r="F119" s="208" t="s">
        <v>1209</v>
      </c>
      <c r="G119" s="209" t="s">
        <v>1198</v>
      </c>
      <c r="H119" s="210">
        <v>4</v>
      </c>
      <c r="I119" s="211"/>
      <c r="J119" s="212">
        <f>ROUND(I119*H119,2)</f>
        <v>0</v>
      </c>
      <c r="K119" s="208" t="s">
        <v>37</v>
      </c>
      <c r="L119" s="46"/>
      <c r="M119" s="213" t="s">
        <v>37</v>
      </c>
      <c r="N119" s="214"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146</v>
      </c>
      <c r="AT119" s="217" t="s">
        <v>141</v>
      </c>
      <c r="AU119" s="217" t="s">
        <v>85</v>
      </c>
      <c r="AY119" s="19" t="s">
        <v>139</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146</v>
      </c>
      <c r="BM119" s="217" t="s">
        <v>1210</v>
      </c>
    </row>
    <row r="120" s="2" customFormat="1">
      <c r="A120" s="40"/>
      <c r="B120" s="41"/>
      <c r="C120" s="42"/>
      <c r="D120" s="226" t="s">
        <v>1130</v>
      </c>
      <c r="E120" s="42"/>
      <c r="F120" s="286" t="s">
        <v>1207</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1130</v>
      </c>
      <c r="AU120" s="19" t="s">
        <v>85</v>
      </c>
    </row>
    <row r="121" s="2" customFormat="1" ht="16.5" customHeight="1">
      <c r="A121" s="40"/>
      <c r="B121" s="41"/>
      <c r="C121" s="206" t="s">
        <v>309</v>
      </c>
      <c r="D121" s="206" t="s">
        <v>141</v>
      </c>
      <c r="E121" s="207" t="s">
        <v>1211</v>
      </c>
      <c r="F121" s="208" t="s">
        <v>1212</v>
      </c>
      <c r="G121" s="209" t="s">
        <v>1198</v>
      </c>
      <c r="H121" s="210">
        <v>2</v>
      </c>
      <c r="I121" s="211"/>
      <c r="J121" s="212">
        <f>ROUND(I121*H121,2)</f>
        <v>0</v>
      </c>
      <c r="K121" s="208" t="s">
        <v>37</v>
      </c>
      <c r="L121" s="46"/>
      <c r="M121" s="213" t="s">
        <v>37</v>
      </c>
      <c r="N121" s="214"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146</v>
      </c>
      <c r="AT121" s="217" t="s">
        <v>141</v>
      </c>
      <c r="AU121" s="217" t="s">
        <v>85</v>
      </c>
      <c r="AY121" s="19" t="s">
        <v>139</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146</v>
      </c>
      <c r="BM121" s="217" t="s">
        <v>1213</v>
      </c>
    </row>
    <row r="122" s="2" customFormat="1" ht="16.5" customHeight="1">
      <c r="A122" s="40"/>
      <c r="B122" s="41"/>
      <c r="C122" s="206" t="s">
        <v>314</v>
      </c>
      <c r="D122" s="206" t="s">
        <v>141</v>
      </c>
      <c r="E122" s="207" t="s">
        <v>1214</v>
      </c>
      <c r="F122" s="208" t="s">
        <v>1215</v>
      </c>
      <c r="G122" s="209" t="s">
        <v>1198</v>
      </c>
      <c r="H122" s="210">
        <v>5</v>
      </c>
      <c r="I122" s="211"/>
      <c r="J122" s="212">
        <f>ROUND(I122*H122,2)</f>
        <v>0</v>
      </c>
      <c r="K122" s="208" t="s">
        <v>37</v>
      </c>
      <c r="L122" s="46"/>
      <c r="M122" s="213" t="s">
        <v>37</v>
      </c>
      <c r="N122" s="214" t="s">
        <v>48</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146</v>
      </c>
      <c r="AT122" s="217" t="s">
        <v>141</v>
      </c>
      <c r="AU122" s="217" t="s">
        <v>85</v>
      </c>
      <c r="AY122" s="19" t="s">
        <v>139</v>
      </c>
      <c r="BE122" s="218">
        <f>IF(N122="základní",J122,0)</f>
        <v>0</v>
      </c>
      <c r="BF122" s="218">
        <f>IF(N122="snížená",J122,0)</f>
        <v>0</v>
      </c>
      <c r="BG122" s="218">
        <f>IF(N122="zákl. přenesená",J122,0)</f>
        <v>0</v>
      </c>
      <c r="BH122" s="218">
        <f>IF(N122="sníž. přenesená",J122,0)</f>
        <v>0</v>
      </c>
      <c r="BI122" s="218">
        <f>IF(N122="nulová",J122,0)</f>
        <v>0</v>
      </c>
      <c r="BJ122" s="19" t="s">
        <v>85</v>
      </c>
      <c r="BK122" s="218">
        <f>ROUND(I122*H122,2)</f>
        <v>0</v>
      </c>
      <c r="BL122" s="19" t="s">
        <v>146</v>
      </c>
      <c r="BM122" s="217" t="s">
        <v>1216</v>
      </c>
    </row>
    <row r="123" s="2" customFormat="1">
      <c r="A123" s="40"/>
      <c r="B123" s="41"/>
      <c r="C123" s="42"/>
      <c r="D123" s="226" t="s">
        <v>1130</v>
      </c>
      <c r="E123" s="42"/>
      <c r="F123" s="286" t="s">
        <v>1217</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1130</v>
      </c>
      <c r="AU123" s="19" t="s">
        <v>85</v>
      </c>
    </row>
    <row r="124" s="2" customFormat="1" ht="16.5" customHeight="1">
      <c r="A124" s="40"/>
      <c r="B124" s="41"/>
      <c r="C124" s="206" t="s">
        <v>319</v>
      </c>
      <c r="D124" s="206" t="s">
        <v>141</v>
      </c>
      <c r="E124" s="207" t="s">
        <v>1218</v>
      </c>
      <c r="F124" s="208" t="s">
        <v>1219</v>
      </c>
      <c r="G124" s="209" t="s">
        <v>182</v>
      </c>
      <c r="H124" s="210">
        <v>150</v>
      </c>
      <c r="I124" s="211"/>
      <c r="J124" s="212">
        <f>ROUND(I124*H124,2)</f>
        <v>0</v>
      </c>
      <c r="K124" s="208" t="s">
        <v>37</v>
      </c>
      <c r="L124" s="46"/>
      <c r="M124" s="213" t="s">
        <v>37</v>
      </c>
      <c r="N124" s="214" t="s">
        <v>48</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146</v>
      </c>
      <c r="AT124" s="217" t="s">
        <v>141</v>
      </c>
      <c r="AU124" s="217" t="s">
        <v>85</v>
      </c>
      <c r="AY124" s="19" t="s">
        <v>139</v>
      </c>
      <c r="BE124" s="218">
        <f>IF(N124="základní",J124,0)</f>
        <v>0</v>
      </c>
      <c r="BF124" s="218">
        <f>IF(N124="snížená",J124,0)</f>
        <v>0</v>
      </c>
      <c r="BG124" s="218">
        <f>IF(N124="zákl. přenesená",J124,0)</f>
        <v>0</v>
      </c>
      <c r="BH124" s="218">
        <f>IF(N124="sníž. přenesená",J124,0)</f>
        <v>0</v>
      </c>
      <c r="BI124" s="218">
        <f>IF(N124="nulová",J124,0)</f>
        <v>0</v>
      </c>
      <c r="BJ124" s="19" t="s">
        <v>85</v>
      </c>
      <c r="BK124" s="218">
        <f>ROUND(I124*H124,2)</f>
        <v>0</v>
      </c>
      <c r="BL124" s="19" t="s">
        <v>146</v>
      </c>
      <c r="BM124" s="217" t="s">
        <v>1220</v>
      </c>
    </row>
    <row r="125" s="2" customFormat="1">
      <c r="A125" s="40"/>
      <c r="B125" s="41"/>
      <c r="C125" s="42"/>
      <c r="D125" s="226" t="s">
        <v>1130</v>
      </c>
      <c r="E125" s="42"/>
      <c r="F125" s="286" t="s">
        <v>1221</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1130</v>
      </c>
      <c r="AU125" s="19" t="s">
        <v>85</v>
      </c>
    </row>
    <row r="126" s="2" customFormat="1" ht="16.5" customHeight="1">
      <c r="A126" s="40"/>
      <c r="B126" s="41"/>
      <c r="C126" s="206" t="s">
        <v>324</v>
      </c>
      <c r="D126" s="206" t="s">
        <v>141</v>
      </c>
      <c r="E126" s="207" t="s">
        <v>1222</v>
      </c>
      <c r="F126" s="208" t="s">
        <v>1223</v>
      </c>
      <c r="G126" s="209" t="s">
        <v>182</v>
      </c>
      <c r="H126" s="210">
        <v>50</v>
      </c>
      <c r="I126" s="211"/>
      <c r="J126" s="212">
        <f>ROUND(I126*H126,2)</f>
        <v>0</v>
      </c>
      <c r="K126" s="208" t="s">
        <v>37</v>
      </c>
      <c r="L126" s="46"/>
      <c r="M126" s="213" t="s">
        <v>37</v>
      </c>
      <c r="N126" s="214" t="s">
        <v>48</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146</v>
      </c>
      <c r="AT126" s="217" t="s">
        <v>141</v>
      </c>
      <c r="AU126" s="217" t="s">
        <v>85</v>
      </c>
      <c r="AY126" s="19" t="s">
        <v>139</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146</v>
      </c>
      <c r="BM126" s="217" t="s">
        <v>1224</v>
      </c>
    </row>
    <row r="127" s="2" customFormat="1">
      <c r="A127" s="40"/>
      <c r="B127" s="41"/>
      <c r="C127" s="42"/>
      <c r="D127" s="226" t="s">
        <v>1130</v>
      </c>
      <c r="E127" s="42"/>
      <c r="F127" s="286" t="s">
        <v>1221</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1130</v>
      </c>
      <c r="AU127" s="19" t="s">
        <v>85</v>
      </c>
    </row>
    <row r="128" s="2" customFormat="1" ht="16.5" customHeight="1">
      <c r="A128" s="40"/>
      <c r="B128" s="41"/>
      <c r="C128" s="206" t="s">
        <v>329</v>
      </c>
      <c r="D128" s="206" t="s">
        <v>141</v>
      </c>
      <c r="E128" s="207" t="s">
        <v>1225</v>
      </c>
      <c r="F128" s="208" t="s">
        <v>1226</v>
      </c>
      <c r="G128" s="209" t="s">
        <v>979</v>
      </c>
      <c r="H128" s="210">
        <v>105</v>
      </c>
      <c r="I128" s="211"/>
      <c r="J128" s="212">
        <f>ROUND(I128*H128,2)</f>
        <v>0</v>
      </c>
      <c r="K128" s="208" t="s">
        <v>37</v>
      </c>
      <c r="L128" s="46"/>
      <c r="M128" s="213" t="s">
        <v>37</v>
      </c>
      <c r="N128" s="214" t="s">
        <v>48</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146</v>
      </c>
      <c r="AT128" s="217" t="s">
        <v>141</v>
      </c>
      <c r="AU128" s="217" t="s">
        <v>85</v>
      </c>
      <c r="AY128" s="19" t="s">
        <v>139</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146</v>
      </c>
      <c r="BM128" s="217" t="s">
        <v>1227</v>
      </c>
    </row>
    <row r="129" s="2" customFormat="1" ht="16.5" customHeight="1">
      <c r="A129" s="40"/>
      <c r="B129" s="41"/>
      <c r="C129" s="206" t="s">
        <v>334</v>
      </c>
      <c r="D129" s="206" t="s">
        <v>141</v>
      </c>
      <c r="E129" s="207" t="s">
        <v>1228</v>
      </c>
      <c r="F129" s="208" t="s">
        <v>1229</v>
      </c>
      <c r="G129" s="209" t="s">
        <v>182</v>
      </c>
      <c r="H129" s="210">
        <v>150</v>
      </c>
      <c r="I129" s="211"/>
      <c r="J129" s="212">
        <f>ROUND(I129*H129,2)</f>
        <v>0</v>
      </c>
      <c r="K129" s="208" t="s">
        <v>37</v>
      </c>
      <c r="L129" s="46"/>
      <c r="M129" s="213" t="s">
        <v>37</v>
      </c>
      <c r="N129" s="214" t="s">
        <v>48</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146</v>
      </c>
      <c r="AT129" s="217" t="s">
        <v>141</v>
      </c>
      <c r="AU129" s="217" t="s">
        <v>85</v>
      </c>
      <c r="AY129" s="19" t="s">
        <v>139</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146</v>
      </c>
      <c r="BM129" s="217" t="s">
        <v>1230</v>
      </c>
    </row>
    <row r="130" s="2" customFormat="1">
      <c r="A130" s="40"/>
      <c r="B130" s="41"/>
      <c r="C130" s="42"/>
      <c r="D130" s="226" t="s">
        <v>1130</v>
      </c>
      <c r="E130" s="42"/>
      <c r="F130" s="286" t="s">
        <v>1231</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1130</v>
      </c>
      <c r="AU130" s="19" t="s">
        <v>85</v>
      </c>
    </row>
    <row r="131" s="2" customFormat="1" ht="16.5" customHeight="1">
      <c r="A131" s="40"/>
      <c r="B131" s="41"/>
      <c r="C131" s="206" t="s">
        <v>341</v>
      </c>
      <c r="D131" s="206" t="s">
        <v>141</v>
      </c>
      <c r="E131" s="207" t="s">
        <v>1232</v>
      </c>
      <c r="F131" s="208" t="s">
        <v>1233</v>
      </c>
      <c r="G131" s="209" t="s">
        <v>182</v>
      </c>
      <c r="H131" s="210">
        <v>120</v>
      </c>
      <c r="I131" s="211"/>
      <c r="J131" s="212">
        <f>ROUND(I131*H131,2)</f>
        <v>0</v>
      </c>
      <c r="K131" s="208" t="s">
        <v>37</v>
      </c>
      <c r="L131" s="46"/>
      <c r="M131" s="213" t="s">
        <v>37</v>
      </c>
      <c r="N131" s="214" t="s">
        <v>48</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146</v>
      </c>
      <c r="AT131" s="217" t="s">
        <v>141</v>
      </c>
      <c r="AU131" s="217" t="s">
        <v>85</v>
      </c>
      <c r="AY131" s="19" t="s">
        <v>139</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146</v>
      </c>
      <c r="BM131" s="217" t="s">
        <v>1234</v>
      </c>
    </row>
    <row r="132" s="2" customFormat="1">
      <c r="A132" s="40"/>
      <c r="B132" s="41"/>
      <c r="C132" s="42"/>
      <c r="D132" s="226" t="s">
        <v>1130</v>
      </c>
      <c r="E132" s="42"/>
      <c r="F132" s="286" t="s">
        <v>1235</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1130</v>
      </c>
      <c r="AU132" s="19" t="s">
        <v>85</v>
      </c>
    </row>
    <row r="133" s="2" customFormat="1" ht="16.5" customHeight="1">
      <c r="A133" s="40"/>
      <c r="B133" s="41"/>
      <c r="C133" s="206" t="s">
        <v>346</v>
      </c>
      <c r="D133" s="206" t="s">
        <v>141</v>
      </c>
      <c r="E133" s="207" t="s">
        <v>1236</v>
      </c>
      <c r="F133" s="208" t="s">
        <v>1237</v>
      </c>
      <c r="G133" s="209" t="s">
        <v>1238</v>
      </c>
      <c r="H133" s="210">
        <v>1</v>
      </c>
      <c r="I133" s="211"/>
      <c r="J133" s="212">
        <f>ROUND(I133*H133,2)</f>
        <v>0</v>
      </c>
      <c r="K133" s="208" t="s">
        <v>37</v>
      </c>
      <c r="L133" s="46"/>
      <c r="M133" s="287" t="s">
        <v>37</v>
      </c>
      <c r="N133" s="288" t="s">
        <v>48</v>
      </c>
      <c r="O133" s="280"/>
      <c r="P133" s="289">
        <f>O133*H133</f>
        <v>0</v>
      </c>
      <c r="Q133" s="289">
        <v>0</v>
      </c>
      <c r="R133" s="289">
        <f>Q133*H133</f>
        <v>0</v>
      </c>
      <c r="S133" s="289">
        <v>0</v>
      </c>
      <c r="T133" s="290">
        <f>S133*H133</f>
        <v>0</v>
      </c>
      <c r="U133" s="40"/>
      <c r="V133" s="40"/>
      <c r="W133" s="40"/>
      <c r="X133" s="40"/>
      <c r="Y133" s="40"/>
      <c r="Z133" s="40"/>
      <c r="AA133" s="40"/>
      <c r="AB133" s="40"/>
      <c r="AC133" s="40"/>
      <c r="AD133" s="40"/>
      <c r="AE133" s="40"/>
      <c r="AR133" s="217" t="s">
        <v>146</v>
      </c>
      <c r="AT133" s="217" t="s">
        <v>141</v>
      </c>
      <c r="AU133" s="217" t="s">
        <v>85</v>
      </c>
      <c r="AY133" s="19" t="s">
        <v>139</v>
      </c>
      <c r="BE133" s="218">
        <f>IF(N133="základní",J133,0)</f>
        <v>0</v>
      </c>
      <c r="BF133" s="218">
        <f>IF(N133="snížená",J133,0)</f>
        <v>0</v>
      </c>
      <c r="BG133" s="218">
        <f>IF(N133="zákl. přenesená",J133,0)</f>
        <v>0</v>
      </c>
      <c r="BH133" s="218">
        <f>IF(N133="sníž. přenesená",J133,0)</f>
        <v>0</v>
      </c>
      <c r="BI133" s="218">
        <f>IF(N133="nulová",J133,0)</f>
        <v>0</v>
      </c>
      <c r="BJ133" s="19" t="s">
        <v>85</v>
      </c>
      <c r="BK133" s="218">
        <f>ROUND(I133*H133,2)</f>
        <v>0</v>
      </c>
      <c r="BL133" s="19" t="s">
        <v>146</v>
      </c>
      <c r="BM133" s="217" t="s">
        <v>1239</v>
      </c>
    </row>
    <row r="134" s="2" customFormat="1" ht="6.96" customHeight="1">
      <c r="A134" s="40"/>
      <c r="B134" s="61"/>
      <c r="C134" s="62"/>
      <c r="D134" s="62"/>
      <c r="E134" s="62"/>
      <c r="F134" s="62"/>
      <c r="G134" s="62"/>
      <c r="H134" s="62"/>
      <c r="I134" s="62"/>
      <c r="J134" s="62"/>
      <c r="K134" s="62"/>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Pjh0NNQyqjaabNjrdhV45fSdpgdxkHAV9x/fUOszrVw71KHKC/F+zKo7tB86iht9sX/w8DYhair7Yk9kAzxh0g==" hashValue="gdcSOF6M0izZuWSgiuh7YLorVOHk+fhcvFpHzMlGfEAujmxVAWq4PxPmoVg442nlIiykcAqmnGU1ozmmrLWD7Q==" algorithmName="SHA-512" password="CC35"/>
  <autoFilter ref="C81:K13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1240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37</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37</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1120</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37</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1121</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ROUND((SUM(BE82:BE158)),  2)</f>
        <v>0</v>
      </c>
      <c r="G33" s="40"/>
      <c r="H33" s="40"/>
      <c r="I33" s="150">
        <v>0.20999999999999999</v>
      </c>
      <c r="J33" s="149">
        <f>ROUND(((SUM(BE82:BE158))*I33),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ROUND((SUM(BF82:BF158)),  2)</f>
        <v>0</v>
      </c>
      <c r="G34" s="40"/>
      <c r="H34" s="40"/>
      <c r="I34" s="150">
        <v>0.14999999999999999</v>
      </c>
      <c r="J34" s="149">
        <f>ROUND(((SUM(BF82:BF158))*I34),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ROUND((SUM(BG82:BG158)),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ROUND((SUM(BH82:BH158)),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ROUND((SUM(BI82:BI158)),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04 - SO 13.1.2-OSVĚTLENÍ ZPEVNĚNÉ PLOCHY A TU-etapa 2</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26</v>
      </c>
      <c r="D54" s="42"/>
      <c r="E54" s="42"/>
      <c r="F54" s="29" t="str">
        <f>E15</f>
        <v>Město Varnsdorf, nám. E.Beneše 470, Varnsdorf</v>
      </c>
      <c r="G54" s="42"/>
      <c r="H54" s="42"/>
      <c r="I54" s="34" t="s">
        <v>34</v>
      </c>
      <c r="J54" s="38" t="str">
        <f>E21</f>
        <v>Johana Poláková, Skalka 27, 470 02 Blíževedly</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Johana Poláková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1122</v>
      </c>
      <c r="E60" s="170"/>
      <c r="F60" s="170"/>
      <c r="G60" s="170"/>
      <c r="H60" s="170"/>
      <c r="I60" s="170"/>
      <c r="J60" s="171">
        <f>J83</f>
        <v>0</v>
      </c>
      <c r="K60" s="168"/>
      <c r="L60" s="172"/>
      <c r="S60" s="9"/>
      <c r="T60" s="9"/>
      <c r="U60" s="9"/>
      <c r="V60" s="9"/>
      <c r="W60" s="9"/>
      <c r="X60" s="9"/>
      <c r="Y60" s="9"/>
      <c r="Z60" s="9"/>
      <c r="AA60" s="9"/>
      <c r="AB60" s="9"/>
      <c r="AC60" s="9"/>
      <c r="AD60" s="9"/>
      <c r="AE60" s="9"/>
    </row>
    <row r="61" s="9" customFormat="1" ht="24.96" customHeight="1">
      <c r="A61" s="9"/>
      <c r="B61" s="167"/>
      <c r="C61" s="168"/>
      <c r="D61" s="169" t="s">
        <v>1123</v>
      </c>
      <c r="E61" s="170"/>
      <c r="F61" s="170"/>
      <c r="G61" s="170"/>
      <c r="H61" s="170"/>
      <c r="I61" s="170"/>
      <c r="J61" s="171">
        <f>J116</f>
        <v>0</v>
      </c>
      <c r="K61" s="168"/>
      <c r="L61" s="172"/>
      <c r="S61" s="9"/>
      <c r="T61" s="9"/>
      <c r="U61" s="9"/>
      <c r="V61" s="9"/>
      <c r="W61" s="9"/>
      <c r="X61" s="9"/>
      <c r="Y61" s="9"/>
      <c r="Z61" s="9"/>
      <c r="AA61" s="9"/>
      <c r="AB61" s="9"/>
      <c r="AC61" s="9"/>
      <c r="AD61" s="9"/>
      <c r="AE61" s="9"/>
    </row>
    <row r="62" s="9" customFormat="1" ht="24.96" customHeight="1">
      <c r="A62" s="9"/>
      <c r="B62" s="167"/>
      <c r="C62" s="168"/>
      <c r="D62" s="169" t="s">
        <v>1124</v>
      </c>
      <c r="E62" s="170"/>
      <c r="F62" s="170"/>
      <c r="G62" s="170"/>
      <c r="H62" s="170"/>
      <c r="I62" s="170"/>
      <c r="J62" s="171">
        <f>J128</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124</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Varnsdorf-Hrádek, Hlavní budova-ZMĚNA 2022</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110</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04 - SO 13.1.2-OSVĚTLENÍ ZPEVNĚNÉ PLOCHY A TU-etapa 2</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Varnsdorf č.p. 1726</v>
      </c>
      <c r="G76" s="42"/>
      <c r="H76" s="42"/>
      <c r="I76" s="34" t="s">
        <v>24</v>
      </c>
      <c r="J76" s="74" t="str">
        <f>IF(J12="","",J12)</f>
        <v>10. 6. 2022</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40.05" customHeight="1">
      <c r="A78" s="40"/>
      <c r="B78" s="41"/>
      <c r="C78" s="34" t="s">
        <v>26</v>
      </c>
      <c r="D78" s="42"/>
      <c r="E78" s="42"/>
      <c r="F78" s="29" t="str">
        <f>E15</f>
        <v>Město Varnsdorf, nám. E.Beneše 470, Varnsdorf</v>
      </c>
      <c r="G78" s="42"/>
      <c r="H78" s="42"/>
      <c r="I78" s="34" t="s">
        <v>34</v>
      </c>
      <c r="J78" s="38" t="str">
        <f>E21</f>
        <v>Johana Poláková, Skalka 27, 470 02 Blíževedly</v>
      </c>
      <c r="K78" s="42"/>
      <c r="L78" s="136"/>
      <c r="S78" s="40"/>
      <c r="T78" s="40"/>
      <c r="U78" s="40"/>
      <c r="V78" s="40"/>
      <c r="W78" s="40"/>
      <c r="X78" s="40"/>
      <c r="Y78" s="40"/>
      <c r="Z78" s="40"/>
      <c r="AA78" s="40"/>
      <c r="AB78" s="40"/>
      <c r="AC78" s="40"/>
      <c r="AD78" s="40"/>
      <c r="AE78" s="40"/>
    </row>
    <row r="79" s="2" customFormat="1" ht="15.15" customHeight="1">
      <c r="A79" s="40"/>
      <c r="B79" s="41"/>
      <c r="C79" s="34" t="s">
        <v>32</v>
      </c>
      <c r="D79" s="42"/>
      <c r="E79" s="42"/>
      <c r="F79" s="29" t="str">
        <f>IF(E18="","",E18)</f>
        <v>Vyplň údaj</v>
      </c>
      <c r="G79" s="42"/>
      <c r="H79" s="42"/>
      <c r="I79" s="34" t="s">
        <v>39</v>
      </c>
      <c r="J79" s="38" t="str">
        <f>E24</f>
        <v>Johana Poláková</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125</v>
      </c>
      <c r="D81" s="182" t="s">
        <v>62</v>
      </c>
      <c r="E81" s="182" t="s">
        <v>58</v>
      </c>
      <c r="F81" s="182" t="s">
        <v>59</v>
      </c>
      <c r="G81" s="182" t="s">
        <v>126</v>
      </c>
      <c r="H81" s="182" t="s">
        <v>127</v>
      </c>
      <c r="I81" s="182" t="s">
        <v>128</v>
      </c>
      <c r="J81" s="182" t="s">
        <v>114</v>
      </c>
      <c r="K81" s="183" t="s">
        <v>129</v>
      </c>
      <c r="L81" s="184"/>
      <c r="M81" s="94" t="s">
        <v>37</v>
      </c>
      <c r="N81" s="95" t="s">
        <v>47</v>
      </c>
      <c r="O81" s="95" t="s">
        <v>130</v>
      </c>
      <c r="P81" s="95" t="s">
        <v>131</v>
      </c>
      <c r="Q81" s="95" t="s">
        <v>132</v>
      </c>
      <c r="R81" s="95" t="s">
        <v>133</v>
      </c>
      <c r="S81" s="95" t="s">
        <v>134</v>
      </c>
      <c r="T81" s="96" t="s">
        <v>135</v>
      </c>
      <c r="U81" s="179"/>
      <c r="V81" s="179"/>
      <c r="W81" s="179"/>
      <c r="X81" s="179"/>
      <c r="Y81" s="179"/>
      <c r="Z81" s="179"/>
      <c r="AA81" s="179"/>
      <c r="AB81" s="179"/>
      <c r="AC81" s="179"/>
      <c r="AD81" s="179"/>
      <c r="AE81" s="179"/>
    </row>
    <row r="82" s="2" customFormat="1" ht="22.8" customHeight="1">
      <c r="A82" s="40"/>
      <c r="B82" s="41"/>
      <c r="C82" s="101" t="s">
        <v>136</v>
      </c>
      <c r="D82" s="42"/>
      <c r="E82" s="42"/>
      <c r="F82" s="42"/>
      <c r="G82" s="42"/>
      <c r="H82" s="42"/>
      <c r="I82" s="42"/>
      <c r="J82" s="185">
        <f>BK82</f>
        <v>0</v>
      </c>
      <c r="K82" s="42"/>
      <c r="L82" s="46"/>
      <c r="M82" s="97"/>
      <c r="N82" s="186"/>
      <c r="O82" s="98"/>
      <c r="P82" s="187">
        <f>P83+P116+P128</f>
        <v>0</v>
      </c>
      <c r="Q82" s="98"/>
      <c r="R82" s="187">
        <f>R83+R116+R128</f>
        <v>0</v>
      </c>
      <c r="S82" s="98"/>
      <c r="T82" s="188">
        <f>T83+T116+T128</f>
        <v>0</v>
      </c>
      <c r="U82" s="40"/>
      <c r="V82" s="40"/>
      <c r="W82" s="40"/>
      <c r="X82" s="40"/>
      <c r="Y82" s="40"/>
      <c r="Z82" s="40"/>
      <c r="AA82" s="40"/>
      <c r="AB82" s="40"/>
      <c r="AC82" s="40"/>
      <c r="AD82" s="40"/>
      <c r="AE82" s="40"/>
      <c r="AT82" s="19" t="s">
        <v>76</v>
      </c>
      <c r="AU82" s="19" t="s">
        <v>115</v>
      </c>
      <c r="BK82" s="189">
        <f>BK83+BK116+BK128</f>
        <v>0</v>
      </c>
    </row>
    <row r="83" s="12" customFormat="1" ht="25.92" customHeight="1">
      <c r="A83" s="12"/>
      <c r="B83" s="190"/>
      <c r="C83" s="191"/>
      <c r="D83" s="192" t="s">
        <v>76</v>
      </c>
      <c r="E83" s="193" t="s">
        <v>1125</v>
      </c>
      <c r="F83" s="193" t="s">
        <v>1126</v>
      </c>
      <c r="G83" s="191"/>
      <c r="H83" s="191"/>
      <c r="I83" s="194"/>
      <c r="J83" s="195">
        <f>BK83</f>
        <v>0</v>
      </c>
      <c r="K83" s="191"/>
      <c r="L83" s="196"/>
      <c r="M83" s="197"/>
      <c r="N83" s="198"/>
      <c r="O83" s="198"/>
      <c r="P83" s="199">
        <f>SUM(P84:P115)</f>
        <v>0</v>
      </c>
      <c r="Q83" s="198"/>
      <c r="R83" s="199">
        <f>SUM(R84:R115)</f>
        <v>0</v>
      </c>
      <c r="S83" s="198"/>
      <c r="T83" s="200">
        <f>SUM(T84:T115)</f>
        <v>0</v>
      </c>
      <c r="U83" s="12"/>
      <c r="V83" s="12"/>
      <c r="W83" s="12"/>
      <c r="X83" s="12"/>
      <c r="Y83" s="12"/>
      <c r="Z83" s="12"/>
      <c r="AA83" s="12"/>
      <c r="AB83" s="12"/>
      <c r="AC83" s="12"/>
      <c r="AD83" s="12"/>
      <c r="AE83" s="12"/>
      <c r="AR83" s="201" t="s">
        <v>85</v>
      </c>
      <c r="AT83" s="202" t="s">
        <v>76</v>
      </c>
      <c r="AU83" s="202" t="s">
        <v>77</v>
      </c>
      <c r="AY83" s="201" t="s">
        <v>139</v>
      </c>
      <c r="BK83" s="203">
        <f>SUM(BK84:BK115)</f>
        <v>0</v>
      </c>
    </row>
    <row r="84" s="2" customFormat="1" ht="16.5" customHeight="1">
      <c r="A84" s="40"/>
      <c r="B84" s="41"/>
      <c r="C84" s="206" t="s">
        <v>85</v>
      </c>
      <c r="D84" s="206" t="s">
        <v>141</v>
      </c>
      <c r="E84" s="207" t="s">
        <v>1127</v>
      </c>
      <c r="F84" s="208" t="s">
        <v>1128</v>
      </c>
      <c r="G84" s="209" t="s">
        <v>241</v>
      </c>
      <c r="H84" s="210">
        <v>1</v>
      </c>
      <c r="I84" s="211"/>
      <c r="J84" s="212">
        <f>ROUND(I84*H84,2)</f>
        <v>0</v>
      </c>
      <c r="K84" s="208" t="s">
        <v>37</v>
      </c>
      <c r="L84" s="46"/>
      <c r="M84" s="213" t="s">
        <v>37</v>
      </c>
      <c r="N84" s="214" t="s">
        <v>48</v>
      </c>
      <c r="O84" s="86"/>
      <c r="P84" s="215">
        <f>O84*H84</f>
        <v>0</v>
      </c>
      <c r="Q84" s="215">
        <v>0</v>
      </c>
      <c r="R84" s="215">
        <f>Q84*H84</f>
        <v>0</v>
      </c>
      <c r="S84" s="215">
        <v>0</v>
      </c>
      <c r="T84" s="216">
        <f>S84*H84</f>
        <v>0</v>
      </c>
      <c r="U84" s="40"/>
      <c r="V84" s="40"/>
      <c r="W84" s="40"/>
      <c r="X84" s="40"/>
      <c r="Y84" s="40"/>
      <c r="Z84" s="40"/>
      <c r="AA84" s="40"/>
      <c r="AB84" s="40"/>
      <c r="AC84" s="40"/>
      <c r="AD84" s="40"/>
      <c r="AE84" s="40"/>
      <c r="AR84" s="217" t="s">
        <v>146</v>
      </c>
      <c r="AT84" s="217" t="s">
        <v>141</v>
      </c>
      <c r="AU84" s="217" t="s">
        <v>85</v>
      </c>
      <c r="AY84" s="19" t="s">
        <v>139</v>
      </c>
      <c r="BE84" s="218">
        <f>IF(N84="základní",J84,0)</f>
        <v>0</v>
      </c>
      <c r="BF84" s="218">
        <f>IF(N84="snížená",J84,0)</f>
        <v>0</v>
      </c>
      <c r="BG84" s="218">
        <f>IF(N84="zákl. přenesená",J84,0)</f>
        <v>0</v>
      </c>
      <c r="BH84" s="218">
        <f>IF(N84="sníž. přenesená",J84,0)</f>
        <v>0</v>
      </c>
      <c r="BI84" s="218">
        <f>IF(N84="nulová",J84,0)</f>
        <v>0</v>
      </c>
      <c r="BJ84" s="19" t="s">
        <v>85</v>
      </c>
      <c r="BK84" s="218">
        <f>ROUND(I84*H84,2)</f>
        <v>0</v>
      </c>
      <c r="BL84" s="19" t="s">
        <v>146</v>
      </c>
      <c r="BM84" s="217" t="s">
        <v>1241</v>
      </c>
    </row>
    <row r="85" s="2" customFormat="1">
      <c r="A85" s="40"/>
      <c r="B85" s="41"/>
      <c r="C85" s="42"/>
      <c r="D85" s="226" t="s">
        <v>1130</v>
      </c>
      <c r="E85" s="42"/>
      <c r="F85" s="286" t="s">
        <v>1242</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1130</v>
      </c>
      <c r="AU85" s="19" t="s">
        <v>85</v>
      </c>
    </row>
    <row r="86" s="2" customFormat="1" ht="16.5" customHeight="1">
      <c r="A86" s="40"/>
      <c r="B86" s="41"/>
      <c r="C86" s="206" t="s">
        <v>87</v>
      </c>
      <c r="D86" s="206" t="s">
        <v>141</v>
      </c>
      <c r="E86" s="207" t="s">
        <v>1243</v>
      </c>
      <c r="F86" s="208" t="s">
        <v>1244</v>
      </c>
      <c r="G86" s="209" t="s">
        <v>241</v>
      </c>
      <c r="H86" s="210">
        <v>3</v>
      </c>
      <c r="I86" s="211"/>
      <c r="J86" s="212">
        <f>ROUND(I86*H86,2)</f>
        <v>0</v>
      </c>
      <c r="K86" s="208" t="s">
        <v>37</v>
      </c>
      <c r="L86" s="46"/>
      <c r="M86" s="213" t="s">
        <v>37</v>
      </c>
      <c r="N86" s="214" t="s">
        <v>48</v>
      </c>
      <c r="O86" s="86"/>
      <c r="P86" s="215">
        <f>O86*H86</f>
        <v>0</v>
      </c>
      <c r="Q86" s="215">
        <v>0</v>
      </c>
      <c r="R86" s="215">
        <f>Q86*H86</f>
        <v>0</v>
      </c>
      <c r="S86" s="215">
        <v>0</v>
      </c>
      <c r="T86" s="216">
        <f>S86*H86</f>
        <v>0</v>
      </c>
      <c r="U86" s="40"/>
      <c r="V86" s="40"/>
      <c r="W86" s="40"/>
      <c r="X86" s="40"/>
      <c r="Y86" s="40"/>
      <c r="Z86" s="40"/>
      <c r="AA86" s="40"/>
      <c r="AB86" s="40"/>
      <c r="AC86" s="40"/>
      <c r="AD86" s="40"/>
      <c r="AE86" s="40"/>
      <c r="AR86" s="217" t="s">
        <v>146</v>
      </c>
      <c r="AT86" s="217" t="s">
        <v>141</v>
      </c>
      <c r="AU86" s="217" t="s">
        <v>85</v>
      </c>
      <c r="AY86" s="19" t="s">
        <v>139</v>
      </c>
      <c r="BE86" s="218">
        <f>IF(N86="základní",J86,0)</f>
        <v>0</v>
      </c>
      <c r="BF86" s="218">
        <f>IF(N86="snížená",J86,0)</f>
        <v>0</v>
      </c>
      <c r="BG86" s="218">
        <f>IF(N86="zákl. přenesená",J86,0)</f>
        <v>0</v>
      </c>
      <c r="BH86" s="218">
        <f>IF(N86="sníž. přenesená",J86,0)</f>
        <v>0</v>
      </c>
      <c r="BI86" s="218">
        <f>IF(N86="nulová",J86,0)</f>
        <v>0</v>
      </c>
      <c r="BJ86" s="19" t="s">
        <v>85</v>
      </c>
      <c r="BK86" s="218">
        <f>ROUND(I86*H86,2)</f>
        <v>0</v>
      </c>
      <c r="BL86" s="19" t="s">
        <v>146</v>
      </c>
      <c r="BM86" s="217" t="s">
        <v>1245</v>
      </c>
    </row>
    <row r="87" s="2" customFormat="1">
      <c r="A87" s="40"/>
      <c r="B87" s="41"/>
      <c r="C87" s="42"/>
      <c r="D87" s="226" t="s">
        <v>1130</v>
      </c>
      <c r="E87" s="42"/>
      <c r="F87" s="286" t="s">
        <v>1135</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1130</v>
      </c>
      <c r="AU87" s="19" t="s">
        <v>85</v>
      </c>
    </row>
    <row r="88" s="2" customFormat="1" ht="16.5" customHeight="1">
      <c r="A88" s="40"/>
      <c r="B88" s="41"/>
      <c r="C88" s="206" t="s">
        <v>160</v>
      </c>
      <c r="D88" s="206" t="s">
        <v>141</v>
      </c>
      <c r="E88" s="207" t="s">
        <v>1246</v>
      </c>
      <c r="F88" s="208" t="s">
        <v>1247</v>
      </c>
      <c r="G88" s="209" t="s">
        <v>241</v>
      </c>
      <c r="H88" s="210">
        <v>1</v>
      </c>
      <c r="I88" s="211"/>
      <c r="J88" s="212">
        <f>ROUND(I88*H88,2)</f>
        <v>0</v>
      </c>
      <c r="K88" s="208" t="s">
        <v>37</v>
      </c>
      <c r="L88" s="46"/>
      <c r="M88" s="213" t="s">
        <v>37</v>
      </c>
      <c r="N88" s="214" t="s">
        <v>48</v>
      </c>
      <c r="O88" s="86"/>
      <c r="P88" s="215">
        <f>O88*H88</f>
        <v>0</v>
      </c>
      <c r="Q88" s="215">
        <v>0</v>
      </c>
      <c r="R88" s="215">
        <f>Q88*H88</f>
        <v>0</v>
      </c>
      <c r="S88" s="215">
        <v>0</v>
      </c>
      <c r="T88" s="216">
        <f>S88*H88</f>
        <v>0</v>
      </c>
      <c r="U88" s="40"/>
      <c r="V88" s="40"/>
      <c r="W88" s="40"/>
      <c r="X88" s="40"/>
      <c r="Y88" s="40"/>
      <c r="Z88" s="40"/>
      <c r="AA88" s="40"/>
      <c r="AB88" s="40"/>
      <c r="AC88" s="40"/>
      <c r="AD88" s="40"/>
      <c r="AE88" s="40"/>
      <c r="AR88" s="217" t="s">
        <v>146</v>
      </c>
      <c r="AT88" s="217" t="s">
        <v>141</v>
      </c>
      <c r="AU88" s="217" t="s">
        <v>85</v>
      </c>
      <c r="AY88" s="19" t="s">
        <v>139</v>
      </c>
      <c r="BE88" s="218">
        <f>IF(N88="základní",J88,0)</f>
        <v>0</v>
      </c>
      <c r="BF88" s="218">
        <f>IF(N88="snížená",J88,0)</f>
        <v>0</v>
      </c>
      <c r="BG88" s="218">
        <f>IF(N88="zákl. přenesená",J88,0)</f>
        <v>0</v>
      </c>
      <c r="BH88" s="218">
        <f>IF(N88="sníž. přenesená",J88,0)</f>
        <v>0</v>
      </c>
      <c r="BI88" s="218">
        <f>IF(N88="nulová",J88,0)</f>
        <v>0</v>
      </c>
      <c r="BJ88" s="19" t="s">
        <v>85</v>
      </c>
      <c r="BK88" s="218">
        <f>ROUND(I88*H88,2)</f>
        <v>0</v>
      </c>
      <c r="BL88" s="19" t="s">
        <v>146</v>
      </c>
      <c r="BM88" s="217" t="s">
        <v>1248</v>
      </c>
    </row>
    <row r="89" s="2" customFormat="1" ht="16.5" customHeight="1">
      <c r="A89" s="40"/>
      <c r="B89" s="41"/>
      <c r="C89" s="206" t="s">
        <v>146</v>
      </c>
      <c r="D89" s="206" t="s">
        <v>141</v>
      </c>
      <c r="E89" s="207" t="s">
        <v>1249</v>
      </c>
      <c r="F89" s="208" t="s">
        <v>1250</v>
      </c>
      <c r="G89" s="209" t="s">
        <v>241</v>
      </c>
      <c r="H89" s="210">
        <v>3</v>
      </c>
      <c r="I89" s="211"/>
      <c r="J89" s="212">
        <f>ROUND(I89*H89,2)</f>
        <v>0</v>
      </c>
      <c r="K89" s="208" t="s">
        <v>37</v>
      </c>
      <c r="L89" s="46"/>
      <c r="M89" s="213" t="s">
        <v>37</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146</v>
      </c>
      <c r="AT89" s="217" t="s">
        <v>141</v>
      </c>
      <c r="AU89" s="217" t="s">
        <v>85</v>
      </c>
      <c r="AY89" s="19" t="s">
        <v>139</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146</v>
      </c>
      <c r="BM89" s="217" t="s">
        <v>1251</v>
      </c>
    </row>
    <row r="90" s="2" customFormat="1">
      <c r="A90" s="40"/>
      <c r="B90" s="41"/>
      <c r="C90" s="42"/>
      <c r="D90" s="226" t="s">
        <v>1130</v>
      </c>
      <c r="E90" s="42"/>
      <c r="F90" s="286" t="s">
        <v>1252</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1130</v>
      </c>
      <c r="AU90" s="19" t="s">
        <v>85</v>
      </c>
    </row>
    <row r="91" s="2" customFormat="1" ht="16.5" customHeight="1">
      <c r="A91" s="40"/>
      <c r="B91" s="41"/>
      <c r="C91" s="206" t="s">
        <v>179</v>
      </c>
      <c r="D91" s="206" t="s">
        <v>141</v>
      </c>
      <c r="E91" s="207" t="s">
        <v>1253</v>
      </c>
      <c r="F91" s="208" t="s">
        <v>1254</v>
      </c>
      <c r="G91" s="209" t="s">
        <v>241</v>
      </c>
      <c r="H91" s="210">
        <v>5</v>
      </c>
      <c r="I91" s="211"/>
      <c r="J91" s="212">
        <f>ROUND(I91*H91,2)</f>
        <v>0</v>
      </c>
      <c r="K91" s="208" t="s">
        <v>37</v>
      </c>
      <c r="L91" s="46"/>
      <c r="M91" s="213" t="s">
        <v>37</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146</v>
      </c>
      <c r="AT91" s="217" t="s">
        <v>141</v>
      </c>
      <c r="AU91" s="217" t="s">
        <v>85</v>
      </c>
      <c r="AY91" s="19" t="s">
        <v>139</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146</v>
      </c>
      <c r="BM91" s="217" t="s">
        <v>1255</v>
      </c>
    </row>
    <row r="92" s="2" customFormat="1" ht="16.5" customHeight="1">
      <c r="A92" s="40"/>
      <c r="B92" s="41"/>
      <c r="C92" s="206" t="s">
        <v>186</v>
      </c>
      <c r="D92" s="206" t="s">
        <v>141</v>
      </c>
      <c r="E92" s="207" t="s">
        <v>1132</v>
      </c>
      <c r="F92" s="208" t="s">
        <v>1133</v>
      </c>
      <c r="G92" s="209" t="s">
        <v>241</v>
      </c>
      <c r="H92" s="210">
        <v>3</v>
      </c>
      <c r="I92" s="211"/>
      <c r="J92" s="212">
        <f>ROUND(I92*H92,2)</f>
        <v>0</v>
      </c>
      <c r="K92" s="208" t="s">
        <v>37</v>
      </c>
      <c r="L92" s="46"/>
      <c r="M92" s="213" t="s">
        <v>37</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146</v>
      </c>
      <c r="AT92" s="217" t="s">
        <v>141</v>
      </c>
      <c r="AU92" s="217" t="s">
        <v>85</v>
      </c>
      <c r="AY92" s="19" t="s">
        <v>139</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146</v>
      </c>
      <c r="BM92" s="217" t="s">
        <v>1256</v>
      </c>
    </row>
    <row r="93" s="2" customFormat="1">
      <c r="A93" s="40"/>
      <c r="B93" s="41"/>
      <c r="C93" s="42"/>
      <c r="D93" s="226" t="s">
        <v>1130</v>
      </c>
      <c r="E93" s="42"/>
      <c r="F93" s="286" t="s">
        <v>1135</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1130</v>
      </c>
      <c r="AU93" s="19" t="s">
        <v>85</v>
      </c>
    </row>
    <row r="94" s="2" customFormat="1" ht="16.5" customHeight="1">
      <c r="A94" s="40"/>
      <c r="B94" s="41"/>
      <c r="C94" s="206" t="s">
        <v>193</v>
      </c>
      <c r="D94" s="206" t="s">
        <v>141</v>
      </c>
      <c r="E94" s="207" t="s">
        <v>1136</v>
      </c>
      <c r="F94" s="208" t="s">
        <v>1137</v>
      </c>
      <c r="G94" s="209" t="s">
        <v>241</v>
      </c>
      <c r="H94" s="210">
        <v>10</v>
      </c>
      <c r="I94" s="211"/>
      <c r="J94" s="212">
        <f>ROUND(I94*H94,2)</f>
        <v>0</v>
      </c>
      <c r="K94" s="208" t="s">
        <v>37</v>
      </c>
      <c r="L94" s="46"/>
      <c r="M94" s="213" t="s">
        <v>37</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146</v>
      </c>
      <c r="AT94" s="217" t="s">
        <v>141</v>
      </c>
      <c r="AU94" s="217" t="s">
        <v>85</v>
      </c>
      <c r="AY94" s="19" t="s">
        <v>139</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146</v>
      </c>
      <c r="BM94" s="217" t="s">
        <v>1257</v>
      </c>
    </row>
    <row r="95" s="2" customFormat="1" ht="16.5" customHeight="1">
      <c r="A95" s="40"/>
      <c r="B95" s="41"/>
      <c r="C95" s="206" t="s">
        <v>198</v>
      </c>
      <c r="D95" s="206" t="s">
        <v>141</v>
      </c>
      <c r="E95" s="207" t="s">
        <v>1258</v>
      </c>
      <c r="F95" s="208" t="s">
        <v>1259</v>
      </c>
      <c r="G95" s="209" t="s">
        <v>241</v>
      </c>
      <c r="H95" s="210">
        <v>10</v>
      </c>
      <c r="I95" s="211"/>
      <c r="J95" s="212">
        <f>ROUND(I95*H95,2)</f>
        <v>0</v>
      </c>
      <c r="K95" s="208" t="s">
        <v>37</v>
      </c>
      <c r="L95" s="46"/>
      <c r="M95" s="213" t="s">
        <v>37</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146</v>
      </c>
      <c r="AT95" s="217" t="s">
        <v>141</v>
      </c>
      <c r="AU95" s="217" t="s">
        <v>85</v>
      </c>
      <c r="AY95" s="19" t="s">
        <v>139</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146</v>
      </c>
      <c r="BM95" s="217" t="s">
        <v>1260</v>
      </c>
    </row>
    <row r="96" s="2" customFormat="1" ht="16.5" customHeight="1">
      <c r="A96" s="40"/>
      <c r="B96" s="41"/>
      <c r="C96" s="206" t="s">
        <v>204</v>
      </c>
      <c r="D96" s="206" t="s">
        <v>141</v>
      </c>
      <c r="E96" s="207" t="s">
        <v>1139</v>
      </c>
      <c r="F96" s="208" t="s">
        <v>1140</v>
      </c>
      <c r="G96" s="209" t="s">
        <v>241</v>
      </c>
      <c r="H96" s="210">
        <v>10</v>
      </c>
      <c r="I96" s="211"/>
      <c r="J96" s="212">
        <f>ROUND(I96*H96,2)</f>
        <v>0</v>
      </c>
      <c r="K96" s="208" t="s">
        <v>37</v>
      </c>
      <c r="L96" s="46"/>
      <c r="M96" s="213" t="s">
        <v>37</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146</v>
      </c>
      <c r="AT96" s="217" t="s">
        <v>141</v>
      </c>
      <c r="AU96" s="217" t="s">
        <v>85</v>
      </c>
      <c r="AY96" s="19" t="s">
        <v>139</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146</v>
      </c>
      <c r="BM96" s="217" t="s">
        <v>1261</v>
      </c>
    </row>
    <row r="97" s="2" customFormat="1" ht="16.5" customHeight="1">
      <c r="A97" s="40"/>
      <c r="B97" s="41"/>
      <c r="C97" s="206" t="s">
        <v>215</v>
      </c>
      <c r="D97" s="206" t="s">
        <v>141</v>
      </c>
      <c r="E97" s="207" t="s">
        <v>1262</v>
      </c>
      <c r="F97" s="208" t="s">
        <v>1263</v>
      </c>
      <c r="G97" s="209" t="s">
        <v>182</v>
      </c>
      <c r="H97" s="210">
        <v>450</v>
      </c>
      <c r="I97" s="211"/>
      <c r="J97" s="212">
        <f>ROUND(I97*H97,2)</f>
        <v>0</v>
      </c>
      <c r="K97" s="208" t="s">
        <v>37</v>
      </c>
      <c r="L97" s="46"/>
      <c r="M97" s="213" t="s">
        <v>37</v>
      </c>
      <c r="N97" s="214" t="s">
        <v>48</v>
      </c>
      <c r="O97" s="86"/>
      <c r="P97" s="215">
        <f>O97*H97</f>
        <v>0</v>
      </c>
      <c r="Q97" s="215">
        <v>0</v>
      </c>
      <c r="R97" s="215">
        <f>Q97*H97</f>
        <v>0</v>
      </c>
      <c r="S97" s="215">
        <v>0</v>
      </c>
      <c r="T97" s="216">
        <f>S97*H97</f>
        <v>0</v>
      </c>
      <c r="U97" s="40"/>
      <c r="V97" s="40"/>
      <c r="W97" s="40"/>
      <c r="X97" s="40"/>
      <c r="Y97" s="40"/>
      <c r="Z97" s="40"/>
      <c r="AA97" s="40"/>
      <c r="AB97" s="40"/>
      <c r="AC97" s="40"/>
      <c r="AD97" s="40"/>
      <c r="AE97" s="40"/>
      <c r="AR97" s="217" t="s">
        <v>146</v>
      </c>
      <c r="AT97" s="217" t="s">
        <v>141</v>
      </c>
      <c r="AU97" s="217" t="s">
        <v>85</v>
      </c>
      <c r="AY97" s="19" t="s">
        <v>139</v>
      </c>
      <c r="BE97" s="218">
        <f>IF(N97="základní",J97,0)</f>
        <v>0</v>
      </c>
      <c r="BF97" s="218">
        <f>IF(N97="snížená",J97,0)</f>
        <v>0</v>
      </c>
      <c r="BG97" s="218">
        <f>IF(N97="zákl. přenesená",J97,0)</f>
        <v>0</v>
      </c>
      <c r="BH97" s="218">
        <f>IF(N97="sníž. přenesená",J97,0)</f>
        <v>0</v>
      </c>
      <c r="BI97" s="218">
        <f>IF(N97="nulová",J97,0)</f>
        <v>0</v>
      </c>
      <c r="BJ97" s="19" t="s">
        <v>85</v>
      </c>
      <c r="BK97" s="218">
        <f>ROUND(I97*H97,2)</f>
        <v>0</v>
      </c>
      <c r="BL97" s="19" t="s">
        <v>146</v>
      </c>
      <c r="BM97" s="217" t="s">
        <v>1264</v>
      </c>
    </row>
    <row r="98" s="2" customFormat="1" ht="16.5" customHeight="1">
      <c r="A98" s="40"/>
      <c r="B98" s="41"/>
      <c r="C98" s="206" t="s">
        <v>222</v>
      </c>
      <c r="D98" s="206" t="s">
        <v>141</v>
      </c>
      <c r="E98" s="207" t="s">
        <v>1145</v>
      </c>
      <c r="F98" s="208" t="s">
        <v>1146</v>
      </c>
      <c r="G98" s="209" t="s">
        <v>241</v>
      </c>
      <c r="H98" s="210">
        <v>21</v>
      </c>
      <c r="I98" s="211"/>
      <c r="J98" s="212">
        <f>ROUND(I98*H98,2)</f>
        <v>0</v>
      </c>
      <c r="K98" s="208" t="s">
        <v>37</v>
      </c>
      <c r="L98" s="46"/>
      <c r="M98" s="213" t="s">
        <v>37</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146</v>
      </c>
      <c r="AT98" s="217" t="s">
        <v>141</v>
      </c>
      <c r="AU98" s="217" t="s">
        <v>85</v>
      </c>
      <c r="AY98" s="19" t="s">
        <v>139</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146</v>
      </c>
      <c r="BM98" s="217" t="s">
        <v>1265</v>
      </c>
    </row>
    <row r="99" s="2" customFormat="1" ht="16.5" customHeight="1">
      <c r="A99" s="40"/>
      <c r="B99" s="41"/>
      <c r="C99" s="206" t="s">
        <v>229</v>
      </c>
      <c r="D99" s="206" t="s">
        <v>141</v>
      </c>
      <c r="E99" s="207" t="s">
        <v>1151</v>
      </c>
      <c r="F99" s="208" t="s">
        <v>1152</v>
      </c>
      <c r="G99" s="209" t="s">
        <v>241</v>
      </c>
      <c r="H99" s="210">
        <v>8</v>
      </c>
      <c r="I99" s="211"/>
      <c r="J99" s="212">
        <f>ROUND(I99*H99,2)</f>
        <v>0</v>
      </c>
      <c r="K99" s="208" t="s">
        <v>37</v>
      </c>
      <c r="L99" s="46"/>
      <c r="M99" s="213" t="s">
        <v>37</v>
      </c>
      <c r="N99" s="214" t="s">
        <v>48</v>
      </c>
      <c r="O99" s="86"/>
      <c r="P99" s="215">
        <f>O99*H99</f>
        <v>0</v>
      </c>
      <c r="Q99" s="215">
        <v>0</v>
      </c>
      <c r="R99" s="215">
        <f>Q99*H99</f>
        <v>0</v>
      </c>
      <c r="S99" s="215">
        <v>0</v>
      </c>
      <c r="T99" s="216">
        <f>S99*H99</f>
        <v>0</v>
      </c>
      <c r="U99" s="40"/>
      <c r="V99" s="40"/>
      <c r="W99" s="40"/>
      <c r="X99" s="40"/>
      <c r="Y99" s="40"/>
      <c r="Z99" s="40"/>
      <c r="AA99" s="40"/>
      <c r="AB99" s="40"/>
      <c r="AC99" s="40"/>
      <c r="AD99" s="40"/>
      <c r="AE99" s="40"/>
      <c r="AR99" s="217" t="s">
        <v>146</v>
      </c>
      <c r="AT99" s="217" t="s">
        <v>141</v>
      </c>
      <c r="AU99" s="217" t="s">
        <v>85</v>
      </c>
      <c r="AY99" s="19" t="s">
        <v>139</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146</v>
      </c>
      <c r="BM99" s="217" t="s">
        <v>1266</v>
      </c>
    </row>
    <row r="100" s="2" customFormat="1" ht="16.5" customHeight="1">
      <c r="A100" s="40"/>
      <c r="B100" s="41"/>
      <c r="C100" s="206" t="s">
        <v>238</v>
      </c>
      <c r="D100" s="206" t="s">
        <v>141</v>
      </c>
      <c r="E100" s="207" t="s">
        <v>1154</v>
      </c>
      <c r="F100" s="208" t="s">
        <v>1155</v>
      </c>
      <c r="G100" s="209" t="s">
        <v>182</v>
      </c>
      <c r="H100" s="210">
        <v>200</v>
      </c>
      <c r="I100" s="211"/>
      <c r="J100" s="212">
        <f>ROUND(I100*H100,2)</f>
        <v>0</v>
      </c>
      <c r="K100" s="208" t="s">
        <v>37</v>
      </c>
      <c r="L100" s="46"/>
      <c r="M100" s="213" t="s">
        <v>37</v>
      </c>
      <c r="N100" s="214"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146</v>
      </c>
      <c r="AT100" s="217" t="s">
        <v>141</v>
      </c>
      <c r="AU100" s="217" t="s">
        <v>85</v>
      </c>
      <c r="AY100" s="19" t="s">
        <v>139</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146</v>
      </c>
      <c r="BM100" s="217" t="s">
        <v>1267</v>
      </c>
    </row>
    <row r="101" s="2" customFormat="1" ht="16.5" customHeight="1">
      <c r="A101" s="40"/>
      <c r="B101" s="41"/>
      <c r="C101" s="206" t="s">
        <v>252</v>
      </c>
      <c r="D101" s="206" t="s">
        <v>141</v>
      </c>
      <c r="E101" s="207" t="s">
        <v>1157</v>
      </c>
      <c r="F101" s="208" t="s">
        <v>1158</v>
      </c>
      <c r="G101" s="209" t="s">
        <v>182</v>
      </c>
      <c r="H101" s="210">
        <v>350</v>
      </c>
      <c r="I101" s="211"/>
      <c r="J101" s="212">
        <f>ROUND(I101*H101,2)</f>
        <v>0</v>
      </c>
      <c r="K101" s="208" t="s">
        <v>37</v>
      </c>
      <c r="L101" s="46"/>
      <c r="M101" s="213" t="s">
        <v>37</v>
      </c>
      <c r="N101" s="214" t="s">
        <v>48</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146</v>
      </c>
      <c r="AT101" s="217" t="s">
        <v>141</v>
      </c>
      <c r="AU101" s="217" t="s">
        <v>85</v>
      </c>
      <c r="AY101" s="19" t="s">
        <v>139</v>
      </c>
      <c r="BE101" s="218">
        <f>IF(N101="základní",J101,0)</f>
        <v>0</v>
      </c>
      <c r="BF101" s="218">
        <f>IF(N101="snížená",J101,0)</f>
        <v>0</v>
      </c>
      <c r="BG101" s="218">
        <f>IF(N101="zákl. přenesená",J101,0)</f>
        <v>0</v>
      </c>
      <c r="BH101" s="218">
        <f>IF(N101="sníž. přenesená",J101,0)</f>
        <v>0</v>
      </c>
      <c r="BI101" s="218">
        <f>IF(N101="nulová",J101,0)</f>
        <v>0</v>
      </c>
      <c r="BJ101" s="19" t="s">
        <v>85</v>
      </c>
      <c r="BK101" s="218">
        <f>ROUND(I101*H101,2)</f>
        <v>0</v>
      </c>
      <c r="BL101" s="19" t="s">
        <v>146</v>
      </c>
      <c r="BM101" s="217" t="s">
        <v>1268</v>
      </c>
    </row>
    <row r="102" s="2" customFormat="1" ht="16.5" customHeight="1">
      <c r="A102" s="40"/>
      <c r="B102" s="41"/>
      <c r="C102" s="206" t="s">
        <v>8</v>
      </c>
      <c r="D102" s="206" t="s">
        <v>141</v>
      </c>
      <c r="E102" s="207" t="s">
        <v>1269</v>
      </c>
      <c r="F102" s="208" t="s">
        <v>1270</v>
      </c>
      <c r="G102" s="209" t="s">
        <v>241</v>
      </c>
      <c r="H102" s="210">
        <v>1</v>
      </c>
      <c r="I102" s="211"/>
      <c r="J102" s="212">
        <f>ROUND(I102*H102,2)</f>
        <v>0</v>
      </c>
      <c r="K102" s="208" t="s">
        <v>37</v>
      </c>
      <c r="L102" s="46"/>
      <c r="M102" s="213" t="s">
        <v>37</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146</v>
      </c>
      <c r="AT102" s="217" t="s">
        <v>141</v>
      </c>
      <c r="AU102" s="217" t="s">
        <v>85</v>
      </c>
      <c r="AY102" s="19" t="s">
        <v>139</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146</v>
      </c>
      <c r="BM102" s="217" t="s">
        <v>1271</v>
      </c>
    </row>
    <row r="103" s="2" customFormat="1">
      <c r="A103" s="40"/>
      <c r="B103" s="41"/>
      <c r="C103" s="42"/>
      <c r="D103" s="226" t="s">
        <v>1130</v>
      </c>
      <c r="E103" s="42"/>
      <c r="F103" s="286" t="s">
        <v>1272</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1130</v>
      </c>
      <c r="AU103" s="19" t="s">
        <v>85</v>
      </c>
    </row>
    <row r="104" s="2" customFormat="1" ht="16.5" customHeight="1">
      <c r="A104" s="40"/>
      <c r="B104" s="41"/>
      <c r="C104" s="206" t="s">
        <v>260</v>
      </c>
      <c r="D104" s="206" t="s">
        <v>141</v>
      </c>
      <c r="E104" s="207" t="s">
        <v>1273</v>
      </c>
      <c r="F104" s="208" t="s">
        <v>1274</v>
      </c>
      <c r="G104" s="209" t="s">
        <v>241</v>
      </c>
      <c r="H104" s="210">
        <v>1</v>
      </c>
      <c r="I104" s="211"/>
      <c r="J104" s="212">
        <f>ROUND(I104*H104,2)</f>
        <v>0</v>
      </c>
      <c r="K104" s="208" t="s">
        <v>37</v>
      </c>
      <c r="L104" s="46"/>
      <c r="M104" s="213" t="s">
        <v>37</v>
      </c>
      <c r="N104" s="214" t="s">
        <v>48</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146</v>
      </c>
      <c r="AT104" s="217" t="s">
        <v>141</v>
      </c>
      <c r="AU104" s="217" t="s">
        <v>85</v>
      </c>
      <c r="AY104" s="19" t="s">
        <v>139</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146</v>
      </c>
      <c r="BM104" s="217" t="s">
        <v>1275</v>
      </c>
    </row>
    <row r="105" s="2" customFormat="1" ht="16.5" customHeight="1">
      <c r="A105" s="40"/>
      <c r="B105" s="41"/>
      <c r="C105" s="206" t="s">
        <v>265</v>
      </c>
      <c r="D105" s="206" t="s">
        <v>141</v>
      </c>
      <c r="E105" s="207" t="s">
        <v>1276</v>
      </c>
      <c r="F105" s="208" t="s">
        <v>1277</v>
      </c>
      <c r="G105" s="209" t="s">
        <v>241</v>
      </c>
      <c r="H105" s="210">
        <v>1</v>
      </c>
      <c r="I105" s="211"/>
      <c r="J105" s="212">
        <f>ROUND(I105*H105,2)</f>
        <v>0</v>
      </c>
      <c r="K105" s="208" t="s">
        <v>37</v>
      </c>
      <c r="L105" s="46"/>
      <c r="M105" s="213" t="s">
        <v>37</v>
      </c>
      <c r="N105" s="214"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146</v>
      </c>
      <c r="AT105" s="217" t="s">
        <v>141</v>
      </c>
      <c r="AU105" s="217" t="s">
        <v>85</v>
      </c>
      <c r="AY105" s="19" t="s">
        <v>139</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146</v>
      </c>
      <c r="BM105" s="217" t="s">
        <v>1278</v>
      </c>
    </row>
    <row r="106" s="2" customFormat="1" ht="16.5" customHeight="1">
      <c r="A106" s="40"/>
      <c r="B106" s="41"/>
      <c r="C106" s="206" t="s">
        <v>269</v>
      </c>
      <c r="D106" s="206" t="s">
        <v>141</v>
      </c>
      <c r="E106" s="207" t="s">
        <v>1269</v>
      </c>
      <c r="F106" s="208" t="s">
        <v>1270</v>
      </c>
      <c r="G106" s="209" t="s">
        <v>241</v>
      </c>
      <c r="H106" s="210">
        <v>1</v>
      </c>
      <c r="I106" s="211"/>
      <c r="J106" s="212">
        <f>ROUND(I106*H106,2)</f>
        <v>0</v>
      </c>
      <c r="K106" s="208" t="s">
        <v>37</v>
      </c>
      <c r="L106" s="46"/>
      <c r="M106" s="213" t="s">
        <v>37</v>
      </c>
      <c r="N106" s="214" t="s">
        <v>48</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146</v>
      </c>
      <c r="AT106" s="217" t="s">
        <v>141</v>
      </c>
      <c r="AU106" s="217" t="s">
        <v>85</v>
      </c>
      <c r="AY106" s="19" t="s">
        <v>139</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146</v>
      </c>
      <c r="BM106" s="217" t="s">
        <v>1279</v>
      </c>
    </row>
    <row r="107" s="2" customFormat="1" ht="16.5" customHeight="1">
      <c r="A107" s="40"/>
      <c r="B107" s="41"/>
      <c r="C107" s="206" t="s">
        <v>278</v>
      </c>
      <c r="D107" s="206" t="s">
        <v>141</v>
      </c>
      <c r="E107" s="207" t="s">
        <v>1280</v>
      </c>
      <c r="F107" s="208" t="s">
        <v>1281</v>
      </c>
      <c r="G107" s="209" t="s">
        <v>241</v>
      </c>
      <c r="H107" s="210">
        <v>1</v>
      </c>
      <c r="I107" s="211"/>
      <c r="J107" s="212">
        <f>ROUND(I107*H107,2)</f>
        <v>0</v>
      </c>
      <c r="K107" s="208" t="s">
        <v>37</v>
      </c>
      <c r="L107" s="46"/>
      <c r="M107" s="213" t="s">
        <v>37</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146</v>
      </c>
      <c r="AT107" s="217" t="s">
        <v>141</v>
      </c>
      <c r="AU107" s="217" t="s">
        <v>85</v>
      </c>
      <c r="AY107" s="19" t="s">
        <v>139</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146</v>
      </c>
      <c r="BM107" s="217" t="s">
        <v>1282</v>
      </c>
    </row>
    <row r="108" s="2" customFormat="1" ht="16.5" customHeight="1">
      <c r="A108" s="40"/>
      <c r="B108" s="41"/>
      <c r="C108" s="206" t="s">
        <v>283</v>
      </c>
      <c r="D108" s="206" t="s">
        <v>141</v>
      </c>
      <c r="E108" s="207" t="s">
        <v>1160</v>
      </c>
      <c r="F108" s="208" t="s">
        <v>1161</v>
      </c>
      <c r="G108" s="209" t="s">
        <v>241</v>
      </c>
      <c r="H108" s="210">
        <v>2</v>
      </c>
      <c r="I108" s="211"/>
      <c r="J108" s="212">
        <f>ROUND(I108*H108,2)</f>
        <v>0</v>
      </c>
      <c r="K108" s="208" t="s">
        <v>37</v>
      </c>
      <c r="L108" s="46"/>
      <c r="M108" s="213" t="s">
        <v>37</v>
      </c>
      <c r="N108" s="214"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146</v>
      </c>
      <c r="AT108" s="217" t="s">
        <v>141</v>
      </c>
      <c r="AU108" s="217" t="s">
        <v>85</v>
      </c>
      <c r="AY108" s="19" t="s">
        <v>139</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146</v>
      </c>
      <c r="BM108" s="217" t="s">
        <v>1283</v>
      </c>
    </row>
    <row r="109" s="2" customFormat="1" ht="16.5" customHeight="1">
      <c r="A109" s="40"/>
      <c r="B109" s="41"/>
      <c r="C109" s="206" t="s">
        <v>7</v>
      </c>
      <c r="D109" s="206" t="s">
        <v>141</v>
      </c>
      <c r="E109" s="207" t="s">
        <v>1284</v>
      </c>
      <c r="F109" s="208" t="s">
        <v>1285</v>
      </c>
      <c r="G109" s="209" t="s">
        <v>241</v>
      </c>
      <c r="H109" s="210">
        <v>3</v>
      </c>
      <c r="I109" s="211"/>
      <c r="J109" s="212">
        <f>ROUND(I109*H109,2)</f>
        <v>0</v>
      </c>
      <c r="K109" s="208" t="s">
        <v>37</v>
      </c>
      <c r="L109" s="46"/>
      <c r="M109" s="213" t="s">
        <v>37</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146</v>
      </c>
      <c r="AT109" s="217" t="s">
        <v>141</v>
      </c>
      <c r="AU109" s="217" t="s">
        <v>85</v>
      </c>
      <c r="AY109" s="19" t="s">
        <v>139</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146</v>
      </c>
      <c r="BM109" s="217" t="s">
        <v>1286</v>
      </c>
    </row>
    <row r="110" s="2" customFormat="1" ht="16.5" customHeight="1">
      <c r="A110" s="40"/>
      <c r="B110" s="41"/>
      <c r="C110" s="206" t="s">
        <v>295</v>
      </c>
      <c r="D110" s="206" t="s">
        <v>141</v>
      </c>
      <c r="E110" s="207" t="s">
        <v>1287</v>
      </c>
      <c r="F110" s="208" t="s">
        <v>1288</v>
      </c>
      <c r="G110" s="209" t="s">
        <v>241</v>
      </c>
      <c r="H110" s="210">
        <v>1</v>
      </c>
      <c r="I110" s="211"/>
      <c r="J110" s="212">
        <f>ROUND(I110*H110,2)</f>
        <v>0</v>
      </c>
      <c r="K110" s="208" t="s">
        <v>37</v>
      </c>
      <c r="L110" s="46"/>
      <c r="M110" s="213" t="s">
        <v>37</v>
      </c>
      <c r="N110" s="214" t="s">
        <v>48</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146</v>
      </c>
      <c r="AT110" s="217" t="s">
        <v>141</v>
      </c>
      <c r="AU110" s="217" t="s">
        <v>85</v>
      </c>
      <c r="AY110" s="19" t="s">
        <v>139</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146</v>
      </c>
      <c r="BM110" s="217" t="s">
        <v>1289</v>
      </c>
    </row>
    <row r="111" s="2" customFormat="1" ht="16.5" customHeight="1">
      <c r="A111" s="40"/>
      <c r="B111" s="41"/>
      <c r="C111" s="206" t="s">
        <v>304</v>
      </c>
      <c r="D111" s="206" t="s">
        <v>141</v>
      </c>
      <c r="E111" s="207" t="s">
        <v>1290</v>
      </c>
      <c r="F111" s="208" t="s">
        <v>1291</v>
      </c>
      <c r="G111" s="209" t="s">
        <v>241</v>
      </c>
      <c r="H111" s="210">
        <v>6</v>
      </c>
      <c r="I111" s="211"/>
      <c r="J111" s="212">
        <f>ROUND(I111*H111,2)</f>
        <v>0</v>
      </c>
      <c r="K111" s="208" t="s">
        <v>37</v>
      </c>
      <c r="L111" s="46"/>
      <c r="M111" s="213" t="s">
        <v>37</v>
      </c>
      <c r="N111" s="214" t="s">
        <v>48</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146</v>
      </c>
      <c r="AT111" s="217" t="s">
        <v>141</v>
      </c>
      <c r="AU111" s="217" t="s">
        <v>85</v>
      </c>
      <c r="AY111" s="19" t="s">
        <v>139</v>
      </c>
      <c r="BE111" s="218">
        <f>IF(N111="základní",J111,0)</f>
        <v>0</v>
      </c>
      <c r="BF111" s="218">
        <f>IF(N111="snížená",J111,0)</f>
        <v>0</v>
      </c>
      <c r="BG111" s="218">
        <f>IF(N111="zákl. přenesená",J111,0)</f>
        <v>0</v>
      </c>
      <c r="BH111" s="218">
        <f>IF(N111="sníž. přenesená",J111,0)</f>
        <v>0</v>
      </c>
      <c r="BI111" s="218">
        <f>IF(N111="nulová",J111,0)</f>
        <v>0</v>
      </c>
      <c r="BJ111" s="19" t="s">
        <v>85</v>
      </c>
      <c r="BK111" s="218">
        <f>ROUND(I111*H111,2)</f>
        <v>0</v>
      </c>
      <c r="BL111" s="19" t="s">
        <v>146</v>
      </c>
      <c r="BM111" s="217" t="s">
        <v>1292</v>
      </c>
    </row>
    <row r="112" s="2" customFormat="1">
      <c r="A112" s="40"/>
      <c r="B112" s="41"/>
      <c r="C112" s="42"/>
      <c r="D112" s="226" t="s">
        <v>1130</v>
      </c>
      <c r="E112" s="42"/>
      <c r="F112" s="286" t="s">
        <v>1293</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1130</v>
      </c>
      <c r="AU112" s="19" t="s">
        <v>85</v>
      </c>
    </row>
    <row r="113" s="2" customFormat="1" ht="16.5" customHeight="1">
      <c r="A113" s="40"/>
      <c r="B113" s="41"/>
      <c r="C113" s="206" t="s">
        <v>309</v>
      </c>
      <c r="D113" s="206" t="s">
        <v>141</v>
      </c>
      <c r="E113" s="207" t="s">
        <v>1294</v>
      </c>
      <c r="F113" s="208" t="s">
        <v>1295</v>
      </c>
      <c r="G113" s="209" t="s">
        <v>241</v>
      </c>
      <c r="H113" s="210">
        <v>3</v>
      </c>
      <c r="I113" s="211"/>
      <c r="J113" s="212">
        <f>ROUND(I113*H113,2)</f>
        <v>0</v>
      </c>
      <c r="K113" s="208" t="s">
        <v>37</v>
      </c>
      <c r="L113" s="46"/>
      <c r="M113" s="213" t="s">
        <v>37</v>
      </c>
      <c r="N113" s="214" t="s">
        <v>48</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146</v>
      </c>
      <c r="AT113" s="217" t="s">
        <v>141</v>
      </c>
      <c r="AU113" s="217" t="s">
        <v>85</v>
      </c>
      <c r="AY113" s="19" t="s">
        <v>139</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146</v>
      </c>
      <c r="BM113" s="217" t="s">
        <v>1296</v>
      </c>
    </row>
    <row r="114" s="2" customFormat="1" ht="16.5" customHeight="1">
      <c r="A114" s="40"/>
      <c r="B114" s="41"/>
      <c r="C114" s="206" t="s">
        <v>314</v>
      </c>
      <c r="D114" s="206" t="s">
        <v>141</v>
      </c>
      <c r="E114" s="207" t="s">
        <v>1297</v>
      </c>
      <c r="F114" s="208" t="s">
        <v>1298</v>
      </c>
      <c r="G114" s="209" t="s">
        <v>241</v>
      </c>
      <c r="H114" s="210">
        <v>2</v>
      </c>
      <c r="I114" s="211"/>
      <c r="J114" s="212">
        <f>ROUND(I114*H114,2)</f>
        <v>0</v>
      </c>
      <c r="K114" s="208" t="s">
        <v>37</v>
      </c>
      <c r="L114" s="46"/>
      <c r="M114" s="213" t="s">
        <v>37</v>
      </c>
      <c r="N114" s="214" t="s">
        <v>48</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146</v>
      </c>
      <c r="AT114" s="217" t="s">
        <v>141</v>
      </c>
      <c r="AU114" s="217" t="s">
        <v>85</v>
      </c>
      <c r="AY114" s="19" t="s">
        <v>139</v>
      </c>
      <c r="BE114" s="218">
        <f>IF(N114="základní",J114,0)</f>
        <v>0</v>
      </c>
      <c r="BF114" s="218">
        <f>IF(N114="snížená",J114,0)</f>
        <v>0</v>
      </c>
      <c r="BG114" s="218">
        <f>IF(N114="zákl. přenesená",J114,0)</f>
        <v>0</v>
      </c>
      <c r="BH114" s="218">
        <f>IF(N114="sníž. přenesená",J114,0)</f>
        <v>0</v>
      </c>
      <c r="BI114" s="218">
        <f>IF(N114="nulová",J114,0)</f>
        <v>0</v>
      </c>
      <c r="BJ114" s="19" t="s">
        <v>85</v>
      </c>
      <c r="BK114" s="218">
        <f>ROUND(I114*H114,2)</f>
        <v>0</v>
      </c>
      <c r="BL114" s="19" t="s">
        <v>146</v>
      </c>
      <c r="BM114" s="217" t="s">
        <v>1299</v>
      </c>
    </row>
    <row r="115" s="2" customFormat="1" ht="16.5" customHeight="1">
      <c r="A115" s="40"/>
      <c r="B115" s="41"/>
      <c r="C115" s="206" t="s">
        <v>319</v>
      </c>
      <c r="D115" s="206" t="s">
        <v>141</v>
      </c>
      <c r="E115" s="207" t="s">
        <v>1300</v>
      </c>
      <c r="F115" s="208" t="s">
        <v>1301</v>
      </c>
      <c r="G115" s="209" t="s">
        <v>241</v>
      </c>
      <c r="H115" s="210">
        <v>1</v>
      </c>
      <c r="I115" s="211"/>
      <c r="J115" s="212">
        <f>ROUND(I115*H115,2)</f>
        <v>0</v>
      </c>
      <c r="K115" s="208" t="s">
        <v>37</v>
      </c>
      <c r="L115" s="46"/>
      <c r="M115" s="213" t="s">
        <v>37</v>
      </c>
      <c r="N115" s="214" t="s">
        <v>48</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146</v>
      </c>
      <c r="AT115" s="217" t="s">
        <v>141</v>
      </c>
      <c r="AU115" s="217" t="s">
        <v>85</v>
      </c>
      <c r="AY115" s="19" t="s">
        <v>139</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146</v>
      </c>
      <c r="BM115" s="217" t="s">
        <v>1302</v>
      </c>
    </row>
    <row r="116" s="12" customFormat="1" ht="25.92" customHeight="1">
      <c r="A116" s="12"/>
      <c r="B116" s="190"/>
      <c r="C116" s="191"/>
      <c r="D116" s="192" t="s">
        <v>76</v>
      </c>
      <c r="E116" s="193" t="s">
        <v>1163</v>
      </c>
      <c r="F116" s="193" t="s">
        <v>1164</v>
      </c>
      <c r="G116" s="191"/>
      <c r="H116" s="191"/>
      <c r="I116" s="194"/>
      <c r="J116" s="195">
        <f>BK116</f>
        <v>0</v>
      </c>
      <c r="K116" s="191"/>
      <c r="L116" s="196"/>
      <c r="M116" s="197"/>
      <c r="N116" s="198"/>
      <c r="O116" s="198"/>
      <c r="P116" s="199">
        <f>SUM(P117:P127)</f>
        <v>0</v>
      </c>
      <c r="Q116" s="198"/>
      <c r="R116" s="199">
        <f>SUM(R117:R127)</f>
        <v>0</v>
      </c>
      <c r="S116" s="198"/>
      <c r="T116" s="200">
        <f>SUM(T117:T127)</f>
        <v>0</v>
      </c>
      <c r="U116" s="12"/>
      <c r="V116" s="12"/>
      <c r="W116" s="12"/>
      <c r="X116" s="12"/>
      <c r="Y116" s="12"/>
      <c r="Z116" s="12"/>
      <c r="AA116" s="12"/>
      <c r="AB116" s="12"/>
      <c r="AC116" s="12"/>
      <c r="AD116" s="12"/>
      <c r="AE116" s="12"/>
      <c r="AR116" s="201" t="s">
        <v>85</v>
      </c>
      <c r="AT116" s="202" t="s">
        <v>76</v>
      </c>
      <c r="AU116" s="202" t="s">
        <v>77</v>
      </c>
      <c r="AY116" s="201" t="s">
        <v>139</v>
      </c>
      <c r="BK116" s="203">
        <f>SUM(BK117:BK127)</f>
        <v>0</v>
      </c>
    </row>
    <row r="117" s="2" customFormat="1" ht="16.5" customHeight="1">
      <c r="A117" s="40"/>
      <c r="B117" s="41"/>
      <c r="C117" s="206" t="s">
        <v>324</v>
      </c>
      <c r="D117" s="206" t="s">
        <v>141</v>
      </c>
      <c r="E117" s="207" t="s">
        <v>1165</v>
      </c>
      <c r="F117" s="208" t="s">
        <v>1166</v>
      </c>
      <c r="G117" s="209" t="s">
        <v>241</v>
      </c>
      <c r="H117" s="210">
        <v>3</v>
      </c>
      <c r="I117" s="211"/>
      <c r="J117" s="212">
        <f>ROUND(I117*H117,2)</f>
        <v>0</v>
      </c>
      <c r="K117" s="208" t="s">
        <v>37</v>
      </c>
      <c r="L117" s="46"/>
      <c r="M117" s="213" t="s">
        <v>37</v>
      </c>
      <c r="N117" s="214" t="s">
        <v>48</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146</v>
      </c>
      <c r="AT117" s="217" t="s">
        <v>141</v>
      </c>
      <c r="AU117" s="217" t="s">
        <v>85</v>
      </c>
      <c r="AY117" s="19" t="s">
        <v>139</v>
      </c>
      <c r="BE117" s="218">
        <f>IF(N117="základní",J117,0)</f>
        <v>0</v>
      </c>
      <c r="BF117" s="218">
        <f>IF(N117="snížená",J117,0)</f>
        <v>0</v>
      </c>
      <c r="BG117" s="218">
        <f>IF(N117="zákl. přenesená",J117,0)</f>
        <v>0</v>
      </c>
      <c r="BH117" s="218">
        <f>IF(N117="sníž. přenesená",J117,0)</f>
        <v>0</v>
      </c>
      <c r="BI117" s="218">
        <f>IF(N117="nulová",J117,0)</f>
        <v>0</v>
      </c>
      <c r="BJ117" s="19" t="s">
        <v>85</v>
      </c>
      <c r="BK117" s="218">
        <f>ROUND(I117*H117,2)</f>
        <v>0</v>
      </c>
      <c r="BL117" s="19" t="s">
        <v>146</v>
      </c>
      <c r="BM117" s="217" t="s">
        <v>1303</v>
      </c>
    </row>
    <row r="118" s="2" customFormat="1">
      <c r="A118" s="40"/>
      <c r="B118" s="41"/>
      <c r="C118" s="42"/>
      <c r="D118" s="226" t="s">
        <v>1130</v>
      </c>
      <c r="E118" s="42"/>
      <c r="F118" s="286" t="s">
        <v>1168</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1130</v>
      </c>
      <c r="AU118" s="19" t="s">
        <v>85</v>
      </c>
    </row>
    <row r="119" s="2" customFormat="1" ht="16.5" customHeight="1">
      <c r="A119" s="40"/>
      <c r="B119" s="41"/>
      <c r="C119" s="206" t="s">
        <v>329</v>
      </c>
      <c r="D119" s="206" t="s">
        <v>141</v>
      </c>
      <c r="E119" s="207" t="s">
        <v>1169</v>
      </c>
      <c r="F119" s="208" t="s">
        <v>1170</v>
      </c>
      <c r="G119" s="209" t="s">
        <v>155</v>
      </c>
      <c r="H119" s="210">
        <v>2</v>
      </c>
      <c r="I119" s="211"/>
      <c r="J119" s="212">
        <f>ROUND(I119*H119,2)</f>
        <v>0</v>
      </c>
      <c r="K119" s="208" t="s">
        <v>37</v>
      </c>
      <c r="L119" s="46"/>
      <c r="M119" s="213" t="s">
        <v>37</v>
      </c>
      <c r="N119" s="214"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146</v>
      </c>
      <c r="AT119" s="217" t="s">
        <v>141</v>
      </c>
      <c r="AU119" s="217" t="s">
        <v>85</v>
      </c>
      <c r="AY119" s="19" t="s">
        <v>139</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146</v>
      </c>
      <c r="BM119" s="217" t="s">
        <v>1304</v>
      </c>
    </row>
    <row r="120" s="2" customFormat="1">
      <c r="A120" s="40"/>
      <c r="B120" s="41"/>
      <c r="C120" s="42"/>
      <c r="D120" s="226" t="s">
        <v>1130</v>
      </c>
      <c r="E120" s="42"/>
      <c r="F120" s="286" t="s">
        <v>1172</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1130</v>
      </c>
      <c r="AU120" s="19" t="s">
        <v>85</v>
      </c>
    </row>
    <row r="121" s="2" customFormat="1" ht="16.5" customHeight="1">
      <c r="A121" s="40"/>
      <c r="B121" s="41"/>
      <c r="C121" s="206" t="s">
        <v>334</v>
      </c>
      <c r="D121" s="206" t="s">
        <v>141</v>
      </c>
      <c r="E121" s="207" t="s">
        <v>1173</v>
      </c>
      <c r="F121" s="208" t="s">
        <v>1174</v>
      </c>
      <c r="G121" s="209" t="s">
        <v>182</v>
      </c>
      <c r="H121" s="210">
        <v>300</v>
      </c>
      <c r="I121" s="211"/>
      <c r="J121" s="212">
        <f>ROUND(I121*H121,2)</f>
        <v>0</v>
      </c>
      <c r="K121" s="208" t="s">
        <v>37</v>
      </c>
      <c r="L121" s="46"/>
      <c r="M121" s="213" t="s">
        <v>37</v>
      </c>
      <c r="N121" s="214"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146</v>
      </c>
      <c r="AT121" s="217" t="s">
        <v>141</v>
      </c>
      <c r="AU121" s="217" t="s">
        <v>85</v>
      </c>
      <c r="AY121" s="19" t="s">
        <v>139</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146</v>
      </c>
      <c r="BM121" s="217" t="s">
        <v>1305</v>
      </c>
    </row>
    <row r="122" s="2" customFormat="1">
      <c r="A122" s="40"/>
      <c r="B122" s="41"/>
      <c r="C122" s="42"/>
      <c r="D122" s="226" t="s">
        <v>1130</v>
      </c>
      <c r="E122" s="42"/>
      <c r="F122" s="286" t="s">
        <v>1176</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1130</v>
      </c>
      <c r="AU122" s="19" t="s">
        <v>85</v>
      </c>
    </row>
    <row r="123" s="2" customFormat="1" ht="16.5" customHeight="1">
      <c r="A123" s="40"/>
      <c r="B123" s="41"/>
      <c r="C123" s="206" t="s">
        <v>341</v>
      </c>
      <c r="D123" s="206" t="s">
        <v>141</v>
      </c>
      <c r="E123" s="207" t="s">
        <v>1180</v>
      </c>
      <c r="F123" s="208" t="s">
        <v>1181</v>
      </c>
      <c r="G123" s="209" t="s">
        <v>182</v>
      </c>
      <c r="H123" s="210">
        <v>300</v>
      </c>
      <c r="I123" s="211"/>
      <c r="J123" s="212">
        <f>ROUND(I123*H123,2)</f>
        <v>0</v>
      </c>
      <c r="K123" s="208" t="s">
        <v>37</v>
      </c>
      <c r="L123" s="46"/>
      <c r="M123" s="213" t="s">
        <v>37</v>
      </c>
      <c r="N123" s="214" t="s">
        <v>48</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146</v>
      </c>
      <c r="AT123" s="217" t="s">
        <v>141</v>
      </c>
      <c r="AU123" s="217" t="s">
        <v>85</v>
      </c>
      <c r="AY123" s="19" t="s">
        <v>139</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146</v>
      </c>
      <c r="BM123" s="217" t="s">
        <v>1306</v>
      </c>
    </row>
    <row r="124" s="2" customFormat="1" ht="16.5" customHeight="1">
      <c r="A124" s="40"/>
      <c r="B124" s="41"/>
      <c r="C124" s="206" t="s">
        <v>346</v>
      </c>
      <c r="D124" s="206" t="s">
        <v>141</v>
      </c>
      <c r="E124" s="207" t="s">
        <v>1186</v>
      </c>
      <c r="F124" s="208" t="s">
        <v>1187</v>
      </c>
      <c r="G124" s="209" t="s">
        <v>144</v>
      </c>
      <c r="H124" s="210">
        <v>150</v>
      </c>
      <c r="I124" s="211"/>
      <c r="J124" s="212">
        <f>ROUND(I124*H124,2)</f>
        <v>0</v>
      </c>
      <c r="K124" s="208" t="s">
        <v>37</v>
      </c>
      <c r="L124" s="46"/>
      <c r="M124" s="213" t="s">
        <v>37</v>
      </c>
      <c r="N124" s="214" t="s">
        <v>48</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146</v>
      </c>
      <c r="AT124" s="217" t="s">
        <v>141</v>
      </c>
      <c r="AU124" s="217" t="s">
        <v>85</v>
      </c>
      <c r="AY124" s="19" t="s">
        <v>139</v>
      </c>
      <c r="BE124" s="218">
        <f>IF(N124="základní",J124,0)</f>
        <v>0</v>
      </c>
      <c r="BF124" s="218">
        <f>IF(N124="snížená",J124,0)</f>
        <v>0</v>
      </c>
      <c r="BG124" s="218">
        <f>IF(N124="zákl. přenesená",J124,0)</f>
        <v>0</v>
      </c>
      <c r="BH124" s="218">
        <f>IF(N124="sníž. přenesená",J124,0)</f>
        <v>0</v>
      </c>
      <c r="BI124" s="218">
        <f>IF(N124="nulová",J124,0)</f>
        <v>0</v>
      </c>
      <c r="BJ124" s="19" t="s">
        <v>85</v>
      </c>
      <c r="BK124" s="218">
        <f>ROUND(I124*H124,2)</f>
        <v>0</v>
      </c>
      <c r="BL124" s="19" t="s">
        <v>146</v>
      </c>
      <c r="BM124" s="217" t="s">
        <v>1307</v>
      </c>
    </row>
    <row r="125" s="2" customFormat="1">
      <c r="A125" s="40"/>
      <c r="B125" s="41"/>
      <c r="C125" s="42"/>
      <c r="D125" s="226" t="s">
        <v>1130</v>
      </c>
      <c r="E125" s="42"/>
      <c r="F125" s="286" t="s">
        <v>1189</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1130</v>
      </c>
      <c r="AU125" s="19" t="s">
        <v>85</v>
      </c>
    </row>
    <row r="126" s="2" customFormat="1" ht="16.5" customHeight="1">
      <c r="A126" s="40"/>
      <c r="B126" s="41"/>
      <c r="C126" s="206" t="s">
        <v>350</v>
      </c>
      <c r="D126" s="206" t="s">
        <v>141</v>
      </c>
      <c r="E126" s="207" t="s">
        <v>1190</v>
      </c>
      <c r="F126" s="208" t="s">
        <v>1191</v>
      </c>
      <c r="G126" s="209" t="s">
        <v>182</v>
      </c>
      <c r="H126" s="210">
        <v>120</v>
      </c>
      <c r="I126" s="211"/>
      <c r="J126" s="212">
        <f>ROUND(I126*H126,2)</f>
        <v>0</v>
      </c>
      <c r="K126" s="208" t="s">
        <v>37</v>
      </c>
      <c r="L126" s="46"/>
      <c r="M126" s="213" t="s">
        <v>37</v>
      </c>
      <c r="N126" s="214" t="s">
        <v>48</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146</v>
      </c>
      <c r="AT126" s="217" t="s">
        <v>141</v>
      </c>
      <c r="AU126" s="217" t="s">
        <v>85</v>
      </c>
      <c r="AY126" s="19" t="s">
        <v>139</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146</v>
      </c>
      <c r="BM126" s="217" t="s">
        <v>1308</v>
      </c>
    </row>
    <row r="127" s="2" customFormat="1">
      <c r="A127" s="40"/>
      <c r="B127" s="41"/>
      <c r="C127" s="42"/>
      <c r="D127" s="226" t="s">
        <v>1130</v>
      </c>
      <c r="E127" s="42"/>
      <c r="F127" s="286" t="s">
        <v>1193</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1130</v>
      </c>
      <c r="AU127" s="19" t="s">
        <v>85</v>
      </c>
    </row>
    <row r="128" s="12" customFormat="1" ht="25.92" customHeight="1">
      <c r="A128" s="12"/>
      <c r="B128" s="190"/>
      <c r="C128" s="191"/>
      <c r="D128" s="192" t="s">
        <v>76</v>
      </c>
      <c r="E128" s="193" t="s">
        <v>1194</v>
      </c>
      <c r="F128" s="193" t="s">
        <v>1195</v>
      </c>
      <c r="G128" s="191"/>
      <c r="H128" s="191"/>
      <c r="I128" s="194"/>
      <c r="J128" s="195">
        <f>BK128</f>
        <v>0</v>
      </c>
      <c r="K128" s="191"/>
      <c r="L128" s="196"/>
      <c r="M128" s="197"/>
      <c r="N128" s="198"/>
      <c r="O128" s="198"/>
      <c r="P128" s="199">
        <f>SUM(P129:P158)</f>
        <v>0</v>
      </c>
      <c r="Q128" s="198"/>
      <c r="R128" s="199">
        <f>SUM(R129:R158)</f>
        <v>0</v>
      </c>
      <c r="S128" s="198"/>
      <c r="T128" s="200">
        <f>SUM(T129:T158)</f>
        <v>0</v>
      </c>
      <c r="U128" s="12"/>
      <c r="V128" s="12"/>
      <c r="W128" s="12"/>
      <c r="X128" s="12"/>
      <c r="Y128" s="12"/>
      <c r="Z128" s="12"/>
      <c r="AA128" s="12"/>
      <c r="AB128" s="12"/>
      <c r="AC128" s="12"/>
      <c r="AD128" s="12"/>
      <c r="AE128" s="12"/>
      <c r="AR128" s="201" t="s">
        <v>85</v>
      </c>
      <c r="AT128" s="202" t="s">
        <v>76</v>
      </c>
      <c r="AU128" s="202" t="s">
        <v>77</v>
      </c>
      <c r="AY128" s="201" t="s">
        <v>139</v>
      </c>
      <c r="BK128" s="203">
        <f>SUM(BK129:BK158)</f>
        <v>0</v>
      </c>
    </row>
    <row r="129" s="2" customFormat="1" ht="16.5" customHeight="1">
      <c r="A129" s="40"/>
      <c r="B129" s="41"/>
      <c r="C129" s="206" t="s">
        <v>354</v>
      </c>
      <c r="D129" s="206" t="s">
        <v>141</v>
      </c>
      <c r="E129" s="207" t="s">
        <v>1309</v>
      </c>
      <c r="F129" s="208" t="s">
        <v>1310</v>
      </c>
      <c r="G129" s="209" t="s">
        <v>1198</v>
      </c>
      <c r="H129" s="210">
        <v>10</v>
      </c>
      <c r="I129" s="211"/>
      <c r="J129" s="212">
        <f>ROUND(I129*H129,2)</f>
        <v>0</v>
      </c>
      <c r="K129" s="208" t="s">
        <v>37</v>
      </c>
      <c r="L129" s="46"/>
      <c r="M129" s="213" t="s">
        <v>37</v>
      </c>
      <c r="N129" s="214" t="s">
        <v>48</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146</v>
      </c>
      <c r="AT129" s="217" t="s">
        <v>141</v>
      </c>
      <c r="AU129" s="217" t="s">
        <v>85</v>
      </c>
      <c r="AY129" s="19" t="s">
        <v>139</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146</v>
      </c>
      <c r="BM129" s="217" t="s">
        <v>1311</v>
      </c>
    </row>
    <row r="130" s="2" customFormat="1">
      <c r="A130" s="40"/>
      <c r="B130" s="41"/>
      <c r="C130" s="42"/>
      <c r="D130" s="226" t="s">
        <v>1130</v>
      </c>
      <c r="E130" s="42"/>
      <c r="F130" s="286" t="s">
        <v>1312</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1130</v>
      </c>
      <c r="AU130" s="19" t="s">
        <v>85</v>
      </c>
    </row>
    <row r="131" s="2" customFormat="1" ht="16.5" customHeight="1">
      <c r="A131" s="40"/>
      <c r="B131" s="41"/>
      <c r="C131" s="206" t="s">
        <v>359</v>
      </c>
      <c r="D131" s="206" t="s">
        <v>141</v>
      </c>
      <c r="E131" s="207" t="s">
        <v>1313</v>
      </c>
      <c r="F131" s="208" t="s">
        <v>1314</v>
      </c>
      <c r="G131" s="209" t="s">
        <v>1198</v>
      </c>
      <c r="H131" s="210">
        <v>2</v>
      </c>
      <c r="I131" s="211"/>
      <c r="J131" s="212">
        <f>ROUND(I131*H131,2)</f>
        <v>0</v>
      </c>
      <c r="K131" s="208" t="s">
        <v>37</v>
      </c>
      <c r="L131" s="46"/>
      <c r="M131" s="213" t="s">
        <v>37</v>
      </c>
      <c r="N131" s="214" t="s">
        <v>48</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146</v>
      </c>
      <c r="AT131" s="217" t="s">
        <v>141</v>
      </c>
      <c r="AU131" s="217" t="s">
        <v>85</v>
      </c>
      <c r="AY131" s="19" t="s">
        <v>139</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146</v>
      </c>
      <c r="BM131" s="217" t="s">
        <v>1315</v>
      </c>
    </row>
    <row r="132" s="2" customFormat="1">
      <c r="A132" s="40"/>
      <c r="B132" s="41"/>
      <c r="C132" s="42"/>
      <c r="D132" s="226" t="s">
        <v>1130</v>
      </c>
      <c r="E132" s="42"/>
      <c r="F132" s="286" t="s">
        <v>1316</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1130</v>
      </c>
      <c r="AU132" s="19" t="s">
        <v>85</v>
      </c>
    </row>
    <row r="133" s="2" customFormat="1" ht="16.5" customHeight="1">
      <c r="A133" s="40"/>
      <c r="B133" s="41"/>
      <c r="C133" s="206" t="s">
        <v>363</v>
      </c>
      <c r="D133" s="206" t="s">
        <v>141</v>
      </c>
      <c r="E133" s="207" t="s">
        <v>1317</v>
      </c>
      <c r="F133" s="208" t="s">
        <v>1318</v>
      </c>
      <c r="G133" s="209" t="s">
        <v>1198</v>
      </c>
      <c r="H133" s="210">
        <v>1</v>
      </c>
      <c r="I133" s="211"/>
      <c r="J133" s="212">
        <f>ROUND(I133*H133,2)</f>
        <v>0</v>
      </c>
      <c r="K133" s="208" t="s">
        <v>37</v>
      </c>
      <c r="L133" s="46"/>
      <c r="M133" s="213" t="s">
        <v>37</v>
      </c>
      <c r="N133" s="214" t="s">
        <v>48</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146</v>
      </c>
      <c r="AT133" s="217" t="s">
        <v>141</v>
      </c>
      <c r="AU133" s="217" t="s">
        <v>85</v>
      </c>
      <c r="AY133" s="19" t="s">
        <v>139</v>
      </c>
      <c r="BE133" s="218">
        <f>IF(N133="základní",J133,0)</f>
        <v>0</v>
      </c>
      <c r="BF133" s="218">
        <f>IF(N133="snížená",J133,0)</f>
        <v>0</v>
      </c>
      <c r="BG133" s="218">
        <f>IF(N133="zákl. přenesená",J133,0)</f>
        <v>0</v>
      </c>
      <c r="BH133" s="218">
        <f>IF(N133="sníž. přenesená",J133,0)</f>
        <v>0</v>
      </c>
      <c r="BI133" s="218">
        <f>IF(N133="nulová",J133,0)</f>
        <v>0</v>
      </c>
      <c r="BJ133" s="19" t="s">
        <v>85</v>
      </c>
      <c r="BK133" s="218">
        <f>ROUND(I133*H133,2)</f>
        <v>0</v>
      </c>
      <c r="BL133" s="19" t="s">
        <v>146</v>
      </c>
      <c r="BM133" s="217" t="s">
        <v>1319</v>
      </c>
    </row>
    <row r="134" s="2" customFormat="1">
      <c r="A134" s="40"/>
      <c r="B134" s="41"/>
      <c r="C134" s="42"/>
      <c r="D134" s="226" t="s">
        <v>1130</v>
      </c>
      <c r="E134" s="42"/>
      <c r="F134" s="286" t="s">
        <v>1320</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1130</v>
      </c>
      <c r="AU134" s="19" t="s">
        <v>85</v>
      </c>
    </row>
    <row r="135" s="2" customFormat="1" ht="16.5" customHeight="1">
      <c r="A135" s="40"/>
      <c r="B135" s="41"/>
      <c r="C135" s="206" t="s">
        <v>370</v>
      </c>
      <c r="D135" s="206" t="s">
        <v>141</v>
      </c>
      <c r="E135" s="207" t="s">
        <v>1321</v>
      </c>
      <c r="F135" s="208" t="s">
        <v>1322</v>
      </c>
      <c r="G135" s="209" t="s">
        <v>1198</v>
      </c>
      <c r="H135" s="210">
        <v>3</v>
      </c>
      <c r="I135" s="211"/>
      <c r="J135" s="212">
        <f>ROUND(I135*H135,2)</f>
        <v>0</v>
      </c>
      <c r="K135" s="208" t="s">
        <v>37</v>
      </c>
      <c r="L135" s="46"/>
      <c r="M135" s="213" t="s">
        <v>37</v>
      </c>
      <c r="N135" s="214" t="s">
        <v>48</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146</v>
      </c>
      <c r="AT135" s="217" t="s">
        <v>141</v>
      </c>
      <c r="AU135" s="217" t="s">
        <v>85</v>
      </c>
      <c r="AY135" s="19" t="s">
        <v>139</v>
      </c>
      <c r="BE135" s="218">
        <f>IF(N135="základní",J135,0)</f>
        <v>0</v>
      </c>
      <c r="BF135" s="218">
        <f>IF(N135="snížená",J135,0)</f>
        <v>0</v>
      </c>
      <c r="BG135" s="218">
        <f>IF(N135="zákl. přenesená",J135,0)</f>
        <v>0</v>
      </c>
      <c r="BH135" s="218">
        <f>IF(N135="sníž. přenesená",J135,0)</f>
        <v>0</v>
      </c>
      <c r="BI135" s="218">
        <f>IF(N135="nulová",J135,0)</f>
        <v>0</v>
      </c>
      <c r="BJ135" s="19" t="s">
        <v>85</v>
      </c>
      <c r="BK135" s="218">
        <f>ROUND(I135*H135,2)</f>
        <v>0</v>
      </c>
      <c r="BL135" s="19" t="s">
        <v>146</v>
      </c>
      <c r="BM135" s="217" t="s">
        <v>1323</v>
      </c>
    </row>
    <row r="136" s="2" customFormat="1" ht="16.5" customHeight="1">
      <c r="A136" s="40"/>
      <c r="B136" s="41"/>
      <c r="C136" s="206" t="s">
        <v>376</v>
      </c>
      <c r="D136" s="206" t="s">
        <v>141</v>
      </c>
      <c r="E136" s="207" t="s">
        <v>1204</v>
      </c>
      <c r="F136" s="208" t="s">
        <v>1205</v>
      </c>
      <c r="G136" s="209" t="s">
        <v>1198</v>
      </c>
      <c r="H136" s="210">
        <v>3</v>
      </c>
      <c r="I136" s="211"/>
      <c r="J136" s="212">
        <f>ROUND(I136*H136,2)</f>
        <v>0</v>
      </c>
      <c r="K136" s="208" t="s">
        <v>37</v>
      </c>
      <c r="L136" s="46"/>
      <c r="M136" s="213" t="s">
        <v>37</v>
      </c>
      <c r="N136" s="214" t="s">
        <v>48</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146</v>
      </c>
      <c r="AT136" s="217" t="s">
        <v>141</v>
      </c>
      <c r="AU136" s="217" t="s">
        <v>85</v>
      </c>
      <c r="AY136" s="19" t="s">
        <v>139</v>
      </c>
      <c r="BE136" s="218">
        <f>IF(N136="základní",J136,0)</f>
        <v>0</v>
      </c>
      <c r="BF136" s="218">
        <f>IF(N136="snížená",J136,0)</f>
        <v>0</v>
      </c>
      <c r="BG136" s="218">
        <f>IF(N136="zákl. přenesená",J136,0)</f>
        <v>0</v>
      </c>
      <c r="BH136" s="218">
        <f>IF(N136="sníž. přenesená",J136,0)</f>
        <v>0</v>
      </c>
      <c r="BI136" s="218">
        <f>IF(N136="nulová",J136,0)</f>
        <v>0</v>
      </c>
      <c r="BJ136" s="19" t="s">
        <v>85</v>
      </c>
      <c r="BK136" s="218">
        <f>ROUND(I136*H136,2)</f>
        <v>0</v>
      </c>
      <c r="BL136" s="19" t="s">
        <v>146</v>
      </c>
      <c r="BM136" s="217" t="s">
        <v>1324</v>
      </c>
    </row>
    <row r="137" s="2" customFormat="1">
      <c r="A137" s="40"/>
      <c r="B137" s="41"/>
      <c r="C137" s="42"/>
      <c r="D137" s="226" t="s">
        <v>1130</v>
      </c>
      <c r="E137" s="42"/>
      <c r="F137" s="286" t="s">
        <v>1207</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1130</v>
      </c>
      <c r="AU137" s="19" t="s">
        <v>85</v>
      </c>
    </row>
    <row r="138" s="2" customFormat="1" ht="16.5" customHeight="1">
      <c r="A138" s="40"/>
      <c r="B138" s="41"/>
      <c r="C138" s="206" t="s">
        <v>381</v>
      </c>
      <c r="D138" s="206" t="s">
        <v>141</v>
      </c>
      <c r="E138" s="207" t="s">
        <v>1325</v>
      </c>
      <c r="F138" s="208" t="s">
        <v>1326</v>
      </c>
      <c r="G138" s="209" t="s">
        <v>182</v>
      </c>
      <c r="H138" s="210">
        <v>450</v>
      </c>
      <c r="I138" s="211"/>
      <c r="J138" s="212">
        <f>ROUND(I138*H138,2)</f>
        <v>0</v>
      </c>
      <c r="K138" s="208" t="s">
        <v>37</v>
      </c>
      <c r="L138" s="46"/>
      <c r="M138" s="213" t="s">
        <v>37</v>
      </c>
      <c r="N138" s="214" t="s">
        <v>48</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146</v>
      </c>
      <c r="AT138" s="217" t="s">
        <v>141</v>
      </c>
      <c r="AU138" s="217" t="s">
        <v>85</v>
      </c>
      <c r="AY138" s="19" t="s">
        <v>139</v>
      </c>
      <c r="BE138" s="218">
        <f>IF(N138="základní",J138,0)</f>
        <v>0</v>
      </c>
      <c r="BF138" s="218">
        <f>IF(N138="snížená",J138,0)</f>
        <v>0</v>
      </c>
      <c r="BG138" s="218">
        <f>IF(N138="zákl. přenesená",J138,0)</f>
        <v>0</v>
      </c>
      <c r="BH138" s="218">
        <f>IF(N138="sníž. přenesená",J138,0)</f>
        <v>0</v>
      </c>
      <c r="BI138" s="218">
        <f>IF(N138="nulová",J138,0)</f>
        <v>0</v>
      </c>
      <c r="BJ138" s="19" t="s">
        <v>85</v>
      </c>
      <c r="BK138" s="218">
        <f>ROUND(I138*H138,2)</f>
        <v>0</v>
      </c>
      <c r="BL138" s="19" t="s">
        <v>146</v>
      </c>
      <c r="BM138" s="217" t="s">
        <v>1327</v>
      </c>
    </row>
    <row r="139" s="2" customFormat="1">
      <c r="A139" s="40"/>
      <c r="B139" s="41"/>
      <c r="C139" s="42"/>
      <c r="D139" s="226" t="s">
        <v>1130</v>
      </c>
      <c r="E139" s="42"/>
      <c r="F139" s="286" t="s">
        <v>1221</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1130</v>
      </c>
      <c r="AU139" s="19" t="s">
        <v>85</v>
      </c>
    </row>
    <row r="140" s="2" customFormat="1" ht="16.5" customHeight="1">
      <c r="A140" s="40"/>
      <c r="B140" s="41"/>
      <c r="C140" s="206" t="s">
        <v>386</v>
      </c>
      <c r="D140" s="206" t="s">
        <v>141</v>
      </c>
      <c r="E140" s="207" t="s">
        <v>1225</v>
      </c>
      <c r="F140" s="208" t="s">
        <v>1226</v>
      </c>
      <c r="G140" s="209" t="s">
        <v>979</v>
      </c>
      <c r="H140" s="210">
        <v>210</v>
      </c>
      <c r="I140" s="211"/>
      <c r="J140" s="212">
        <f>ROUND(I140*H140,2)</f>
        <v>0</v>
      </c>
      <c r="K140" s="208" t="s">
        <v>37</v>
      </c>
      <c r="L140" s="46"/>
      <c r="M140" s="213" t="s">
        <v>37</v>
      </c>
      <c r="N140" s="214" t="s">
        <v>48</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146</v>
      </c>
      <c r="AT140" s="217" t="s">
        <v>141</v>
      </c>
      <c r="AU140" s="217" t="s">
        <v>85</v>
      </c>
      <c r="AY140" s="19" t="s">
        <v>139</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146</v>
      </c>
      <c r="BM140" s="217" t="s">
        <v>1328</v>
      </c>
    </row>
    <row r="141" s="2" customFormat="1" ht="16.5" customHeight="1">
      <c r="A141" s="40"/>
      <c r="B141" s="41"/>
      <c r="C141" s="206" t="s">
        <v>392</v>
      </c>
      <c r="D141" s="206" t="s">
        <v>141</v>
      </c>
      <c r="E141" s="207" t="s">
        <v>1329</v>
      </c>
      <c r="F141" s="208" t="s">
        <v>1330</v>
      </c>
      <c r="G141" s="209" t="s">
        <v>182</v>
      </c>
      <c r="H141" s="210">
        <v>450</v>
      </c>
      <c r="I141" s="211"/>
      <c r="J141" s="212">
        <f>ROUND(I141*H141,2)</f>
        <v>0</v>
      </c>
      <c r="K141" s="208" t="s">
        <v>37</v>
      </c>
      <c r="L141" s="46"/>
      <c r="M141" s="213" t="s">
        <v>37</v>
      </c>
      <c r="N141" s="214" t="s">
        <v>48</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146</v>
      </c>
      <c r="AT141" s="217" t="s">
        <v>141</v>
      </c>
      <c r="AU141" s="217" t="s">
        <v>85</v>
      </c>
      <c r="AY141" s="19" t="s">
        <v>139</v>
      </c>
      <c r="BE141" s="218">
        <f>IF(N141="základní",J141,0)</f>
        <v>0</v>
      </c>
      <c r="BF141" s="218">
        <f>IF(N141="snížená",J141,0)</f>
        <v>0</v>
      </c>
      <c r="BG141" s="218">
        <f>IF(N141="zákl. přenesená",J141,0)</f>
        <v>0</v>
      </c>
      <c r="BH141" s="218">
        <f>IF(N141="sníž. přenesená",J141,0)</f>
        <v>0</v>
      </c>
      <c r="BI141" s="218">
        <f>IF(N141="nulová",J141,0)</f>
        <v>0</v>
      </c>
      <c r="BJ141" s="19" t="s">
        <v>85</v>
      </c>
      <c r="BK141" s="218">
        <f>ROUND(I141*H141,2)</f>
        <v>0</v>
      </c>
      <c r="BL141" s="19" t="s">
        <v>146</v>
      </c>
      <c r="BM141" s="217" t="s">
        <v>1331</v>
      </c>
    </row>
    <row r="142" s="2" customFormat="1">
      <c r="A142" s="40"/>
      <c r="B142" s="41"/>
      <c r="C142" s="42"/>
      <c r="D142" s="226" t="s">
        <v>1130</v>
      </c>
      <c r="E142" s="42"/>
      <c r="F142" s="286" t="s">
        <v>1332</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1130</v>
      </c>
      <c r="AU142" s="19" t="s">
        <v>85</v>
      </c>
    </row>
    <row r="143" s="2" customFormat="1" ht="16.5" customHeight="1">
      <c r="A143" s="40"/>
      <c r="B143" s="41"/>
      <c r="C143" s="206" t="s">
        <v>397</v>
      </c>
      <c r="D143" s="206" t="s">
        <v>141</v>
      </c>
      <c r="E143" s="207" t="s">
        <v>1232</v>
      </c>
      <c r="F143" s="208" t="s">
        <v>1233</v>
      </c>
      <c r="G143" s="209" t="s">
        <v>182</v>
      </c>
      <c r="H143" s="210">
        <v>350</v>
      </c>
      <c r="I143" s="211"/>
      <c r="J143" s="212">
        <f>ROUND(I143*H143,2)</f>
        <v>0</v>
      </c>
      <c r="K143" s="208" t="s">
        <v>37</v>
      </c>
      <c r="L143" s="46"/>
      <c r="M143" s="213" t="s">
        <v>37</v>
      </c>
      <c r="N143" s="214" t="s">
        <v>48</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146</v>
      </c>
      <c r="AT143" s="217" t="s">
        <v>141</v>
      </c>
      <c r="AU143" s="217" t="s">
        <v>85</v>
      </c>
      <c r="AY143" s="19" t="s">
        <v>139</v>
      </c>
      <c r="BE143" s="218">
        <f>IF(N143="základní",J143,0)</f>
        <v>0</v>
      </c>
      <c r="BF143" s="218">
        <f>IF(N143="snížená",J143,0)</f>
        <v>0</v>
      </c>
      <c r="BG143" s="218">
        <f>IF(N143="zákl. přenesená",J143,0)</f>
        <v>0</v>
      </c>
      <c r="BH143" s="218">
        <f>IF(N143="sníž. přenesená",J143,0)</f>
        <v>0</v>
      </c>
      <c r="BI143" s="218">
        <f>IF(N143="nulová",J143,0)</f>
        <v>0</v>
      </c>
      <c r="BJ143" s="19" t="s">
        <v>85</v>
      </c>
      <c r="BK143" s="218">
        <f>ROUND(I143*H143,2)</f>
        <v>0</v>
      </c>
      <c r="BL143" s="19" t="s">
        <v>146</v>
      </c>
      <c r="BM143" s="217" t="s">
        <v>1333</v>
      </c>
    </row>
    <row r="144" s="2" customFormat="1">
      <c r="A144" s="40"/>
      <c r="B144" s="41"/>
      <c r="C144" s="42"/>
      <c r="D144" s="226" t="s">
        <v>1130</v>
      </c>
      <c r="E144" s="42"/>
      <c r="F144" s="286" t="s">
        <v>1334</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1130</v>
      </c>
      <c r="AU144" s="19" t="s">
        <v>85</v>
      </c>
    </row>
    <row r="145" s="2" customFormat="1" ht="16.5" customHeight="1">
      <c r="A145" s="40"/>
      <c r="B145" s="41"/>
      <c r="C145" s="206" t="s">
        <v>404</v>
      </c>
      <c r="D145" s="206" t="s">
        <v>141</v>
      </c>
      <c r="E145" s="207" t="s">
        <v>1335</v>
      </c>
      <c r="F145" s="208" t="s">
        <v>1336</v>
      </c>
      <c r="G145" s="209" t="s">
        <v>1198</v>
      </c>
      <c r="H145" s="210">
        <v>1</v>
      </c>
      <c r="I145" s="211"/>
      <c r="J145" s="212">
        <f>ROUND(I145*H145,2)</f>
        <v>0</v>
      </c>
      <c r="K145" s="208" t="s">
        <v>37</v>
      </c>
      <c r="L145" s="46"/>
      <c r="M145" s="213" t="s">
        <v>37</v>
      </c>
      <c r="N145" s="214" t="s">
        <v>48</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146</v>
      </c>
      <c r="AT145" s="217" t="s">
        <v>141</v>
      </c>
      <c r="AU145" s="217" t="s">
        <v>85</v>
      </c>
      <c r="AY145" s="19" t="s">
        <v>139</v>
      </c>
      <c r="BE145" s="218">
        <f>IF(N145="základní",J145,0)</f>
        <v>0</v>
      </c>
      <c r="BF145" s="218">
        <f>IF(N145="snížená",J145,0)</f>
        <v>0</v>
      </c>
      <c r="BG145" s="218">
        <f>IF(N145="zákl. přenesená",J145,0)</f>
        <v>0</v>
      </c>
      <c r="BH145" s="218">
        <f>IF(N145="sníž. přenesená",J145,0)</f>
        <v>0</v>
      </c>
      <c r="BI145" s="218">
        <f>IF(N145="nulová",J145,0)</f>
        <v>0</v>
      </c>
      <c r="BJ145" s="19" t="s">
        <v>85</v>
      </c>
      <c r="BK145" s="218">
        <f>ROUND(I145*H145,2)</f>
        <v>0</v>
      </c>
      <c r="BL145" s="19" t="s">
        <v>146</v>
      </c>
      <c r="BM145" s="217" t="s">
        <v>1337</v>
      </c>
    </row>
    <row r="146" s="2" customFormat="1">
      <c r="A146" s="40"/>
      <c r="B146" s="41"/>
      <c r="C146" s="42"/>
      <c r="D146" s="226" t="s">
        <v>1130</v>
      </c>
      <c r="E146" s="42"/>
      <c r="F146" s="286" t="s">
        <v>1338</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1130</v>
      </c>
      <c r="AU146" s="19" t="s">
        <v>85</v>
      </c>
    </row>
    <row r="147" s="2" customFormat="1" ht="16.5" customHeight="1">
      <c r="A147" s="40"/>
      <c r="B147" s="41"/>
      <c r="C147" s="206" t="s">
        <v>411</v>
      </c>
      <c r="D147" s="206" t="s">
        <v>141</v>
      </c>
      <c r="E147" s="207" t="s">
        <v>1339</v>
      </c>
      <c r="F147" s="208" t="s">
        <v>1340</v>
      </c>
      <c r="G147" s="209" t="s">
        <v>1198</v>
      </c>
      <c r="H147" s="210">
        <v>1</v>
      </c>
      <c r="I147" s="211"/>
      <c r="J147" s="212">
        <f>ROUND(I147*H147,2)</f>
        <v>0</v>
      </c>
      <c r="K147" s="208" t="s">
        <v>37</v>
      </c>
      <c r="L147" s="46"/>
      <c r="M147" s="213" t="s">
        <v>37</v>
      </c>
      <c r="N147" s="214" t="s">
        <v>48</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146</v>
      </c>
      <c r="AT147" s="217" t="s">
        <v>141</v>
      </c>
      <c r="AU147" s="217" t="s">
        <v>85</v>
      </c>
      <c r="AY147" s="19" t="s">
        <v>139</v>
      </c>
      <c r="BE147" s="218">
        <f>IF(N147="základní",J147,0)</f>
        <v>0</v>
      </c>
      <c r="BF147" s="218">
        <f>IF(N147="snížená",J147,0)</f>
        <v>0</v>
      </c>
      <c r="BG147" s="218">
        <f>IF(N147="zákl. přenesená",J147,0)</f>
        <v>0</v>
      </c>
      <c r="BH147" s="218">
        <f>IF(N147="sníž. přenesená",J147,0)</f>
        <v>0</v>
      </c>
      <c r="BI147" s="218">
        <f>IF(N147="nulová",J147,0)</f>
        <v>0</v>
      </c>
      <c r="BJ147" s="19" t="s">
        <v>85</v>
      </c>
      <c r="BK147" s="218">
        <f>ROUND(I147*H147,2)</f>
        <v>0</v>
      </c>
      <c r="BL147" s="19" t="s">
        <v>146</v>
      </c>
      <c r="BM147" s="217" t="s">
        <v>1341</v>
      </c>
    </row>
    <row r="148" s="2" customFormat="1" ht="16.5" customHeight="1">
      <c r="A148" s="40"/>
      <c r="B148" s="41"/>
      <c r="C148" s="206" t="s">
        <v>419</v>
      </c>
      <c r="D148" s="206" t="s">
        <v>141</v>
      </c>
      <c r="E148" s="207" t="s">
        <v>1342</v>
      </c>
      <c r="F148" s="208" t="s">
        <v>1343</v>
      </c>
      <c r="G148" s="209" t="s">
        <v>1198</v>
      </c>
      <c r="H148" s="210">
        <v>1</v>
      </c>
      <c r="I148" s="211"/>
      <c r="J148" s="212">
        <f>ROUND(I148*H148,2)</f>
        <v>0</v>
      </c>
      <c r="K148" s="208" t="s">
        <v>37</v>
      </c>
      <c r="L148" s="46"/>
      <c r="M148" s="213" t="s">
        <v>37</v>
      </c>
      <c r="N148" s="214" t="s">
        <v>48</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146</v>
      </c>
      <c r="AT148" s="217" t="s">
        <v>141</v>
      </c>
      <c r="AU148" s="217" t="s">
        <v>85</v>
      </c>
      <c r="AY148" s="19" t="s">
        <v>139</v>
      </c>
      <c r="BE148" s="218">
        <f>IF(N148="základní",J148,0)</f>
        <v>0</v>
      </c>
      <c r="BF148" s="218">
        <f>IF(N148="snížená",J148,0)</f>
        <v>0</v>
      </c>
      <c r="BG148" s="218">
        <f>IF(N148="zákl. přenesená",J148,0)</f>
        <v>0</v>
      </c>
      <c r="BH148" s="218">
        <f>IF(N148="sníž. přenesená",J148,0)</f>
        <v>0</v>
      </c>
      <c r="BI148" s="218">
        <f>IF(N148="nulová",J148,0)</f>
        <v>0</v>
      </c>
      <c r="BJ148" s="19" t="s">
        <v>85</v>
      </c>
      <c r="BK148" s="218">
        <f>ROUND(I148*H148,2)</f>
        <v>0</v>
      </c>
      <c r="BL148" s="19" t="s">
        <v>146</v>
      </c>
      <c r="BM148" s="217" t="s">
        <v>1344</v>
      </c>
    </row>
    <row r="149" s="2" customFormat="1" ht="16.5" customHeight="1">
      <c r="A149" s="40"/>
      <c r="B149" s="41"/>
      <c r="C149" s="206" t="s">
        <v>429</v>
      </c>
      <c r="D149" s="206" t="s">
        <v>141</v>
      </c>
      <c r="E149" s="207" t="s">
        <v>1211</v>
      </c>
      <c r="F149" s="208" t="s">
        <v>1212</v>
      </c>
      <c r="G149" s="209" t="s">
        <v>1198</v>
      </c>
      <c r="H149" s="210">
        <v>2</v>
      </c>
      <c r="I149" s="211"/>
      <c r="J149" s="212">
        <f>ROUND(I149*H149,2)</f>
        <v>0</v>
      </c>
      <c r="K149" s="208" t="s">
        <v>37</v>
      </c>
      <c r="L149" s="46"/>
      <c r="M149" s="213" t="s">
        <v>37</v>
      </c>
      <c r="N149" s="214" t="s">
        <v>48</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146</v>
      </c>
      <c r="AT149" s="217" t="s">
        <v>141</v>
      </c>
      <c r="AU149" s="217" t="s">
        <v>85</v>
      </c>
      <c r="AY149" s="19" t="s">
        <v>139</v>
      </c>
      <c r="BE149" s="218">
        <f>IF(N149="základní",J149,0)</f>
        <v>0</v>
      </c>
      <c r="BF149" s="218">
        <f>IF(N149="snížená",J149,0)</f>
        <v>0</v>
      </c>
      <c r="BG149" s="218">
        <f>IF(N149="zákl. přenesená",J149,0)</f>
        <v>0</v>
      </c>
      <c r="BH149" s="218">
        <f>IF(N149="sníž. přenesená",J149,0)</f>
        <v>0</v>
      </c>
      <c r="BI149" s="218">
        <f>IF(N149="nulová",J149,0)</f>
        <v>0</v>
      </c>
      <c r="BJ149" s="19" t="s">
        <v>85</v>
      </c>
      <c r="BK149" s="218">
        <f>ROUND(I149*H149,2)</f>
        <v>0</v>
      </c>
      <c r="BL149" s="19" t="s">
        <v>146</v>
      </c>
      <c r="BM149" s="217" t="s">
        <v>1345</v>
      </c>
    </row>
    <row r="150" s="2" customFormat="1" ht="16.5" customHeight="1">
      <c r="A150" s="40"/>
      <c r="B150" s="41"/>
      <c r="C150" s="206" t="s">
        <v>435</v>
      </c>
      <c r="D150" s="206" t="s">
        <v>141</v>
      </c>
      <c r="E150" s="207" t="s">
        <v>1346</v>
      </c>
      <c r="F150" s="208" t="s">
        <v>1347</v>
      </c>
      <c r="G150" s="209" t="s">
        <v>1198</v>
      </c>
      <c r="H150" s="210">
        <v>5</v>
      </c>
      <c r="I150" s="211"/>
      <c r="J150" s="212">
        <f>ROUND(I150*H150,2)</f>
        <v>0</v>
      </c>
      <c r="K150" s="208" t="s">
        <v>37</v>
      </c>
      <c r="L150" s="46"/>
      <c r="M150" s="213" t="s">
        <v>37</v>
      </c>
      <c r="N150" s="214" t="s">
        <v>48</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146</v>
      </c>
      <c r="AT150" s="217" t="s">
        <v>141</v>
      </c>
      <c r="AU150" s="217" t="s">
        <v>85</v>
      </c>
      <c r="AY150" s="19" t="s">
        <v>139</v>
      </c>
      <c r="BE150" s="218">
        <f>IF(N150="základní",J150,0)</f>
        <v>0</v>
      </c>
      <c r="BF150" s="218">
        <f>IF(N150="snížená",J150,0)</f>
        <v>0</v>
      </c>
      <c r="BG150" s="218">
        <f>IF(N150="zákl. přenesená",J150,0)</f>
        <v>0</v>
      </c>
      <c r="BH150" s="218">
        <f>IF(N150="sníž. přenesená",J150,0)</f>
        <v>0</v>
      </c>
      <c r="BI150" s="218">
        <f>IF(N150="nulová",J150,0)</f>
        <v>0</v>
      </c>
      <c r="BJ150" s="19" t="s">
        <v>85</v>
      </c>
      <c r="BK150" s="218">
        <f>ROUND(I150*H150,2)</f>
        <v>0</v>
      </c>
      <c r="BL150" s="19" t="s">
        <v>146</v>
      </c>
      <c r="BM150" s="217" t="s">
        <v>1348</v>
      </c>
    </row>
    <row r="151" s="2" customFormat="1" ht="16.5" customHeight="1">
      <c r="A151" s="40"/>
      <c r="B151" s="41"/>
      <c r="C151" s="206" t="s">
        <v>441</v>
      </c>
      <c r="D151" s="206" t="s">
        <v>141</v>
      </c>
      <c r="E151" s="207" t="s">
        <v>1349</v>
      </c>
      <c r="F151" s="208" t="s">
        <v>1350</v>
      </c>
      <c r="G151" s="209" t="s">
        <v>1198</v>
      </c>
      <c r="H151" s="210">
        <v>1</v>
      </c>
      <c r="I151" s="211"/>
      <c r="J151" s="212">
        <f>ROUND(I151*H151,2)</f>
        <v>0</v>
      </c>
      <c r="K151" s="208" t="s">
        <v>37</v>
      </c>
      <c r="L151" s="46"/>
      <c r="M151" s="213" t="s">
        <v>37</v>
      </c>
      <c r="N151" s="214" t="s">
        <v>48</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146</v>
      </c>
      <c r="AT151" s="217" t="s">
        <v>141</v>
      </c>
      <c r="AU151" s="217" t="s">
        <v>85</v>
      </c>
      <c r="AY151" s="19" t="s">
        <v>139</v>
      </c>
      <c r="BE151" s="218">
        <f>IF(N151="základní",J151,0)</f>
        <v>0</v>
      </c>
      <c r="BF151" s="218">
        <f>IF(N151="snížená",J151,0)</f>
        <v>0</v>
      </c>
      <c r="BG151" s="218">
        <f>IF(N151="zákl. přenesená",J151,0)</f>
        <v>0</v>
      </c>
      <c r="BH151" s="218">
        <f>IF(N151="sníž. přenesená",J151,0)</f>
        <v>0</v>
      </c>
      <c r="BI151" s="218">
        <f>IF(N151="nulová",J151,0)</f>
        <v>0</v>
      </c>
      <c r="BJ151" s="19" t="s">
        <v>85</v>
      </c>
      <c r="BK151" s="218">
        <f>ROUND(I151*H151,2)</f>
        <v>0</v>
      </c>
      <c r="BL151" s="19" t="s">
        <v>146</v>
      </c>
      <c r="BM151" s="217" t="s">
        <v>1351</v>
      </c>
    </row>
    <row r="152" s="2" customFormat="1" ht="16.5" customHeight="1">
      <c r="A152" s="40"/>
      <c r="B152" s="41"/>
      <c r="C152" s="206" t="s">
        <v>451</v>
      </c>
      <c r="D152" s="206" t="s">
        <v>141</v>
      </c>
      <c r="E152" s="207" t="s">
        <v>1352</v>
      </c>
      <c r="F152" s="208" t="s">
        <v>1353</v>
      </c>
      <c r="G152" s="209" t="s">
        <v>1198</v>
      </c>
      <c r="H152" s="210">
        <v>1</v>
      </c>
      <c r="I152" s="211"/>
      <c r="J152" s="212">
        <f>ROUND(I152*H152,2)</f>
        <v>0</v>
      </c>
      <c r="K152" s="208" t="s">
        <v>37</v>
      </c>
      <c r="L152" s="46"/>
      <c r="M152" s="213" t="s">
        <v>37</v>
      </c>
      <c r="N152" s="214" t="s">
        <v>48</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146</v>
      </c>
      <c r="AT152" s="217" t="s">
        <v>141</v>
      </c>
      <c r="AU152" s="217" t="s">
        <v>85</v>
      </c>
      <c r="AY152" s="19" t="s">
        <v>139</v>
      </c>
      <c r="BE152" s="218">
        <f>IF(N152="základní",J152,0)</f>
        <v>0</v>
      </c>
      <c r="BF152" s="218">
        <f>IF(N152="snížená",J152,0)</f>
        <v>0</v>
      </c>
      <c r="BG152" s="218">
        <f>IF(N152="zákl. přenesená",J152,0)</f>
        <v>0</v>
      </c>
      <c r="BH152" s="218">
        <f>IF(N152="sníž. přenesená",J152,0)</f>
        <v>0</v>
      </c>
      <c r="BI152" s="218">
        <f>IF(N152="nulová",J152,0)</f>
        <v>0</v>
      </c>
      <c r="BJ152" s="19" t="s">
        <v>85</v>
      </c>
      <c r="BK152" s="218">
        <f>ROUND(I152*H152,2)</f>
        <v>0</v>
      </c>
      <c r="BL152" s="19" t="s">
        <v>146</v>
      </c>
      <c r="BM152" s="217" t="s">
        <v>1354</v>
      </c>
    </row>
    <row r="153" s="2" customFormat="1" ht="16.5" customHeight="1">
      <c r="A153" s="40"/>
      <c r="B153" s="41"/>
      <c r="C153" s="206" t="s">
        <v>460</v>
      </c>
      <c r="D153" s="206" t="s">
        <v>141</v>
      </c>
      <c r="E153" s="207" t="s">
        <v>1355</v>
      </c>
      <c r="F153" s="208" t="s">
        <v>1356</v>
      </c>
      <c r="G153" s="209" t="s">
        <v>1198</v>
      </c>
      <c r="H153" s="210">
        <v>2</v>
      </c>
      <c r="I153" s="211"/>
      <c r="J153" s="212">
        <f>ROUND(I153*H153,2)</f>
        <v>0</v>
      </c>
      <c r="K153" s="208" t="s">
        <v>37</v>
      </c>
      <c r="L153" s="46"/>
      <c r="M153" s="213" t="s">
        <v>37</v>
      </c>
      <c r="N153" s="214" t="s">
        <v>48</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146</v>
      </c>
      <c r="AT153" s="217" t="s">
        <v>141</v>
      </c>
      <c r="AU153" s="217" t="s">
        <v>85</v>
      </c>
      <c r="AY153" s="19" t="s">
        <v>139</v>
      </c>
      <c r="BE153" s="218">
        <f>IF(N153="základní",J153,0)</f>
        <v>0</v>
      </c>
      <c r="BF153" s="218">
        <f>IF(N153="snížená",J153,0)</f>
        <v>0</v>
      </c>
      <c r="BG153" s="218">
        <f>IF(N153="zákl. přenesená",J153,0)</f>
        <v>0</v>
      </c>
      <c r="BH153" s="218">
        <f>IF(N153="sníž. přenesená",J153,0)</f>
        <v>0</v>
      </c>
      <c r="BI153" s="218">
        <f>IF(N153="nulová",J153,0)</f>
        <v>0</v>
      </c>
      <c r="BJ153" s="19" t="s">
        <v>85</v>
      </c>
      <c r="BK153" s="218">
        <f>ROUND(I153*H153,2)</f>
        <v>0</v>
      </c>
      <c r="BL153" s="19" t="s">
        <v>146</v>
      </c>
      <c r="BM153" s="217" t="s">
        <v>1357</v>
      </c>
    </row>
    <row r="154" s="2" customFormat="1" ht="16.5" customHeight="1">
      <c r="A154" s="40"/>
      <c r="B154" s="41"/>
      <c r="C154" s="206" t="s">
        <v>465</v>
      </c>
      <c r="D154" s="206" t="s">
        <v>141</v>
      </c>
      <c r="E154" s="207" t="s">
        <v>1358</v>
      </c>
      <c r="F154" s="208" t="s">
        <v>1359</v>
      </c>
      <c r="G154" s="209" t="s">
        <v>1198</v>
      </c>
      <c r="H154" s="210">
        <v>3</v>
      </c>
      <c r="I154" s="211"/>
      <c r="J154" s="212">
        <f>ROUND(I154*H154,2)</f>
        <v>0</v>
      </c>
      <c r="K154" s="208" t="s">
        <v>37</v>
      </c>
      <c r="L154" s="46"/>
      <c r="M154" s="213" t="s">
        <v>37</v>
      </c>
      <c r="N154" s="214" t="s">
        <v>48</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146</v>
      </c>
      <c r="AT154" s="217" t="s">
        <v>141</v>
      </c>
      <c r="AU154" s="217" t="s">
        <v>85</v>
      </c>
      <c r="AY154" s="19" t="s">
        <v>139</v>
      </c>
      <c r="BE154" s="218">
        <f>IF(N154="základní",J154,0)</f>
        <v>0</v>
      </c>
      <c r="BF154" s="218">
        <f>IF(N154="snížená",J154,0)</f>
        <v>0</v>
      </c>
      <c r="BG154" s="218">
        <f>IF(N154="zákl. přenesená",J154,0)</f>
        <v>0</v>
      </c>
      <c r="BH154" s="218">
        <f>IF(N154="sníž. přenesená",J154,0)</f>
        <v>0</v>
      </c>
      <c r="BI154" s="218">
        <f>IF(N154="nulová",J154,0)</f>
        <v>0</v>
      </c>
      <c r="BJ154" s="19" t="s">
        <v>85</v>
      </c>
      <c r="BK154" s="218">
        <f>ROUND(I154*H154,2)</f>
        <v>0</v>
      </c>
      <c r="BL154" s="19" t="s">
        <v>146</v>
      </c>
      <c r="BM154" s="217" t="s">
        <v>1360</v>
      </c>
    </row>
    <row r="155" s="2" customFormat="1" ht="16.5" customHeight="1">
      <c r="A155" s="40"/>
      <c r="B155" s="41"/>
      <c r="C155" s="206" t="s">
        <v>470</v>
      </c>
      <c r="D155" s="206" t="s">
        <v>141</v>
      </c>
      <c r="E155" s="207" t="s">
        <v>1361</v>
      </c>
      <c r="F155" s="208" t="s">
        <v>1362</v>
      </c>
      <c r="G155" s="209" t="s">
        <v>1198</v>
      </c>
      <c r="H155" s="210">
        <v>1</v>
      </c>
      <c r="I155" s="211"/>
      <c r="J155" s="212">
        <f>ROUND(I155*H155,2)</f>
        <v>0</v>
      </c>
      <c r="K155" s="208" t="s">
        <v>37</v>
      </c>
      <c r="L155" s="46"/>
      <c r="M155" s="213" t="s">
        <v>37</v>
      </c>
      <c r="N155" s="214" t="s">
        <v>48</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146</v>
      </c>
      <c r="AT155" s="217" t="s">
        <v>141</v>
      </c>
      <c r="AU155" s="217" t="s">
        <v>85</v>
      </c>
      <c r="AY155" s="19" t="s">
        <v>139</v>
      </c>
      <c r="BE155" s="218">
        <f>IF(N155="základní",J155,0)</f>
        <v>0</v>
      </c>
      <c r="BF155" s="218">
        <f>IF(N155="snížená",J155,0)</f>
        <v>0</v>
      </c>
      <c r="BG155" s="218">
        <f>IF(N155="zákl. přenesená",J155,0)</f>
        <v>0</v>
      </c>
      <c r="BH155" s="218">
        <f>IF(N155="sníž. přenesená",J155,0)</f>
        <v>0</v>
      </c>
      <c r="BI155" s="218">
        <f>IF(N155="nulová",J155,0)</f>
        <v>0</v>
      </c>
      <c r="BJ155" s="19" t="s">
        <v>85</v>
      </c>
      <c r="BK155" s="218">
        <f>ROUND(I155*H155,2)</f>
        <v>0</v>
      </c>
      <c r="BL155" s="19" t="s">
        <v>146</v>
      </c>
      <c r="BM155" s="217" t="s">
        <v>1363</v>
      </c>
    </row>
    <row r="156" s="2" customFormat="1" ht="16.5" customHeight="1">
      <c r="A156" s="40"/>
      <c r="B156" s="41"/>
      <c r="C156" s="206" t="s">
        <v>477</v>
      </c>
      <c r="D156" s="206" t="s">
        <v>141</v>
      </c>
      <c r="E156" s="207" t="s">
        <v>1364</v>
      </c>
      <c r="F156" s="208" t="s">
        <v>1365</v>
      </c>
      <c r="G156" s="209" t="s">
        <v>1198</v>
      </c>
      <c r="H156" s="210">
        <v>1</v>
      </c>
      <c r="I156" s="211"/>
      <c r="J156" s="212">
        <f>ROUND(I156*H156,2)</f>
        <v>0</v>
      </c>
      <c r="K156" s="208" t="s">
        <v>37</v>
      </c>
      <c r="L156" s="46"/>
      <c r="M156" s="213" t="s">
        <v>37</v>
      </c>
      <c r="N156" s="214" t="s">
        <v>48</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146</v>
      </c>
      <c r="AT156" s="217" t="s">
        <v>141</v>
      </c>
      <c r="AU156" s="217" t="s">
        <v>85</v>
      </c>
      <c r="AY156" s="19" t="s">
        <v>139</v>
      </c>
      <c r="BE156" s="218">
        <f>IF(N156="základní",J156,0)</f>
        <v>0</v>
      </c>
      <c r="BF156" s="218">
        <f>IF(N156="snížená",J156,0)</f>
        <v>0</v>
      </c>
      <c r="BG156" s="218">
        <f>IF(N156="zákl. přenesená",J156,0)</f>
        <v>0</v>
      </c>
      <c r="BH156" s="218">
        <f>IF(N156="sníž. přenesená",J156,0)</f>
        <v>0</v>
      </c>
      <c r="BI156" s="218">
        <f>IF(N156="nulová",J156,0)</f>
        <v>0</v>
      </c>
      <c r="BJ156" s="19" t="s">
        <v>85</v>
      </c>
      <c r="BK156" s="218">
        <f>ROUND(I156*H156,2)</f>
        <v>0</v>
      </c>
      <c r="BL156" s="19" t="s">
        <v>146</v>
      </c>
      <c r="BM156" s="217" t="s">
        <v>1366</v>
      </c>
    </row>
    <row r="157" s="2" customFormat="1" ht="16.5" customHeight="1">
      <c r="A157" s="40"/>
      <c r="B157" s="41"/>
      <c r="C157" s="206" t="s">
        <v>823</v>
      </c>
      <c r="D157" s="206" t="s">
        <v>141</v>
      </c>
      <c r="E157" s="207" t="s">
        <v>1367</v>
      </c>
      <c r="F157" s="208" t="s">
        <v>1368</v>
      </c>
      <c r="G157" s="209" t="s">
        <v>1198</v>
      </c>
      <c r="H157" s="210">
        <v>1</v>
      </c>
      <c r="I157" s="211"/>
      <c r="J157" s="212">
        <f>ROUND(I157*H157,2)</f>
        <v>0</v>
      </c>
      <c r="K157" s="208" t="s">
        <v>37</v>
      </c>
      <c r="L157" s="46"/>
      <c r="M157" s="213" t="s">
        <v>37</v>
      </c>
      <c r="N157" s="214" t="s">
        <v>48</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146</v>
      </c>
      <c r="AT157" s="217" t="s">
        <v>141</v>
      </c>
      <c r="AU157" s="217" t="s">
        <v>85</v>
      </c>
      <c r="AY157" s="19" t="s">
        <v>139</v>
      </c>
      <c r="BE157" s="218">
        <f>IF(N157="základní",J157,0)</f>
        <v>0</v>
      </c>
      <c r="BF157" s="218">
        <f>IF(N157="snížená",J157,0)</f>
        <v>0</v>
      </c>
      <c r="BG157" s="218">
        <f>IF(N157="zákl. přenesená",J157,0)</f>
        <v>0</v>
      </c>
      <c r="BH157" s="218">
        <f>IF(N157="sníž. přenesená",J157,0)</f>
        <v>0</v>
      </c>
      <c r="BI157" s="218">
        <f>IF(N157="nulová",J157,0)</f>
        <v>0</v>
      </c>
      <c r="BJ157" s="19" t="s">
        <v>85</v>
      </c>
      <c r="BK157" s="218">
        <f>ROUND(I157*H157,2)</f>
        <v>0</v>
      </c>
      <c r="BL157" s="19" t="s">
        <v>146</v>
      </c>
      <c r="BM157" s="217" t="s">
        <v>1369</v>
      </c>
    </row>
    <row r="158" s="2" customFormat="1" ht="16.5" customHeight="1">
      <c r="A158" s="40"/>
      <c r="B158" s="41"/>
      <c r="C158" s="206" t="s">
        <v>830</v>
      </c>
      <c r="D158" s="206" t="s">
        <v>141</v>
      </c>
      <c r="E158" s="207" t="s">
        <v>1236</v>
      </c>
      <c r="F158" s="208" t="s">
        <v>1237</v>
      </c>
      <c r="G158" s="209" t="s">
        <v>1238</v>
      </c>
      <c r="H158" s="210">
        <v>1</v>
      </c>
      <c r="I158" s="211"/>
      <c r="J158" s="212">
        <f>ROUND(I158*H158,2)</f>
        <v>0</v>
      </c>
      <c r="K158" s="208" t="s">
        <v>37</v>
      </c>
      <c r="L158" s="46"/>
      <c r="M158" s="287" t="s">
        <v>37</v>
      </c>
      <c r="N158" s="288" t="s">
        <v>48</v>
      </c>
      <c r="O158" s="280"/>
      <c r="P158" s="289">
        <f>O158*H158</f>
        <v>0</v>
      </c>
      <c r="Q158" s="289">
        <v>0</v>
      </c>
      <c r="R158" s="289">
        <f>Q158*H158</f>
        <v>0</v>
      </c>
      <c r="S158" s="289">
        <v>0</v>
      </c>
      <c r="T158" s="290">
        <f>S158*H158</f>
        <v>0</v>
      </c>
      <c r="U158" s="40"/>
      <c r="V158" s="40"/>
      <c r="W158" s="40"/>
      <c r="X158" s="40"/>
      <c r="Y158" s="40"/>
      <c r="Z158" s="40"/>
      <c r="AA158" s="40"/>
      <c r="AB158" s="40"/>
      <c r="AC158" s="40"/>
      <c r="AD158" s="40"/>
      <c r="AE158" s="40"/>
      <c r="AR158" s="217" t="s">
        <v>146</v>
      </c>
      <c r="AT158" s="217" t="s">
        <v>141</v>
      </c>
      <c r="AU158" s="217" t="s">
        <v>85</v>
      </c>
      <c r="AY158" s="19" t="s">
        <v>139</v>
      </c>
      <c r="BE158" s="218">
        <f>IF(N158="základní",J158,0)</f>
        <v>0</v>
      </c>
      <c r="BF158" s="218">
        <f>IF(N158="snížená",J158,0)</f>
        <v>0</v>
      </c>
      <c r="BG158" s="218">
        <f>IF(N158="zákl. přenesená",J158,0)</f>
        <v>0</v>
      </c>
      <c r="BH158" s="218">
        <f>IF(N158="sníž. přenesená",J158,0)</f>
        <v>0</v>
      </c>
      <c r="BI158" s="218">
        <f>IF(N158="nulová",J158,0)</f>
        <v>0</v>
      </c>
      <c r="BJ158" s="19" t="s">
        <v>85</v>
      </c>
      <c r="BK158" s="218">
        <f>ROUND(I158*H158,2)</f>
        <v>0</v>
      </c>
      <c r="BL158" s="19" t="s">
        <v>146</v>
      </c>
      <c r="BM158" s="217" t="s">
        <v>1370</v>
      </c>
    </row>
    <row r="159" s="2" customFormat="1" ht="6.96" customHeight="1">
      <c r="A159" s="40"/>
      <c r="B159" s="61"/>
      <c r="C159" s="62"/>
      <c r="D159" s="62"/>
      <c r="E159" s="62"/>
      <c r="F159" s="62"/>
      <c r="G159" s="62"/>
      <c r="H159" s="62"/>
      <c r="I159" s="62"/>
      <c r="J159" s="62"/>
      <c r="K159" s="62"/>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WzAUD7wFMTP8w+u5J7c6PmPLlwvCls6/rrs4XFK3Ow3H1rNVx2aXvArgLUux41/CzrfCtnmK5t5Ay/6qC639/w==" hashValue="yMXS1nPZy4Kh0TF/qiUAy+YBL8nBO51vYEWKwV5eOmhVfyLStOmmUvS7zpGiW2+2BYHRaPKRFE1pmMrNhc5Mbw==" algorithmName="SHA-512" password="CC35"/>
  <autoFilter ref="C81:K15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1371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37</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37</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1372</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37</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1372</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ROUND((SUM(BE84:BE236)),  2)</f>
        <v>0</v>
      </c>
      <c r="G33" s="40"/>
      <c r="H33" s="40"/>
      <c r="I33" s="150">
        <v>0.20999999999999999</v>
      </c>
      <c r="J33" s="149">
        <f>ROUND(((SUM(BE84:BE236))*I33),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ROUND((SUM(BF84:BF236)),  2)</f>
        <v>0</v>
      </c>
      <c r="G34" s="40"/>
      <c r="H34" s="40"/>
      <c r="I34" s="150">
        <v>0.14999999999999999</v>
      </c>
      <c r="J34" s="149">
        <f>ROUND(((SUM(BF84:BF236))*I34),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ROUND((SUM(BG84:BG236)),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ROUND((SUM(BH84:BH236)),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ROUND((SUM(BI84:BI236)),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05 - SO 14-SADOVÉ ÚPRAVY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26</v>
      </c>
      <c r="D54" s="42"/>
      <c r="E54" s="42"/>
      <c r="F54" s="29" t="str">
        <f>E15</f>
        <v>Město Varnsdorf, nám. E.Beneše 470, Varnsdorf</v>
      </c>
      <c r="G54" s="42"/>
      <c r="H54" s="42"/>
      <c r="I54" s="34" t="s">
        <v>34</v>
      </c>
      <c r="J54" s="38" t="str">
        <f>E21</f>
        <v>Ing.Jaroslava Křivohlavá</v>
      </c>
      <c r="K54" s="42"/>
      <c r="L54" s="136"/>
      <c r="S54" s="40"/>
      <c r="T54" s="40"/>
      <c r="U54" s="40"/>
      <c r="V54" s="40"/>
      <c r="W54" s="40"/>
      <c r="X54" s="40"/>
      <c r="Y54" s="40"/>
      <c r="Z54" s="40"/>
      <c r="AA54" s="40"/>
      <c r="AB54" s="40"/>
      <c r="AC54" s="40"/>
      <c r="AD54" s="40"/>
      <c r="AE54" s="40"/>
    </row>
    <row r="55" s="2" customFormat="1" ht="25.65" customHeight="1">
      <c r="A55" s="40"/>
      <c r="B55" s="41"/>
      <c r="C55" s="34" t="s">
        <v>32</v>
      </c>
      <c r="D55" s="42"/>
      <c r="E55" s="42"/>
      <c r="F55" s="29" t="str">
        <f>IF(E18="","",E18)</f>
        <v>Vyplň údaj</v>
      </c>
      <c r="G55" s="42"/>
      <c r="H55" s="42"/>
      <c r="I55" s="34" t="s">
        <v>39</v>
      </c>
      <c r="J55" s="38" t="str">
        <f>E24</f>
        <v>Ing.Jaroslava Křivohlavá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J84</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1373</v>
      </c>
      <c r="E60" s="170"/>
      <c r="F60" s="170"/>
      <c r="G60" s="170"/>
      <c r="H60" s="170"/>
      <c r="I60" s="170"/>
      <c r="J60" s="171">
        <f>J85</f>
        <v>0</v>
      </c>
      <c r="K60" s="168"/>
      <c r="L60" s="172"/>
      <c r="S60" s="9"/>
      <c r="T60" s="9"/>
      <c r="U60" s="9"/>
      <c r="V60" s="9"/>
      <c r="W60" s="9"/>
      <c r="X60" s="9"/>
      <c r="Y60" s="9"/>
      <c r="Z60" s="9"/>
      <c r="AA60" s="9"/>
      <c r="AB60" s="9"/>
      <c r="AC60" s="9"/>
      <c r="AD60" s="9"/>
      <c r="AE60" s="9"/>
    </row>
    <row r="61" s="9" customFormat="1" ht="24.96" customHeight="1">
      <c r="A61" s="9"/>
      <c r="B61" s="167"/>
      <c r="C61" s="168"/>
      <c r="D61" s="169" t="s">
        <v>1374</v>
      </c>
      <c r="E61" s="170"/>
      <c r="F61" s="170"/>
      <c r="G61" s="170"/>
      <c r="H61" s="170"/>
      <c r="I61" s="170"/>
      <c r="J61" s="171">
        <f>J92</f>
        <v>0</v>
      </c>
      <c r="K61" s="168"/>
      <c r="L61" s="172"/>
      <c r="S61" s="9"/>
      <c r="T61" s="9"/>
      <c r="U61" s="9"/>
      <c r="V61" s="9"/>
      <c r="W61" s="9"/>
      <c r="X61" s="9"/>
      <c r="Y61" s="9"/>
      <c r="Z61" s="9"/>
      <c r="AA61" s="9"/>
      <c r="AB61" s="9"/>
      <c r="AC61" s="9"/>
      <c r="AD61" s="9"/>
      <c r="AE61" s="9"/>
    </row>
    <row r="62" s="9" customFormat="1" ht="24.96" customHeight="1">
      <c r="A62" s="9"/>
      <c r="B62" s="167"/>
      <c r="C62" s="168"/>
      <c r="D62" s="169" t="s">
        <v>1375</v>
      </c>
      <c r="E62" s="170"/>
      <c r="F62" s="170"/>
      <c r="G62" s="170"/>
      <c r="H62" s="170"/>
      <c r="I62" s="170"/>
      <c r="J62" s="171">
        <f>J185</f>
        <v>0</v>
      </c>
      <c r="K62" s="168"/>
      <c r="L62" s="172"/>
      <c r="S62" s="9"/>
      <c r="T62" s="9"/>
      <c r="U62" s="9"/>
      <c r="V62" s="9"/>
      <c r="W62" s="9"/>
      <c r="X62" s="9"/>
      <c r="Y62" s="9"/>
      <c r="Z62" s="9"/>
      <c r="AA62" s="9"/>
      <c r="AB62" s="9"/>
      <c r="AC62" s="9"/>
      <c r="AD62" s="9"/>
      <c r="AE62" s="9"/>
    </row>
    <row r="63" s="9" customFormat="1" ht="24.96" customHeight="1">
      <c r="A63" s="9"/>
      <c r="B63" s="167"/>
      <c r="C63" s="168"/>
      <c r="D63" s="169" t="s">
        <v>1376</v>
      </c>
      <c r="E63" s="170"/>
      <c r="F63" s="170"/>
      <c r="G63" s="170"/>
      <c r="H63" s="170"/>
      <c r="I63" s="170"/>
      <c r="J63" s="171">
        <f>J201</f>
        <v>0</v>
      </c>
      <c r="K63" s="168"/>
      <c r="L63" s="172"/>
      <c r="S63" s="9"/>
      <c r="T63" s="9"/>
      <c r="U63" s="9"/>
      <c r="V63" s="9"/>
      <c r="W63" s="9"/>
      <c r="X63" s="9"/>
      <c r="Y63" s="9"/>
      <c r="Z63" s="9"/>
      <c r="AA63" s="9"/>
      <c r="AB63" s="9"/>
      <c r="AC63" s="9"/>
      <c r="AD63" s="9"/>
      <c r="AE63" s="9"/>
    </row>
    <row r="64" s="9" customFormat="1" ht="24.96" customHeight="1">
      <c r="A64" s="9"/>
      <c r="B64" s="167"/>
      <c r="C64" s="168"/>
      <c r="D64" s="169" t="s">
        <v>1377</v>
      </c>
      <c r="E64" s="170"/>
      <c r="F64" s="170"/>
      <c r="G64" s="170"/>
      <c r="H64" s="170"/>
      <c r="I64" s="170"/>
      <c r="J64" s="171">
        <f>J230</f>
        <v>0</v>
      </c>
      <c r="K64" s="168"/>
      <c r="L64" s="17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5" t="s">
        <v>124</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162" t="str">
        <f>E7</f>
        <v>Varnsdorf-Hrádek, Hlavní budova-ZMĚNA 2022</v>
      </c>
      <c r="F74" s="34"/>
      <c r="G74" s="34"/>
      <c r="H74" s="34"/>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110</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05 - SO 14-SADOVÉ ÚPRAVY</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22</v>
      </c>
      <c r="D78" s="42"/>
      <c r="E78" s="42"/>
      <c r="F78" s="29" t="str">
        <f>F12</f>
        <v>Varnsdorf č.p. 1726</v>
      </c>
      <c r="G78" s="42"/>
      <c r="H78" s="42"/>
      <c r="I78" s="34" t="s">
        <v>24</v>
      </c>
      <c r="J78" s="74" t="str">
        <f>IF(J12="","",J12)</f>
        <v>10. 6. 2022</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25.65" customHeight="1">
      <c r="A80" s="40"/>
      <c r="B80" s="41"/>
      <c r="C80" s="34" t="s">
        <v>26</v>
      </c>
      <c r="D80" s="42"/>
      <c r="E80" s="42"/>
      <c r="F80" s="29" t="str">
        <f>E15</f>
        <v>Město Varnsdorf, nám. E.Beneše 470, Varnsdorf</v>
      </c>
      <c r="G80" s="42"/>
      <c r="H80" s="42"/>
      <c r="I80" s="34" t="s">
        <v>34</v>
      </c>
      <c r="J80" s="38" t="str">
        <f>E21</f>
        <v>Ing.Jaroslava Křivohlavá</v>
      </c>
      <c r="K80" s="42"/>
      <c r="L80" s="136"/>
      <c r="S80" s="40"/>
      <c r="T80" s="40"/>
      <c r="U80" s="40"/>
      <c r="V80" s="40"/>
      <c r="W80" s="40"/>
      <c r="X80" s="40"/>
      <c r="Y80" s="40"/>
      <c r="Z80" s="40"/>
      <c r="AA80" s="40"/>
      <c r="AB80" s="40"/>
      <c r="AC80" s="40"/>
      <c r="AD80" s="40"/>
      <c r="AE80" s="40"/>
    </row>
    <row r="81" s="2" customFormat="1" ht="25.65" customHeight="1">
      <c r="A81" s="40"/>
      <c r="B81" s="41"/>
      <c r="C81" s="34" t="s">
        <v>32</v>
      </c>
      <c r="D81" s="42"/>
      <c r="E81" s="42"/>
      <c r="F81" s="29" t="str">
        <f>IF(E18="","",E18)</f>
        <v>Vyplň údaj</v>
      </c>
      <c r="G81" s="42"/>
      <c r="H81" s="42"/>
      <c r="I81" s="34" t="s">
        <v>39</v>
      </c>
      <c r="J81" s="38" t="str">
        <f>E24</f>
        <v>Ing.Jaroslava Křivohlavá</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125</v>
      </c>
      <c r="D83" s="182" t="s">
        <v>62</v>
      </c>
      <c r="E83" s="182" t="s">
        <v>58</v>
      </c>
      <c r="F83" s="182" t="s">
        <v>59</v>
      </c>
      <c r="G83" s="182" t="s">
        <v>126</v>
      </c>
      <c r="H83" s="182" t="s">
        <v>127</v>
      </c>
      <c r="I83" s="182" t="s">
        <v>128</v>
      </c>
      <c r="J83" s="182" t="s">
        <v>114</v>
      </c>
      <c r="K83" s="183" t="s">
        <v>129</v>
      </c>
      <c r="L83" s="184"/>
      <c r="M83" s="94" t="s">
        <v>37</v>
      </c>
      <c r="N83" s="95" t="s">
        <v>47</v>
      </c>
      <c r="O83" s="95" t="s">
        <v>130</v>
      </c>
      <c r="P83" s="95" t="s">
        <v>131</v>
      </c>
      <c r="Q83" s="95" t="s">
        <v>132</v>
      </c>
      <c r="R83" s="95" t="s">
        <v>133</v>
      </c>
      <c r="S83" s="95" t="s">
        <v>134</v>
      </c>
      <c r="T83" s="96" t="s">
        <v>135</v>
      </c>
      <c r="U83" s="179"/>
      <c r="V83" s="179"/>
      <c r="W83" s="179"/>
      <c r="X83" s="179"/>
      <c r="Y83" s="179"/>
      <c r="Z83" s="179"/>
      <c r="AA83" s="179"/>
      <c r="AB83" s="179"/>
      <c r="AC83" s="179"/>
      <c r="AD83" s="179"/>
      <c r="AE83" s="179"/>
    </row>
    <row r="84" s="2" customFormat="1" ht="22.8" customHeight="1">
      <c r="A84" s="40"/>
      <c r="B84" s="41"/>
      <c r="C84" s="101" t="s">
        <v>136</v>
      </c>
      <c r="D84" s="42"/>
      <c r="E84" s="42"/>
      <c r="F84" s="42"/>
      <c r="G84" s="42"/>
      <c r="H84" s="42"/>
      <c r="I84" s="42"/>
      <c r="J84" s="185">
        <f>BK84</f>
        <v>0</v>
      </c>
      <c r="K84" s="42"/>
      <c r="L84" s="46"/>
      <c r="M84" s="97"/>
      <c r="N84" s="186"/>
      <c r="O84" s="98"/>
      <c r="P84" s="187">
        <f>P85+P92+P185+P201+P230</f>
        <v>0</v>
      </c>
      <c r="Q84" s="98"/>
      <c r="R84" s="187">
        <f>R85+R92+R185+R201+R230</f>
        <v>28.778870000000005</v>
      </c>
      <c r="S84" s="98"/>
      <c r="T84" s="188">
        <f>T85+T92+T185+T201+T230</f>
        <v>0</v>
      </c>
      <c r="U84" s="40"/>
      <c r="V84" s="40"/>
      <c r="W84" s="40"/>
      <c r="X84" s="40"/>
      <c r="Y84" s="40"/>
      <c r="Z84" s="40"/>
      <c r="AA84" s="40"/>
      <c r="AB84" s="40"/>
      <c r="AC84" s="40"/>
      <c r="AD84" s="40"/>
      <c r="AE84" s="40"/>
      <c r="AT84" s="19" t="s">
        <v>76</v>
      </c>
      <c r="AU84" s="19" t="s">
        <v>115</v>
      </c>
      <c r="BK84" s="189">
        <f>BK85+BK92+BK185+BK201+BK230</f>
        <v>0</v>
      </c>
    </row>
    <row r="85" s="12" customFormat="1" ht="25.92" customHeight="1">
      <c r="A85" s="12"/>
      <c r="B85" s="190"/>
      <c r="C85" s="191"/>
      <c r="D85" s="192" t="s">
        <v>76</v>
      </c>
      <c r="E85" s="193" t="s">
        <v>222</v>
      </c>
      <c r="F85" s="193" t="s">
        <v>1378</v>
      </c>
      <c r="G85" s="191"/>
      <c r="H85" s="191"/>
      <c r="I85" s="194"/>
      <c r="J85" s="195">
        <f>BK85</f>
        <v>0</v>
      </c>
      <c r="K85" s="191"/>
      <c r="L85" s="196"/>
      <c r="M85" s="197"/>
      <c r="N85" s="198"/>
      <c r="O85" s="198"/>
      <c r="P85" s="199">
        <f>SUM(P86:P91)</f>
        <v>0</v>
      </c>
      <c r="Q85" s="198"/>
      <c r="R85" s="199">
        <f>SUM(R86:R91)</f>
        <v>0</v>
      </c>
      <c r="S85" s="198"/>
      <c r="T85" s="200">
        <f>SUM(T86:T91)</f>
        <v>0</v>
      </c>
      <c r="U85" s="12"/>
      <c r="V85" s="12"/>
      <c r="W85" s="12"/>
      <c r="X85" s="12"/>
      <c r="Y85" s="12"/>
      <c r="Z85" s="12"/>
      <c r="AA85" s="12"/>
      <c r="AB85" s="12"/>
      <c r="AC85" s="12"/>
      <c r="AD85" s="12"/>
      <c r="AE85" s="12"/>
      <c r="AR85" s="201" t="s">
        <v>85</v>
      </c>
      <c r="AT85" s="202" t="s">
        <v>76</v>
      </c>
      <c r="AU85" s="202" t="s">
        <v>77</v>
      </c>
      <c r="AY85" s="201" t="s">
        <v>139</v>
      </c>
      <c r="BK85" s="203">
        <f>SUM(BK86:BK91)</f>
        <v>0</v>
      </c>
    </row>
    <row r="86" s="2" customFormat="1" ht="16.5" customHeight="1">
      <c r="A86" s="40"/>
      <c r="B86" s="41"/>
      <c r="C86" s="206" t="s">
        <v>85</v>
      </c>
      <c r="D86" s="206" t="s">
        <v>141</v>
      </c>
      <c r="E86" s="207" t="s">
        <v>1379</v>
      </c>
      <c r="F86" s="208" t="s">
        <v>1380</v>
      </c>
      <c r="G86" s="209" t="s">
        <v>144</v>
      </c>
      <c r="H86" s="210">
        <v>600</v>
      </c>
      <c r="I86" s="211"/>
      <c r="J86" s="212">
        <f>ROUND(I86*H86,2)</f>
        <v>0</v>
      </c>
      <c r="K86" s="208" t="s">
        <v>37</v>
      </c>
      <c r="L86" s="46"/>
      <c r="M86" s="213" t="s">
        <v>37</v>
      </c>
      <c r="N86" s="214" t="s">
        <v>48</v>
      </c>
      <c r="O86" s="86"/>
      <c r="P86" s="215">
        <f>O86*H86</f>
        <v>0</v>
      </c>
      <c r="Q86" s="215">
        <v>0</v>
      </c>
      <c r="R86" s="215">
        <f>Q86*H86</f>
        <v>0</v>
      </c>
      <c r="S86" s="215">
        <v>0</v>
      </c>
      <c r="T86" s="216">
        <f>S86*H86</f>
        <v>0</v>
      </c>
      <c r="U86" s="40"/>
      <c r="V86" s="40"/>
      <c r="W86" s="40"/>
      <c r="X86" s="40"/>
      <c r="Y86" s="40"/>
      <c r="Z86" s="40"/>
      <c r="AA86" s="40"/>
      <c r="AB86" s="40"/>
      <c r="AC86" s="40"/>
      <c r="AD86" s="40"/>
      <c r="AE86" s="40"/>
      <c r="AR86" s="217" t="s">
        <v>146</v>
      </c>
      <c r="AT86" s="217" t="s">
        <v>141</v>
      </c>
      <c r="AU86" s="217" t="s">
        <v>85</v>
      </c>
      <c r="AY86" s="19" t="s">
        <v>139</v>
      </c>
      <c r="BE86" s="218">
        <f>IF(N86="základní",J86,0)</f>
        <v>0</v>
      </c>
      <c r="BF86" s="218">
        <f>IF(N86="snížená",J86,0)</f>
        <v>0</v>
      </c>
      <c r="BG86" s="218">
        <f>IF(N86="zákl. přenesená",J86,0)</f>
        <v>0</v>
      </c>
      <c r="BH86" s="218">
        <f>IF(N86="sníž. přenesená",J86,0)</f>
        <v>0</v>
      </c>
      <c r="BI86" s="218">
        <f>IF(N86="nulová",J86,0)</f>
        <v>0</v>
      </c>
      <c r="BJ86" s="19" t="s">
        <v>85</v>
      </c>
      <c r="BK86" s="218">
        <f>ROUND(I86*H86,2)</f>
        <v>0</v>
      </c>
      <c r="BL86" s="19" t="s">
        <v>146</v>
      </c>
      <c r="BM86" s="217" t="s">
        <v>1381</v>
      </c>
    </row>
    <row r="87" s="14" customFormat="1">
      <c r="A87" s="14"/>
      <c r="B87" s="235"/>
      <c r="C87" s="236"/>
      <c r="D87" s="226" t="s">
        <v>150</v>
      </c>
      <c r="E87" s="237" t="s">
        <v>37</v>
      </c>
      <c r="F87" s="238" t="s">
        <v>1382</v>
      </c>
      <c r="G87" s="236"/>
      <c r="H87" s="239">
        <v>600</v>
      </c>
      <c r="I87" s="240"/>
      <c r="J87" s="236"/>
      <c r="K87" s="236"/>
      <c r="L87" s="241"/>
      <c r="M87" s="242"/>
      <c r="N87" s="243"/>
      <c r="O87" s="243"/>
      <c r="P87" s="243"/>
      <c r="Q87" s="243"/>
      <c r="R87" s="243"/>
      <c r="S87" s="243"/>
      <c r="T87" s="244"/>
      <c r="U87" s="14"/>
      <c r="V87" s="14"/>
      <c r="W87" s="14"/>
      <c r="X87" s="14"/>
      <c r="Y87" s="14"/>
      <c r="Z87" s="14"/>
      <c r="AA87" s="14"/>
      <c r="AB87" s="14"/>
      <c r="AC87" s="14"/>
      <c r="AD87" s="14"/>
      <c r="AE87" s="14"/>
      <c r="AT87" s="245" t="s">
        <v>150</v>
      </c>
      <c r="AU87" s="245" t="s">
        <v>85</v>
      </c>
      <c r="AV87" s="14" t="s">
        <v>87</v>
      </c>
      <c r="AW87" s="14" t="s">
        <v>38</v>
      </c>
      <c r="AX87" s="14" t="s">
        <v>77</v>
      </c>
      <c r="AY87" s="245" t="s">
        <v>139</v>
      </c>
    </row>
    <row r="88" s="16" customFormat="1">
      <c r="A88" s="16"/>
      <c r="B88" s="257"/>
      <c r="C88" s="258"/>
      <c r="D88" s="226" t="s">
        <v>150</v>
      </c>
      <c r="E88" s="259" t="s">
        <v>37</v>
      </c>
      <c r="F88" s="260" t="s">
        <v>178</v>
      </c>
      <c r="G88" s="258"/>
      <c r="H88" s="261">
        <v>600</v>
      </c>
      <c r="I88" s="262"/>
      <c r="J88" s="258"/>
      <c r="K88" s="258"/>
      <c r="L88" s="263"/>
      <c r="M88" s="264"/>
      <c r="N88" s="265"/>
      <c r="O88" s="265"/>
      <c r="P88" s="265"/>
      <c r="Q88" s="265"/>
      <c r="R88" s="265"/>
      <c r="S88" s="265"/>
      <c r="T88" s="266"/>
      <c r="U88" s="16"/>
      <c r="V88" s="16"/>
      <c r="W88" s="16"/>
      <c r="X88" s="16"/>
      <c r="Y88" s="16"/>
      <c r="Z88" s="16"/>
      <c r="AA88" s="16"/>
      <c r="AB88" s="16"/>
      <c r="AC88" s="16"/>
      <c r="AD88" s="16"/>
      <c r="AE88" s="16"/>
      <c r="AT88" s="267" t="s">
        <v>150</v>
      </c>
      <c r="AU88" s="267" t="s">
        <v>85</v>
      </c>
      <c r="AV88" s="16" t="s">
        <v>146</v>
      </c>
      <c r="AW88" s="16" t="s">
        <v>38</v>
      </c>
      <c r="AX88" s="16" t="s">
        <v>85</v>
      </c>
      <c r="AY88" s="267" t="s">
        <v>139</v>
      </c>
    </row>
    <row r="89" s="2" customFormat="1" ht="16.5" customHeight="1">
      <c r="A89" s="40"/>
      <c r="B89" s="41"/>
      <c r="C89" s="206" t="s">
        <v>87</v>
      </c>
      <c r="D89" s="206" t="s">
        <v>141</v>
      </c>
      <c r="E89" s="207" t="s">
        <v>1383</v>
      </c>
      <c r="F89" s="208" t="s">
        <v>1384</v>
      </c>
      <c r="G89" s="209" t="s">
        <v>144</v>
      </c>
      <c r="H89" s="210">
        <v>300</v>
      </c>
      <c r="I89" s="211"/>
      <c r="J89" s="212">
        <f>ROUND(I89*H89,2)</f>
        <v>0</v>
      </c>
      <c r="K89" s="208" t="s">
        <v>37</v>
      </c>
      <c r="L89" s="46"/>
      <c r="M89" s="213" t="s">
        <v>37</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146</v>
      </c>
      <c r="AT89" s="217" t="s">
        <v>141</v>
      </c>
      <c r="AU89" s="217" t="s">
        <v>85</v>
      </c>
      <c r="AY89" s="19" t="s">
        <v>139</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146</v>
      </c>
      <c r="BM89" s="217" t="s">
        <v>1385</v>
      </c>
    </row>
    <row r="90" s="14" customFormat="1">
      <c r="A90" s="14"/>
      <c r="B90" s="235"/>
      <c r="C90" s="236"/>
      <c r="D90" s="226" t="s">
        <v>150</v>
      </c>
      <c r="E90" s="237" t="s">
        <v>37</v>
      </c>
      <c r="F90" s="238" t="s">
        <v>1386</v>
      </c>
      <c r="G90" s="236"/>
      <c r="H90" s="239">
        <v>300</v>
      </c>
      <c r="I90" s="240"/>
      <c r="J90" s="236"/>
      <c r="K90" s="236"/>
      <c r="L90" s="241"/>
      <c r="M90" s="242"/>
      <c r="N90" s="243"/>
      <c r="O90" s="243"/>
      <c r="P90" s="243"/>
      <c r="Q90" s="243"/>
      <c r="R90" s="243"/>
      <c r="S90" s="243"/>
      <c r="T90" s="244"/>
      <c r="U90" s="14"/>
      <c r="V90" s="14"/>
      <c r="W90" s="14"/>
      <c r="X90" s="14"/>
      <c r="Y90" s="14"/>
      <c r="Z90" s="14"/>
      <c r="AA90" s="14"/>
      <c r="AB90" s="14"/>
      <c r="AC90" s="14"/>
      <c r="AD90" s="14"/>
      <c r="AE90" s="14"/>
      <c r="AT90" s="245" t="s">
        <v>150</v>
      </c>
      <c r="AU90" s="245" t="s">
        <v>85</v>
      </c>
      <c r="AV90" s="14" t="s">
        <v>87</v>
      </c>
      <c r="AW90" s="14" t="s">
        <v>38</v>
      </c>
      <c r="AX90" s="14" t="s">
        <v>77</v>
      </c>
      <c r="AY90" s="245" t="s">
        <v>139</v>
      </c>
    </row>
    <row r="91" s="16" customFormat="1">
      <c r="A91" s="16"/>
      <c r="B91" s="257"/>
      <c r="C91" s="258"/>
      <c r="D91" s="226" t="s">
        <v>150</v>
      </c>
      <c r="E91" s="259" t="s">
        <v>37</v>
      </c>
      <c r="F91" s="260" t="s">
        <v>178</v>
      </c>
      <c r="G91" s="258"/>
      <c r="H91" s="261">
        <v>300</v>
      </c>
      <c r="I91" s="262"/>
      <c r="J91" s="258"/>
      <c r="K91" s="258"/>
      <c r="L91" s="263"/>
      <c r="M91" s="264"/>
      <c r="N91" s="265"/>
      <c r="O91" s="265"/>
      <c r="P91" s="265"/>
      <c r="Q91" s="265"/>
      <c r="R91" s="265"/>
      <c r="S91" s="265"/>
      <c r="T91" s="266"/>
      <c r="U91" s="16"/>
      <c r="V91" s="16"/>
      <c r="W91" s="16"/>
      <c r="X91" s="16"/>
      <c r="Y91" s="16"/>
      <c r="Z91" s="16"/>
      <c r="AA91" s="16"/>
      <c r="AB91" s="16"/>
      <c r="AC91" s="16"/>
      <c r="AD91" s="16"/>
      <c r="AE91" s="16"/>
      <c r="AT91" s="267" t="s">
        <v>150</v>
      </c>
      <c r="AU91" s="267" t="s">
        <v>85</v>
      </c>
      <c r="AV91" s="16" t="s">
        <v>146</v>
      </c>
      <c r="AW91" s="16" t="s">
        <v>38</v>
      </c>
      <c r="AX91" s="16" t="s">
        <v>85</v>
      </c>
      <c r="AY91" s="267" t="s">
        <v>139</v>
      </c>
    </row>
    <row r="92" s="12" customFormat="1" ht="25.92" customHeight="1">
      <c r="A92" s="12"/>
      <c r="B92" s="190"/>
      <c r="C92" s="191"/>
      <c r="D92" s="192" t="s">
        <v>76</v>
      </c>
      <c r="E92" s="193" t="s">
        <v>269</v>
      </c>
      <c r="F92" s="193" t="s">
        <v>1387</v>
      </c>
      <c r="G92" s="191"/>
      <c r="H92" s="191"/>
      <c r="I92" s="194"/>
      <c r="J92" s="195">
        <f>BK92</f>
        <v>0</v>
      </c>
      <c r="K92" s="191"/>
      <c r="L92" s="196"/>
      <c r="M92" s="197"/>
      <c r="N92" s="198"/>
      <c r="O92" s="198"/>
      <c r="P92" s="199">
        <f>SUM(P93:P184)</f>
        <v>0</v>
      </c>
      <c r="Q92" s="198"/>
      <c r="R92" s="199">
        <f>SUM(R93:R184)</f>
        <v>28.778870000000005</v>
      </c>
      <c r="S92" s="198"/>
      <c r="T92" s="200">
        <f>SUM(T93:T184)</f>
        <v>0</v>
      </c>
      <c r="U92" s="12"/>
      <c r="V92" s="12"/>
      <c r="W92" s="12"/>
      <c r="X92" s="12"/>
      <c r="Y92" s="12"/>
      <c r="Z92" s="12"/>
      <c r="AA92" s="12"/>
      <c r="AB92" s="12"/>
      <c r="AC92" s="12"/>
      <c r="AD92" s="12"/>
      <c r="AE92" s="12"/>
      <c r="AR92" s="201" t="s">
        <v>85</v>
      </c>
      <c r="AT92" s="202" t="s">
        <v>76</v>
      </c>
      <c r="AU92" s="202" t="s">
        <v>77</v>
      </c>
      <c r="AY92" s="201" t="s">
        <v>139</v>
      </c>
      <c r="BK92" s="203">
        <f>SUM(BK93:BK184)</f>
        <v>0</v>
      </c>
    </row>
    <row r="93" s="2" customFormat="1" ht="16.5" customHeight="1">
      <c r="A93" s="40"/>
      <c r="B93" s="41"/>
      <c r="C93" s="206" t="s">
        <v>160</v>
      </c>
      <c r="D93" s="206" t="s">
        <v>141</v>
      </c>
      <c r="E93" s="207" t="s">
        <v>1388</v>
      </c>
      <c r="F93" s="208" t="s">
        <v>1389</v>
      </c>
      <c r="G93" s="209" t="s">
        <v>144</v>
      </c>
      <c r="H93" s="210">
        <v>1364</v>
      </c>
      <c r="I93" s="211"/>
      <c r="J93" s="212">
        <f>ROUND(I93*H93,2)</f>
        <v>0</v>
      </c>
      <c r="K93" s="208" t="s">
        <v>37</v>
      </c>
      <c r="L93" s="46"/>
      <c r="M93" s="213" t="s">
        <v>37</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146</v>
      </c>
      <c r="AT93" s="217" t="s">
        <v>141</v>
      </c>
      <c r="AU93" s="217" t="s">
        <v>85</v>
      </c>
      <c r="AY93" s="19" t="s">
        <v>139</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146</v>
      </c>
      <c r="BM93" s="217" t="s">
        <v>1390</v>
      </c>
    </row>
    <row r="94" s="14" customFormat="1">
      <c r="A94" s="14"/>
      <c r="B94" s="235"/>
      <c r="C94" s="236"/>
      <c r="D94" s="226" t="s">
        <v>150</v>
      </c>
      <c r="E94" s="237" t="s">
        <v>37</v>
      </c>
      <c r="F94" s="238" t="s">
        <v>1391</v>
      </c>
      <c r="G94" s="236"/>
      <c r="H94" s="239">
        <v>1364</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150</v>
      </c>
      <c r="AU94" s="245" t="s">
        <v>85</v>
      </c>
      <c r="AV94" s="14" t="s">
        <v>87</v>
      </c>
      <c r="AW94" s="14" t="s">
        <v>38</v>
      </c>
      <c r="AX94" s="14" t="s">
        <v>77</v>
      </c>
      <c r="AY94" s="245" t="s">
        <v>139</v>
      </c>
    </row>
    <row r="95" s="16" customFormat="1">
      <c r="A95" s="16"/>
      <c r="B95" s="257"/>
      <c r="C95" s="258"/>
      <c r="D95" s="226" t="s">
        <v>150</v>
      </c>
      <c r="E95" s="259" t="s">
        <v>37</v>
      </c>
      <c r="F95" s="260" t="s">
        <v>178</v>
      </c>
      <c r="G95" s="258"/>
      <c r="H95" s="261">
        <v>1364</v>
      </c>
      <c r="I95" s="262"/>
      <c r="J95" s="258"/>
      <c r="K95" s="258"/>
      <c r="L95" s="263"/>
      <c r="M95" s="264"/>
      <c r="N95" s="265"/>
      <c r="O95" s="265"/>
      <c r="P95" s="265"/>
      <c r="Q95" s="265"/>
      <c r="R95" s="265"/>
      <c r="S95" s="265"/>
      <c r="T95" s="266"/>
      <c r="U95" s="16"/>
      <c r="V95" s="16"/>
      <c r="W95" s="16"/>
      <c r="X95" s="16"/>
      <c r="Y95" s="16"/>
      <c r="Z95" s="16"/>
      <c r="AA95" s="16"/>
      <c r="AB95" s="16"/>
      <c r="AC95" s="16"/>
      <c r="AD95" s="16"/>
      <c r="AE95" s="16"/>
      <c r="AT95" s="267" t="s">
        <v>150</v>
      </c>
      <c r="AU95" s="267" t="s">
        <v>85</v>
      </c>
      <c r="AV95" s="16" t="s">
        <v>146</v>
      </c>
      <c r="AW95" s="16" t="s">
        <v>38</v>
      </c>
      <c r="AX95" s="16" t="s">
        <v>85</v>
      </c>
      <c r="AY95" s="267" t="s">
        <v>139</v>
      </c>
    </row>
    <row r="96" s="2" customFormat="1" ht="16.5" customHeight="1">
      <c r="A96" s="40"/>
      <c r="B96" s="41"/>
      <c r="C96" s="206" t="s">
        <v>146</v>
      </c>
      <c r="D96" s="206" t="s">
        <v>141</v>
      </c>
      <c r="E96" s="207" t="s">
        <v>1392</v>
      </c>
      <c r="F96" s="208" t="s">
        <v>1393</v>
      </c>
      <c r="G96" s="209" t="s">
        <v>144</v>
      </c>
      <c r="H96" s="210">
        <v>332</v>
      </c>
      <c r="I96" s="211"/>
      <c r="J96" s="212">
        <f>ROUND(I96*H96,2)</f>
        <v>0</v>
      </c>
      <c r="K96" s="208" t="s">
        <v>37</v>
      </c>
      <c r="L96" s="46"/>
      <c r="M96" s="213" t="s">
        <v>37</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146</v>
      </c>
      <c r="AT96" s="217" t="s">
        <v>141</v>
      </c>
      <c r="AU96" s="217" t="s">
        <v>85</v>
      </c>
      <c r="AY96" s="19" t="s">
        <v>139</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146</v>
      </c>
      <c r="BM96" s="217" t="s">
        <v>1394</v>
      </c>
    </row>
    <row r="97" s="14" customFormat="1">
      <c r="A97" s="14"/>
      <c r="B97" s="235"/>
      <c r="C97" s="236"/>
      <c r="D97" s="226" t="s">
        <v>150</v>
      </c>
      <c r="E97" s="237" t="s">
        <v>37</v>
      </c>
      <c r="F97" s="238" t="s">
        <v>1395</v>
      </c>
      <c r="G97" s="236"/>
      <c r="H97" s="239">
        <v>332</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150</v>
      </c>
      <c r="AU97" s="245" t="s">
        <v>85</v>
      </c>
      <c r="AV97" s="14" t="s">
        <v>87</v>
      </c>
      <c r="AW97" s="14" t="s">
        <v>38</v>
      </c>
      <c r="AX97" s="14" t="s">
        <v>77</v>
      </c>
      <c r="AY97" s="245" t="s">
        <v>139</v>
      </c>
    </row>
    <row r="98" s="16" customFormat="1">
      <c r="A98" s="16"/>
      <c r="B98" s="257"/>
      <c r="C98" s="258"/>
      <c r="D98" s="226" t="s">
        <v>150</v>
      </c>
      <c r="E98" s="259" t="s">
        <v>37</v>
      </c>
      <c r="F98" s="260" t="s">
        <v>178</v>
      </c>
      <c r="G98" s="258"/>
      <c r="H98" s="261">
        <v>332</v>
      </c>
      <c r="I98" s="262"/>
      <c r="J98" s="258"/>
      <c r="K98" s="258"/>
      <c r="L98" s="263"/>
      <c r="M98" s="264"/>
      <c r="N98" s="265"/>
      <c r="O98" s="265"/>
      <c r="P98" s="265"/>
      <c r="Q98" s="265"/>
      <c r="R98" s="265"/>
      <c r="S98" s="265"/>
      <c r="T98" s="266"/>
      <c r="U98" s="16"/>
      <c r="V98" s="16"/>
      <c r="W98" s="16"/>
      <c r="X98" s="16"/>
      <c r="Y98" s="16"/>
      <c r="Z98" s="16"/>
      <c r="AA98" s="16"/>
      <c r="AB98" s="16"/>
      <c r="AC98" s="16"/>
      <c r="AD98" s="16"/>
      <c r="AE98" s="16"/>
      <c r="AT98" s="267" t="s">
        <v>150</v>
      </c>
      <c r="AU98" s="267" t="s">
        <v>85</v>
      </c>
      <c r="AV98" s="16" t="s">
        <v>146</v>
      </c>
      <c r="AW98" s="16" t="s">
        <v>38</v>
      </c>
      <c r="AX98" s="16" t="s">
        <v>85</v>
      </c>
      <c r="AY98" s="267" t="s">
        <v>139</v>
      </c>
    </row>
    <row r="99" s="2" customFormat="1" ht="16.5" customHeight="1">
      <c r="A99" s="40"/>
      <c r="B99" s="41"/>
      <c r="C99" s="206" t="s">
        <v>179</v>
      </c>
      <c r="D99" s="206" t="s">
        <v>141</v>
      </c>
      <c r="E99" s="207" t="s">
        <v>1396</v>
      </c>
      <c r="F99" s="208" t="s">
        <v>1397</v>
      </c>
      <c r="G99" s="209" t="s">
        <v>144</v>
      </c>
      <c r="H99" s="210">
        <v>166</v>
      </c>
      <c r="I99" s="211"/>
      <c r="J99" s="212">
        <f>ROUND(I99*H99,2)</f>
        <v>0</v>
      </c>
      <c r="K99" s="208" t="s">
        <v>37</v>
      </c>
      <c r="L99" s="46"/>
      <c r="M99" s="213" t="s">
        <v>37</v>
      </c>
      <c r="N99" s="214" t="s">
        <v>48</v>
      </c>
      <c r="O99" s="86"/>
      <c r="P99" s="215">
        <f>O99*H99</f>
        <v>0</v>
      </c>
      <c r="Q99" s="215">
        <v>0</v>
      </c>
      <c r="R99" s="215">
        <f>Q99*H99</f>
        <v>0</v>
      </c>
      <c r="S99" s="215">
        <v>0</v>
      </c>
      <c r="T99" s="216">
        <f>S99*H99</f>
        <v>0</v>
      </c>
      <c r="U99" s="40"/>
      <c r="V99" s="40"/>
      <c r="W99" s="40"/>
      <c r="X99" s="40"/>
      <c r="Y99" s="40"/>
      <c r="Z99" s="40"/>
      <c r="AA99" s="40"/>
      <c r="AB99" s="40"/>
      <c r="AC99" s="40"/>
      <c r="AD99" s="40"/>
      <c r="AE99" s="40"/>
      <c r="AR99" s="217" t="s">
        <v>146</v>
      </c>
      <c r="AT99" s="217" t="s">
        <v>141</v>
      </c>
      <c r="AU99" s="217" t="s">
        <v>85</v>
      </c>
      <c r="AY99" s="19" t="s">
        <v>139</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146</v>
      </c>
      <c r="BM99" s="217" t="s">
        <v>1398</v>
      </c>
    </row>
    <row r="100" s="14" customFormat="1">
      <c r="A100" s="14"/>
      <c r="B100" s="235"/>
      <c r="C100" s="236"/>
      <c r="D100" s="226" t="s">
        <v>150</v>
      </c>
      <c r="E100" s="237" t="s">
        <v>37</v>
      </c>
      <c r="F100" s="238" t="s">
        <v>1399</v>
      </c>
      <c r="G100" s="236"/>
      <c r="H100" s="239">
        <v>166</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150</v>
      </c>
      <c r="AU100" s="245" t="s">
        <v>85</v>
      </c>
      <c r="AV100" s="14" t="s">
        <v>87</v>
      </c>
      <c r="AW100" s="14" t="s">
        <v>38</v>
      </c>
      <c r="AX100" s="14" t="s">
        <v>77</v>
      </c>
      <c r="AY100" s="245" t="s">
        <v>139</v>
      </c>
    </row>
    <row r="101" s="16" customFormat="1">
      <c r="A101" s="16"/>
      <c r="B101" s="257"/>
      <c r="C101" s="258"/>
      <c r="D101" s="226" t="s">
        <v>150</v>
      </c>
      <c r="E101" s="259" t="s">
        <v>37</v>
      </c>
      <c r="F101" s="260" t="s">
        <v>178</v>
      </c>
      <c r="G101" s="258"/>
      <c r="H101" s="261">
        <v>166</v>
      </c>
      <c r="I101" s="262"/>
      <c r="J101" s="258"/>
      <c r="K101" s="258"/>
      <c r="L101" s="263"/>
      <c r="M101" s="264"/>
      <c r="N101" s="265"/>
      <c r="O101" s="265"/>
      <c r="P101" s="265"/>
      <c r="Q101" s="265"/>
      <c r="R101" s="265"/>
      <c r="S101" s="265"/>
      <c r="T101" s="266"/>
      <c r="U101" s="16"/>
      <c r="V101" s="16"/>
      <c r="W101" s="16"/>
      <c r="X101" s="16"/>
      <c r="Y101" s="16"/>
      <c r="Z101" s="16"/>
      <c r="AA101" s="16"/>
      <c r="AB101" s="16"/>
      <c r="AC101" s="16"/>
      <c r="AD101" s="16"/>
      <c r="AE101" s="16"/>
      <c r="AT101" s="267" t="s">
        <v>150</v>
      </c>
      <c r="AU101" s="267" t="s">
        <v>85</v>
      </c>
      <c r="AV101" s="16" t="s">
        <v>146</v>
      </c>
      <c r="AW101" s="16" t="s">
        <v>38</v>
      </c>
      <c r="AX101" s="16" t="s">
        <v>85</v>
      </c>
      <c r="AY101" s="267" t="s">
        <v>139</v>
      </c>
    </row>
    <row r="102" s="2" customFormat="1" ht="16.5" customHeight="1">
      <c r="A102" s="40"/>
      <c r="B102" s="41"/>
      <c r="C102" s="206" t="s">
        <v>186</v>
      </c>
      <c r="D102" s="206" t="s">
        <v>141</v>
      </c>
      <c r="E102" s="207" t="s">
        <v>1400</v>
      </c>
      <c r="F102" s="208" t="s">
        <v>1401</v>
      </c>
      <c r="G102" s="209" t="s">
        <v>144</v>
      </c>
      <c r="H102" s="210">
        <v>682</v>
      </c>
      <c r="I102" s="211"/>
      <c r="J102" s="212">
        <f>ROUND(I102*H102,2)</f>
        <v>0</v>
      </c>
      <c r="K102" s="208" t="s">
        <v>37</v>
      </c>
      <c r="L102" s="46"/>
      <c r="M102" s="213" t="s">
        <v>37</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146</v>
      </c>
      <c r="AT102" s="217" t="s">
        <v>141</v>
      </c>
      <c r="AU102" s="217" t="s">
        <v>85</v>
      </c>
      <c r="AY102" s="19" t="s">
        <v>139</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146</v>
      </c>
      <c r="BM102" s="217" t="s">
        <v>1402</v>
      </c>
    </row>
    <row r="103" s="14" customFormat="1">
      <c r="A103" s="14"/>
      <c r="B103" s="235"/>
      <c r="C103" s="236"/>
      <c r="D103" s="226" t="s">
        <v>150</v>
      </c>
      <c r="E103" s="237" t="s">
        <v>37</v>
      </c>
      <c r="F103" s="238" t="s">
        <v>1403</v>
      </c>
      <c r="G103" s="236"/>
      <c r="H103" s="239">
        <v>682</v>
      </c>
      <c r="I103" s="240"/>
      <c r="J103" s="236"/>
      <c r="K103" s="236"/>
      <c r="L103" s="241"/>
      <c r="M103" s="242"/>
      <c r="N103" s="243"/>
      <c r="O103" s="243"/>
      <c r="P103" s="243"/>
      <c r="Q103" s="243"/>
      <c r="R103" s="243"/>
      <c r="S103" s="243"/>
      <c r="T103" s="244"/>
      <c r="U103" s="14"/>
      <c r="V103" s="14"/>
      <c r="W103" s="14"/>
      <c r="X103" s="14"/>
      <c r="Y103" s="14"/>
      <c r="Z103" s="14"/>
      <c r="AA103" s="14"/>
      <c r="AB103" s="14"/>
      <c r="AC103" s="14"/>
      <c r="AD103" s="14"/>
      <c r="AE103" s="14"/>
      <c r="AT103" s="245" t="s">
        <v>150</v>
      </c>
      <c r="AU103" s="245" t="s">
        <v>85</v>
      </c>
      <c r="AV103" s="14" t="s">
        <v>87</v>
      </c>
      <c r="AW103" s="14" t="s">
        <v>38</v>
      </c>
      <c r="AX103" s="14" t="s">
        <v>77</v>
      </c>
      <c r="AY103" s="245" t="s">
        <v>139</v>
      </c>
    </row>
    <row r="104" s="16" customFormat="1">
      <c r="A104" s="16"/>
      <c r="B104" s="257"/>
      <c r="C104" s="258"/>
      <c r="D104" s="226" t="s">
        <v>150</v>
      </c>
      <c r="E104" s="259" t="s">
        <v>37</v>
      </c>
      <c r="F104" s="260" t="s">
        <v>178</v>
      </c>
      <c r="G104" s="258"/>
      <c r="H104" s="261">
        <v>682</v>
      </c>
      <c r="I104" s="262"/>
      <c r="J104" s="258"/>
      <c r="K104" s="258"/>
      <c r="L104" s="263"/>
      <c r="M104" s="264"/>
      <c r="N104" s="265"/>
      <c r="O104" s="265"/>
      <c r="P104" s="265"/>
      <c r="Q104" s="265"/>
      <c r="R104" s="265"/>
      <c r="S104" s="265"/>
      <c r="T104" s="266"/>
      <c r="U104" s="16"/>
      <c r="V104" s="16"/>
      <c r="W104" s="16"/>
      <c r="X104" s="16"/>
      <c r="Y104" s="16"/>
      <c r="Z104" s="16"/>
      <c r="AA104" s="16"/>
      <c r="AB104" s="16"/>
      <c r="AC104" s="16"/>
      <c r="AD104" s="16"/>
      <c r="AE104" s="16"/>
      <c r="AT104" s="267" t="s">
        <v>150</v>
      </c>
      <c r="AU104" s="267" t="s">
        <v>85</v>
      </c>
      <c r="AV104" s="16" t="s">
        <v>146</v>
      </c>
      <c r="AW104" s="16" t="s">
        <v>38</v>
      </c>
      <c r="AX104" s="16" t="s">
        <v>85</v>
      </c>
      <c r="AY104" s="267" t="s">
        <v>139</v>
      </c>
    </row>
    <row r="105" s="2" customFormat="1" ht="16.5" customHeight="1">
      <c r="A105" s="40"/>
      <c r="B105" s="41"/>
      <c r="C105" s="206" t="s">
        <v>193</v>
      </c>
      <c r="D105" s="206" t="s">
        <v>141</v>
      </c>
      <c r="E105" s="207" t="s">
        <v>1404</v>
      </c>
      <c r="F105" s="208" t="s">
        <v>1405</v>
      </c>
      <c r="G105" s="209" t="s">
        <v>144</v>
      </c>
      <c r="H105" s="210">
        <v>848</v>
      </c>
      <c r="I105" s="211"/>
      <c r="J105" s="212">
        <f>ROUND(I105*H105,2)</f>
        <v>0</v>
      </c>
      <c r="K105" s="208" t="s">
        <v>37</v>
      </c>
      <c r="L105" s="46"/>
      <c r="M105" s="213" t="s">
        <v>37</v>
      </c>
      <c r="N105" s="214"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146</v>
      </c>
      <c r="AT105" s="217" t="s">
        <v>141</v>
      </c>
      <c r="AU105" s="217" t="s">
        <v>85</v>
      </c>
      <c r="AY105" s="19" t="s">
        <v>139</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146</v>
      </c>
      <c r="BM105" s="217" t="s">
        <v>1406</v>
      </c>
    </row>
    <row r="106" s="14" customFormat="1">
      <c r="A106" s="14"/>
      <c r="B106" s="235"/>
      <c r="C106" s="236"/>
      <c r="D106" s="226" t="s">
        <v>150</v>
      </c>
      <c r="E106" s="237" t="s">
        <v>37</v>
      </c>
      <c r="F106" s="238" t="s">
        <v>1407</v>
      </c>
      <c r="G106" s="236"/>
      <c r="H106" s="239">
        <v>848</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150</v>
      </c>
      <c r="AU106" s="245" t="s">
        <v>85</v>
      </c>
      <c r="AV106" s="14" t="s">
        <v>87</v>
      </c>
      <c r="AW106" s="14" t="s">
        <v>38</v>
      </c>
      <c r="AX106" s="14" t="s">
        <v>77</v>
      </c>
      <c r="AY106" s="245" t="s">
        <v>139</v>
      </c>
    </row>
    <row r="107" s="16" customFormat="1">
      <c r="A107" s="16"/>
      <c r="B107" s="257"/>
      <c r="C107" s="258"/>
      <c r="D107" s="226" t="s">
        <v>150</v>
      </c>
      <c r="E107" s="259" t="s">
        <v>37</v>
      </c>
      <c r="F107" s="260" t="s">
        <v>178</v>
      </c>
      <c r="G107" s="258"/>
      <c r="H107" s="261">
        <v>848</v>
      </c>
      <c r="I107" s="262"/>
      <c r="J107" s="258"/>
      <c r="K107" s="258"/>
      <c r="L107" s="263"/>
      <c r="M107" s="264"/>
      <c r="N107" s="265"/>
      <c r="O107" s="265"/>
      <c r="P107" s="265"/>
      <c r="Q107" s="265"/>
      <c r="R107" s="265"/>
      <c r="S107" s="265"/>
      <c r="T107" s="266"/>
      <c r="U107" s="16"/>
      <c r="V107" s="16"/>
      <c r="W107" s="16"/>
      <c r="X107" s="16"/>
      <c r="Y107" s="16"/>
      <c r="Z107" s="16"/>
      <c r="AA107" s="16"/>
      <c r="AB107" s="16"/>
      <c r="AC107" s="16"/>
      <c r="AD107" s="16"/>
      <c r="AE107" s="16"/>
      <c r="AT107" s="267" t="s">
        <v>150</v>
      </c>
      <c r="AU107" s="267" t="s">
        <v>85</v>
      </c>
      <c r="AV107" s="16" t="s">
        <v>146</v>
      </c>
      <c r="AW107" s="16" t="s">
        <v>38</v>
      </c>
      <c r="AX107" s="16" t="s">
        <v>85</v>
      </c>
      <c r="AY107" s="267" t="s">
        <v>139</v>
      </c>
    </row>
    <row r="108" s="2" customFormat="1" ht="16.5" customHeight="1">
      <c r="A108" s="40"/>
      <c r="B108" s="41"/>
      <c r="C108" s="206" t="s">
        <v>198</v>
      </c>
      <c r="D108" s="206" t="s">
        <v>141</v>
      </c>
      <c r="E108" s="207" t="s">
        <v>1408</v>
      </c>
      <c r="F108" s="208" t="s">
        <v>1409</v>
      </c>
      <c r="G108" s="209" t="s">
        <v>155</v>
      </c>
      <c r="H108" s="210">
        <v>43</v>
      </c>
      <c r="I108" s="211"/>
      <c r="J108" s="212">
        <f>ROUND(I108*H108,2)</f>
        <v>0</v>
      </c>
      <c r="K108" s="208" t="s">
        <v>37</v>
      </c>
      <c r="L108" s="46"/>
      <c r="M108" s="213" t="s">
        <v>37</v>
      </c>
      <c r="N108" s="214" t="s">
        <v>48</v>
      </c>
      <c r="O108" s="86"/>
      <c r="P108" s="215">
        <f>O108*H108</f>
        <v>0</v>
      </c>
      <c r="Q108" s="215">
        <v>0.59999999999999998</v>
      </c>
      <c r="R108" s="215">
        <f>Q108*H108</f>
        <v>25.800000000000001</v>
      </c>
      <c r="S108" s="215">
        <v>0</v>
      </c>
      <c r="T108" s="216">
        <f>S108*H108</f>
        <v>0</v>
      </c>
      <c r="U108" s="40"/>
      <c r="V108" s="40"/>
      <c r="W108" s="40"/>
      <c r="X108" s="40"/>
      <c r="Y108" s="40"/>
      <c r="Z108" s="40"/>
      <c r="AA108" s="40"/>
      <c r="AB108" s="40"/>
      <c r="AC108" s="40"/>
      <c r="AD108" s="40"/>
      <c r="AE108" s="40"/>
      <c r="AR108" s="217" t="s">
        <v>146</v>
      </c>
      <c r="AT108" s="217" t="s">
        <v>141</v>
      </c>
      <c r="AU108" s="217" t="s">
        <v>85</v>
      </c>
      <c r="AY108" s="19" t="s">
        <v>139</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146</v>
      </c>
      <c r="BM108" s="217" t="s">
        <v>1410</v>
      </c>
    </row>
    <row r="109" s="14" customFormat="1">
      <c r="A109" s="14"/>
      <c r="B109" s="235"/>
      <c r="C109" s="236"/>
      <c r="D109" s="226" t="s">
        <v>150</v>
      </c>
      <c r="E109" s="237" t="s">
        <v>37</v>
      </c>
      <c r="F109" s="238" t="s">
        <v>411</v>
      </c>
      <c r="G109" s="236"/>
      <c r="H109" s="239">
        <v>43</v>
      </c>
      <c r="I109" s="240"/>
      <c r="J109" s="236"/>
      <c r="K109" s="236"/>
      <c r="L109" s="241"/>
      <c r="M109" s="242"/>
      <c r="N109" s="243"/>
      <c r="O109" s="243"/>
      <c r="P109" s="243"/>
      <c r="Q109" s="243"/>
      <c r="R109" s="243"/>
      <c r="S109" s="243"/>
      <c r="T109" s="244"/>
      <c r="U109" s="14"/>
      <c r="V109" s="14"/>
      <c r="W109" s="14"/>
      <c r="X109" s="14"/>
      <c r="Y109" s="14"/>
      <c r="Z109" s="14"/>
      <c r="AA109" s="14"/>
      <c r="AB109" s="14"/>
      <c r="AC109" s="14"/>
      <c r="AD109" s="14"/>
      <c r="AE109" s="14"/>
      <c r="AT109" s="245" t="s">
        <v>150</v>
      </c>
      <c r="AU109" s="245" t="s">
        <v>85</v>
      </c>
      <c r="AV109" s="14" t="s">
        <v>87</v>
      </c>
      <c r="AW109" s="14" t="s">
        <v>38</v>
      </c>
      <c r="AX109" s="14" t="s">
        <v>77</v>
      </c>
      <c r="AY109" s="245" t="s">
        <v>139</v>
      </c>
    </row>
    <row r="110" s="16" customFormat="1">
      <c r="A110" s="16"/>
      <c r="B110" s="257"/>
      <c r="C110" s="258"/>
      <c r="D110" s="226" t="s">
        <v>150</v>
      </c>
      <c r="E110" s="259" t="s">
        <v>37</v>
      </c>
      <c r="F110" s="260" t="s">
        <v>178</v>
      </c>
      <c r="G110" s="258"/>
      <c r="H110" s="261">
        <v>43</v>
      </c>
      <c r="I110" s="262"/>
      <c r="J110" s="258"/>
      <c r="K110" s="258"/>
      <c r="L110" s="263"/>
      <c r="M110" s="264"/>
      <c r="N110" s="265"/>
      <c r="O110" s="265"/>
      <c r="P110" s="265"/>
      <c r="Q110" s="265"/>
      <c r="R110" s="265"/>
      <c r="S110" s="265"/>
      <c r="T110" s="266"/>
      <c r="U110" s="16"/>
      <c r="V110" s="16"/>
      <c r="W110" s="16"/>
      <c r="X110" s="16"/>
      <c r="Y110" s="16"/>
      <c r="Z110" s="16"/>
      <c r="AA110" s="16"/>
      <c r="AB110" s="16"/>
      <c r="AC110" s="16"/>
      <c r="AD110" s="16"/>
      <c r="AE110" s="16"/>
      <c r="AT110" s="267" t="s">
        <v>150</v>
      </c>
      <c r="AU110" s="267" t="s">
        <v>85</v>
      </c>
      <c r="AV110" s="16" t="s">
        <v>146</v>
      </c>
      <c r="AW110" s="16" t="s">
        <v>38</v>
      </c>
      <c r="AX110" s="16" t="s">
        <v>85</v>
      </c>
      <c r="AY110" s="267" t="s">
        <v>139</v>
      </c>
    </row>
    <row r="111" s="2" customFormat="1" ht="16.5" customHeight="1">
      <c r="A111" s="40"/>
      <c r="B111" s="41"/>
      <c r="C111" s="206" t="s">
        <v>204</v>
      </c>
      <c r="D111" s="206" t="s">
        <v>141</v>
      </c>
      <c r="E111" s="207" t="s">
        <v>1411</v>
      </c>
      <c r="F111" s="208" t="s">
        <v>1412</v>
      </c>
      <c r="G111" s="209" t="s">
        <v>454</v>
      </c>
      <c r="H111" s="210">
        <v>0.068000000000000005</v>
      </c>
      <c r="I111" s="211"/>
      <c r="J111" s="212">
        <f>ROUND(I111*H111,2)</f>
        <v>0</v>
      </c>
      <c r="K111" s="208" t="s">
        <v>37</v>
      </c>
      <c r="L111" s="46"/>
      <c r="M111" s="213" t="s">
        <v>37</v>
      </c>
      <c r="N111" s="214" t="s">
        <v>48</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146</v>
      </c>
      <c r="AT111" s="217" t="s">
        <v>141</v>
      </c>
      <c r="AU111" s="217" t="s">
        <v>85</v>
      </c>
      <c r="AY111" s="19" t="s">
        <v>139</v>
      </c>
      <c r="BE111" s="218">
        <f>IF(N111="základní",J111,0)</f>
        <v>0</v>
      </c>
      <c r="BF111" s="218">
        <f>IF(N111="snížená",J111,0)</f>
        <v>0</v>
      </c>
      <c r="BG111" s="218">
        <f>IF(N111="zákl. přenesená",J111,0)</f>
        <v>0</v>
      </c>
      <c r="BH111" s="218">
        <f>IF(N111="sníž. přenesená",J111,0)</f>
        <v>0</v>
      </c>
      <c r="BI111" s="218">
        <f>IF(N111="nulová",J111,0)</f>
        <v>0</v>
      </c>
      <c r="BJ111" s="19" t="s">
        <v>85</v>
      </c>
      <c r="BK111" s="218">
        <f>ROUND(I111*H111,2)</f>
        <v>0</v>
      </c>
      <c r="BL111" s="19" t="s">
        <v>146</v>
      </c>
      <c r="BM111" s="217" t="s">
        <v>1413</v>
      </c>
    </row>
    <row r="112" s="14" customFormat="1">
      <c r="A112" s="14"/>
      <c r="B112" s="235"/>
      <c r="C112" s="236"/>
      <c r="D112" s="226" t="s">
        <v>150</v>
      </c>
      <c r="E112" s="237" t="s">
        <v>37</v>
      </c>
      <c r="F112" s="238" t="s">
        <v>1414</v>
      </c>
      <c r="G112" s="236"/>
      <c r="H112" s="239">
        <v>0.068000000000000005</v>
      </c>
      <c r="I112" s="240"/>
      <c r="J112" s="236"/>
      <c r="K112" s="236"/>
      <c r="L112" s="241"/>
      <c r="M112" s="242"/>
      <c r="N112" s="243"/>
      <c r="O112" s="243"/>
      <c r="P112" s="243"/>
      <c r="Q112" s="243"/>
      <c r="R112" s="243"/>
      <c r="S112" s="243"/>
      <c r="T112" s="244"/>
      <c r="U112" s="14"/>
      <c r="V112" s="14"/>
      <c r="W112" s="14"/>
      <c r="X112" s="14"/>
      <c r="Y112" s="14"/>
      <c r="Z112" s="14"/>
      <c r="AA112" s="14"/>
      <c r="AB112" s="14"/>
      <c r="AC112" s="14"/>
      <c r="AD112" s="14"/>
      <c r="AE112" s="14"/>
      <c r="AT112" s="245" t="s">
        <v>150</v>
      </c>
      <c r="AU112" s="245" t="s">
        <v>85</v>
      </c>
      <c r="AV112" s="14" t="s">
        <v>87</v>
      </c>
      <c r="AW112" s="14" t="s">
        <v>38</v>
      </c>
      <c r="AX112" s="14" t="s">
        <v>77</v>
      </c>
      <c r="AY112" s="245" t="s">
        <v>139</v>
      </c>
    </row>
    <row r="113" s="16" customFormat="1">
      <c r="A113" s="16"/>
      <c r="B113" s="257"/>
      <c r="C113" s="258"/>
      <c r="D113" s="226" t="s">
        <v>150</v>
      </c>
      <c r="E113" s="259" t="s">
        <v>37</v>
      </c>
      <c r="F113" s="260" t="s">
        <v>178</v>
      </c>
      <c r="G113" s="258"/>
      <c r="H113" s="261">
        <v>0.068000000000000005</v>
      </c>
      <c r="I113" s="262"/>
      <c r="J113" s="258"/>
      <c r="K113" s="258"/>
      <c r="L113" s="263"/>
      <c r="M113" s="264"/>
      <c r="N113" s="265"/>
      <c r="O113" s="265"/>
      <c r="P113" s="265"/>
      <c r="Q113" s="265"/>
      <c r="R113" s="265"/>
      <c r="S113" s="265"/>
      <c r="T113" s="266"/>
      <c r="U113" s="16"/>
      <c r="V113" s="16"/>
      <c r="W113" s="16"/>
      <c r="X113" s="16"/>
      <c r="Y113" s="16"/>
      <c r="Z113" s="16"/>
      <c r="AA113" s="16"/>
      <c r="AB113" s="16"/>
      <c r="AC113" s="16"/>
      <c r="AD113" s="16"/>
      <c r="AE113" s="16"/>
      <c r="AT113" s="267" t="s">
        <v>150</v>
      </c>
      <c r="AU113" s="267" t="s">
        <v>85</v>
      </c>
      <c r="AV113" s="16" t="s">
        <v>146</v>
      </c>
      <c r="AW113" s="16" t="s">
        <v>38</v>
      </c>
      <c r="AX113" s="16" t="s">
        <v>85</v>
      </c>
      <c r="AY113" s="267" t="s">
        <v>139</v>
      </c>
    </row>
    <row r="114" s="2" customFormat="1" ht="16.5" customHeight="1">
      <c r="A114" s="40"/>
      <c r="B114" s="41"/>
      <c r="C114" s="206" t="s">
        <v>215</v>
      </c>
      <c r="D114" s="206" t="s">
        <v>141</v>
      </c>
      <c r="E114" s="207" t="s">
        <v>1415</v>
      </c>
      <c r="F114" s="208" t="s">
        <v>1416</v>
      </c>
      <c r="G114" s="209" t="s">
        <v>454</v>
      </c>
      <c r="H114" s="210">
        <v>0.025000000000000001</v>
      </c>
      <c r="I114" s="211"/>
      <c r="J114" s="212">
        <f>ROUND(I114*H114,2)</f>
        <v>0</v>
      </c>
      <c r="K114" s="208" t="s">
        <v>37</v>
      </c>
      <c r="L114" s="46"/>
      <c r="M114" s="213" t="s">
        <v>37</v>
      </c>
      <c r="N114" s="214" t="s">
        <v>48</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146</v>
      </c>
      <c r="AT114" s="217" t="s">
        <v>141</v>
      </c>
      <c r="AU114" s="217" t="s">
        <v>85</v>
      </c>
      <c r="AY114" s="19" t="s">
        <v>139</v>
      </c>
      <c r="BE114" s="218">
        <f>IF(N114="základní",J114,0)</f>
        <v>0</v>
      </c>
      <c r="BF114" s="218">
        <f>IF(N114="snížená",J114,0)</f>
        <v>0</v>
      </c>
      <c r="BG114" s="218">
        <f>IF(N114="zákl. přenesená",J114,0)</f>
        <v>0</v>
      </c>
      <c r="BH114" s="218">
        <f>IF(N114="sníž. přenesená",J114,0)</f>
        <v>0</v>
      </c>
      <c r="BI114" s="218">
        <f>IF(N114="nulová",J114,0)</f>
        <v>0</v>
      </c>
      <c r="BJ114" s="19" t="s">
        <v>85</v>
      </c>
      <c r="BK114" s="218">
        <f>ROUND(I114*H114,2)</f>
        <v>0</v>
      </c>
      <c r="BL114" s="19" t="s">
        <v>146</v>
      </c>
      <c r="BM114" s="217" t="s">
        <v>1417</v>
      </c>
    </row>
    <row r="115" s="14" customFormat="1">
      <c r="A115" s="14"/>
      <c r="B115" s="235"/>
      <c r="C115" s="236"/>
      <c r="D115" s="226" t="s">
        <v>150</v>
      </c>
      <c r="E115" s="237" t="s">
        <v>37</v>
      </c>
      <c r="F115" s="238" t="s">
        <v>1418</v>
      </c>
      <c r="G115" s="236"/>
      <c r="H115" s="239">
        <v>0.025000000000000001</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150</v>
      </c>
      <c r="AU115" s="245" t="s">
        <v>85</v>
      </c>
      <c r="AV115" s="14" t="s">
        <v>87</v>
      </c>
      <c r="AW115" s="14" t="s">
        <v>38</v>
      </c>
      <c r="AX115" s="14" t="s">
        <v>77</v>
      </c>
      <c r="AY115" s="245" t="s">
        <v>139</v>
      </c>
    </row>
    <row r="116" s="16" customFormat="1">
      <c r="A116" s="16"/>
      <c r="B116" s="257"/>
      <c r="C116" s="258"/>
      <c r="D116" s="226" t="s">
        <v>150</v>
      </c>
      <c r="E116" s="259" t="s">
        <v>37</v>
      </c>
      <c r="F116" s="260" t="s">
        <v>178</v>
      </c>
      <c r="G116" s="258"/>
      <c r="H116" s="261">
        <v>0.025000000000000001</v>
      </c>
      <c r="I116" s="262"/>
      <c r="J116" s="258"/>
      <c r="K116" s="258"/>
      <c r="L116" s="263"/>
      <c r="M116" s="264"/>
      <c r="N116" s="265"/>
      <c r="O116" s="265"/>
      <c r="P116" s="265"/>
      <c r="Q116" s="265"/>
      <c r="R116" s="265"/>
      <c r="S116" s="265"/>
      <c r="T116" s="266"/>
      <c r="U116" s="16"/>
      <c r="V116" s="16"/>
      <c r="W116" s="16"/>
      <c r="X116" s="16"/>
      <c r="Y116" s="16"/>
      <c r="Z116" s="16"/>
      <c r="AA116" s="16"/>
      <c r="AB116" s="16"/>
      <c r="AC116" s="16"/>
      <c r="AD116" s="16"/>
      <c r="AE116" s="16"/>
      <c r="AT116" s="267" t="s">
        <v>150</v>
      </c>
      <c r="AU116" s="267" t="s">
        <v>85</v>
      </c>
      <c r="AV116" s="16" t="s">
        <v>146</v>
      </c>
      <c r="AW116" s="16" t="s">
        <v>38</v>
      </c>
      <c r="AX116" s="16" t="s">
        <v>85</v>
      </c>
      <c r="AY116" s="267" t="s">
        <v>139</v>
      </c>
    </row>
    <row r="117" s="2" customFormat="1" ht="16.5" customHeight="1">
      <c r="A117" s="40"/>
      <c r="B117" s="41"/>
      <c r="C117" s="206" t="s">
        <v>222</v>
      </c>
      <c r="D117" s="206" t="s">
        <v>141</v>
      </c>
      <c r="E117" s="207" t="s">
        <v>1419</v>
      </c>
      <c r="F117" s="208" t="s">
        <v>1420</v>
      </c>
      <c r="G117" s="209" t="s">
        <v>454</v>
      </c>
      <c r="H117" s="210">
        <v>0.094</v>
      </c>
      <c r="I117" s="211"/>
      <c r="J117" s="212">
        <f>ROUND(I117*H117,2)</f>
        <v>0</v>
      </c>
      <c r="K117" s="208" t="s">
        <v>37</v>
      </c>
      <c r="L117" s="46"/>
      <c r="M117" s="213" t="s">
        <v>37</v>
      </c>
      <c r="N117" s="214" t="s">
        <v>48</v>
      </c>
      <c r="O117" s="86"/>
      <c r="P117" s="215">
        <f>O117*H117</f>
        <v>0</v>
      </c>
      <c r="Q117" s="215">
        <v>1</v>
      </c>
      <c r="R117" s="215">
        <f>Q117*H117</f>
        <v>0.094</v>
      </c>
      <c r="S117" s="215">
        <v>0</v>
      </c>
      <c r="T117" s="216">
        <f>S117*H117</f>
        <v>0</v>
      </c>
      <c r="U117" s="40"/>
      <c r="V117" s="40"/>
      <c r="W117" s="40"/>
      <c r="X117" s="40"/>
      <c r="Y117" s="40"/>
      <c r="Z117" s="40"/>
      <c r="AA117" s="40"/>
      <c r="AB117" s="40"/>
      <c r="AC117" s="40"/>
      <c r="AD117" s="40"/>
      <c r="AE117" s="40"/>
      <c r="AR117" s="217" t="s">
        <v>146</v>
      </c>
      <c r="AT117" s="217" t="s">
        <v>141</v>
      </c>
      <c r="AU117" s="217" t="s">
        <v>85</v>
      </c>
      <c r="AY117" s="19" t="s">
        <v>139</v>
      </c>
      <c r="BE117" s="218">
        <f>IF(N117="základní",J117,0)</f>
        <v>0</v>
      </c>
      <c r="BF117" s="218">
        <f>IF(N117="snížená",J117,0)</f>
        <v>0</v>
      </c>
      <c r="BG117" s="218">
        <f>IF(N117="zákl. přenesená",J117,0)</f>
        <v>0</v>
      </c>
      <c r="BH117" s="218">
        <f>IF(N117="sníž. přenesená",J117,0)</f>
        <v>0</v>
      </c>
      <c r="BI117" s="218">
        <f>IF(N117="nulová",J117,0)</f>
        <v>0</v>
      </c>
      <c r="BJ117" s="19" t="s">
        <v>85</v>
      </c>
      <c r="BK117" s="218">
        <f>ROUND(I117*H117,2)</f>
        <v>0</v>
      </c>
      <c r="BL117" s="19" t="s">
        <v>146</v>
      </c>
      <c r="BM117" s="217" t="s">
        <v>1421</v>
      </c>
    </row>
    <row r="118" s="14" customFormat="1">
      <c r="A118" s="14"/>
      <c r="B118" s="235"/>
      <c r="C118" s="236"/>
      <c r="D118" s="226" t="s">
        <v>150</v>
      </c>
      <c r="E118" s="237" t="s">
        <v>37</v>
      </c>
      <c r="F118" s="238" t="s">
        <v>1422</v>
      </c>
      <c r="G118" s="236"/>
      <c r="H118" s="239">
        <v>0.092999999999999999</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150</v>
      </c>
      <c r="AU118" s="245" t="s">
        <v>85</v>
      </c>
      <c r="AV118" s="14" t="s">
        <v>87</v>
      </c>
      <c r="AW118" s="14" t="s">
        <v>38</v>
      </c>
      <c r="AX118" s="14" t="s">
        <v>77</v>
      </c>
      <c r="AY118" s="245" t="s">
        <v>139</v>
      </c>
    </row>
    <row r="119" s="14" customFormat="1">
      <c r="A119" s="14"/>
      <c r="B119" s="235"/>
      <c r="C119" s="236"/>
      <c r="D119" s="226" t="s">
        <v>150</v>
      </c>
      <c r="E119" s="237" t="s">
        <v>37</v>
      </c>
      <c r="F119" s="238" t="s">
        <v>1423</v>
      </c>
      <c r="G119" s="236"/>
      <c r="H119" s="239">
        <v>0.001</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150</v>
      </c>
      <c r="AU119" s="245" t="s">
        <v>85</v>
      </c>
      <c r="AV119" s="14" t="s">
        <v>87</v>
      </c>
      <c r="AW119" s="14" t="s">
        <v>38</v>
      </c>
      <c r="AX119" s="14" t="s">
        <v>77</v>
      </c>
      <c r="AY119" s="245" t="s">
        <v>139</v>
      </c>
    </row>
    <row r="120" s="16" customFormat="1">
      <c r="A120" s="16"/>
      <c r="B120" s="257"/>
      <c r="C120" s="258"/>
      <c r="D120" s="226" t="s">
        <v>150</v>
      </c>
      <c r="E120" s="259" t="s">
        <v>37</v>
      </c>
      <c r="F120" s="260" t="s">
        <v>178</v>
      </c>
      <c r="G120" s="258"/>
      <c r="H120" s="261">
        <v>0.094</v>
      </c>
      <c r="I120" s="262"/>
      <c r="J120" s="258"/>
      <c r="K120" s="258"/>
      <c r="L120" s="263"/>
      <c r="M120" s="264"/>
      <c r="N120" s="265"/>
      <c r="O120" s="265"/>
      <c r="P120" s="265"/>
      <c r="Q120" s="265"/>
      <c r="R120" s="265"/>
      <c r="S120" s="265"/>
      <c r="T120" s="266"/>
      <c r="U120" s="16"/>
      <c r="V120" s="16"/>
      <c r="W120" s="16"/>
      <c r="X120" s="16"/>
      <c r="Y120" s="16"/>
      <c r="Z120" s="16"/>
      <c r="AA120" s="16"/>
      <c r="AB120" s="16"/>
      <c r="AC120" s="16"/>
      <c r="AD120" s="16"/>
      <c r="AE120" s="16"/>
      <c r="AT120" s="267" t="s">
        <v>150</v>
      </c>
      <c r="AU120" s="267" t="s">
        <v>85</v>
      </c>
      <c r="AV120" s="16" t="s">
        <v>146</v>
      </c>
      <c r="AW120" s="16" t="s">
        <v>38</v>
      </c>
      <c r="AX120" s="16" t="s">
        <v>85</v>
      </c>
      <c r="AY120" s="267" t="s">
        <v>139</v>
      </c>
    </row>
    <row r="121" s="2" customFormat="1" ht="16.5" customHeight="1">
      <c r="A121" s="40"/>
      <c r="B121" s="41"/>
      <c r="C121" s="206" t="s">
        <v>229</v>
      </c>
      <c r="D121" s="206" t="s">
        <v>141</v>
      </c>
      <c r="E121" s="207" t="s">
        <v>1424</v>
      </c>
      <c r="F121" s="208" t="s">
        <v>1425</v>
      </c>
      <c r="G121" s="209" t="s">
        <v>144</v>
      </c>
      <c r="H121" s="210">
        <v>1432</v>
      </c>
      <c r="I121" s="211"/>
      <c r="J121" s="212">
        <f>ROUND(I121*H121,2)</f>
        <v>0</v>
      </c>
      <c r="K121" s="208" t="s">
        <v>37</v>
      </c>
      <c r="L121" s="46"/>
      <c r="M121" s="213" t="s">
        <v>37</v>
      </c>
      <c r="N121" s="214"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146</v>
      </c>
      <c r="AT121" s="217" t="s">
        <v>141</v>
      </c>
      <c r="AU121" s="217" t="s">
        <v>85</v>
      </c>
      <c r="AY121" s="19" t="s">
        <v>139</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146</v>
      </c>
      <c r="BM121" s="217" t="s">
        <v>1426</v>
      </c>
    </row>
    <row r="122" s="14" customFormat="1">
      <c r="A122" s="14"/>
      <c r="B122" s="235"/>
      <c r="C122" s="236"/>
      <c r="D122" s="226" t="s">
        <v>150</v>
      </c>
      <c r="E122" s="237" t="s">
        <v>37</v>
      </c>
      <c r="F122" s="238" t="s">
        <v>1427</v>
      </c>
      <c r="G122" s="236"/>
      <c r="H122" s="239">
        <v>716</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150</v>
      </c>
      <c r="AU122" s="245" t="s">
        <v>85</v>
      </c>
      <c r="AV122" s="14" t="s">
        <v>87</v>
      </c>
      <c r="AW122" s="14" t="s">
        <v>38</v>
      </c>
      <c r="AX122" s="14" t="s">
        <v>77</v>
      </c>
      <c r="AY122" s="245" t="s">
        <v>139</v>
      </c>
    </row>
    <row r="123" s="14" customFormat="1">
      <c r="A123" s="14"/>
      <c r="B123" s="235"/>
      <c r="C123" s="236"/>
      <c r="D123" s="226" t="s">
        <v>150</v>
      </c>
      <c r="E123" s="237" t="s">
        <v>37</v>
      </c>
      <c r="F123" s="238" t="s">
        <v>1428</v>
      </c>
      <c r="G123" s="236"/>
      <c r="H123" s="239">
        <v>716</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150</v>
      </c>
      <c r="AU123" s="245" t="s">
        <v>85</v>
      </c>
      <c r="AV123" s="14" t="s">
        <v>87</v>
      </c>
      <c r="AW123" s="14" t="s">
        <v>38</v>
      </c>
      <c r="AX123" s="14" t="s">
        <v>77</v>
      </c>
      <c r="AY123" s="245" t="s">
        <v>139</v>
      </c>
    </row>
    <row r="124" s="16" customFormat="1">
      <c r="A124" s="16"/>
      <c r="B124" s="257"/>
      <c r="C124" s="258"/>
      <c r="D124" s="226" t="s">
        <v>150</v>
      </c>
      <c r="E124" s="259" t="s">
        <v>37</v>
      </c>
      <c r="F124" s="260" t="s">
        <v>178</v>
      </c>
      <c r="G124" s="258"/>
      <c r="H124" s="261">
        <v>1432</v>
      </c>
      <c r="I124" s="262"/>
      <c r="J124" s="258"/>
      <c r="K124" s="258"/>
      <c r="L124" s="263"/>
      <c r="M124" s="264"/>
      <c r="N124" s="265"/>
      <c r="O124" s="265"/>
      <c r="P124" s="265"/>
      <c r="Q124" s="265"/>
      <c r="R124" s="265"/>
      <c r="S124" s="265"/>
      <c r="T124" s="266"/>
      <c r="U124" s="16"/>
      <c r="V124" s="16"/>
      <c r="W124" s="16"/>
      <c r="X124" s="16"/>
      <c r="Y124" s="16"/>
      <c r="Z124" s="16"/>
      <c r="AA124" s="16"/>
      <c r="AB124" s="16"/>
      <c r="AC124" s="16"/>
      <c r="AD124" s="16"/>
      <c r="AE124" s="16"/>
      <c r="AT124" s="267" t="s">
        <v>150</v>
      </c>
      <c r="AU124" s="267" t="s">
        <v>85</v>
      </c>
      <c r="AV124" s="16" t="s">
        <v>146</v>
      </c>
      <c r="AW124" s="16" t="s">
        <v>38</v>
      </c>
      <c r="AX124" s="16" t="s">
        <v>85</v>
      </c>
      <c r="AY124" s="267" t="s">
        <v>139</v>
      </c>
    </row>
    <row r="125" s="2" customFormat="1" ht="16.5" customHeight="1">
      <c r="A125" s="40"/>
      <c r="B125" s="41"/>
      <c r="C125" s="206" t="s">
        <v>238</v>
      </c>
      <c r="D125" s="206" t="s">
        <v>141</v>
      </c>
      <c r="E125" s="207" t="s">
        <v>1429</v>
      </c>
      <c r="F125" s="208" t="s">
        <v>1430</v>
      </c>
      <c r="G125" s="209" t="s">
        <v>144</v>
      </c>
      <c r="H125" s="210">
        <v>716</v>
      </c>
      <c r="I125" s="211"/>
      <c r="J125" s="212">
        <f>ROUND(I125*H125,2)</f>
        <v>0</v>
      </c>
      <c r="K125" s="208" t="s">
        <v>37</v>
      </c>
      <c r="L125" s="46"/>
      <c r="M125" s="213" t="s">
        <v>37</v>
      </c>
      <c r="N125" s="214" t="s">
        <v>48</v>
      </c>
      <c r="O125" s="86"/>
      <c r="P125" s="215">
        <f>O125*H125</f>
        <v>0</v>
      </c>
      <c r="Q125" s="215">
        <v>0.00052999999999999998</v>
      </c>
      <c r="R125" s="215">
        <f>Q125*H125</f>
        <v>0.37947999999999998</v>
      </c>
      <c r="S125" s="215">
        <v>0</v>
      </c>
      <c r="T125" s="216">
        <f>S125*H125</f>
        <v>0</v>
      </c>
      <c r="U125" s="40"/>
      <c r="V125" s="40"/>
      <c r="W125" s="40"/>
      <c r="X125" s="40"/>
      <c r="Y125" s="40"/>
      <c r="Z125" s="40"/>
      <c r="AA125" s="40"/>
      <c r="AB125" s="40"/>
      <c r="AC125" s="40"/>
      <c r="AD125" s="40"/>
      <c r="AE125" s="40"/>
      <c r="AR125" s="217" t="s">
        <v>146</v>
      </c>
      <c r="AT125" s="217" t="s">
        <v>141</v>
      </c>
      <c r="AU125" s="217" t="s">
        <v>85</v>
      </c>
      <c r="AY125" s="19" t="s">
        <v>139</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146</v>
      </c>
      <c r="BM125" s="217" t="s">
        <v>1431</v>
      </c>
    </row>
    <row r="126" s="14" customFormat="1">
      <c r="A126" s="14"/>
      <c r="B126" s="235"/>
      <c r="C126" s="236"/>
      <c r="D126" s="226" t="s">
        <v>150</v>
      </c>
      <c r="E126" s="237" t="s">
        <v>37</v>
      </c>
      <c r="F126" s="238" t="s">
        <v>1432</v>
      </c>
      <c r="G126" s="236"/>
      <c r="H126" s="239">
        <v>716</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150</v>
      </c>
      <c r="AU126" s="245" t="s">
        <v>85</v>
      </c>
      <c r="AV126" s="14" t="s">
        <v>87</v>
      </c>
      <c r="AW126" s="14" t="s">
        <v>38</v>
      </c>
      <c r="AX126" s="14" t="s">
        <v>77</v>
      </c>
      <c r="AY126" s="245" t="s">
        <v>139</v>
      </c>
    </row>
    <row r="127" s="16" customFormat="1">
      <c r="A127" s="16"/>
      <c r="B127" s="257"/>
      <c r="C127" s="258"/>
      <c r="D127" s="226" t="s">
        <v>150</v>
      </c>
      <c r="E127" s="259" t="s">
        <v>37</v>
      </c>
      <c r="F127" s="260" t="s">
        <v>178</v>
      </c>
      <c r="G127" s="258"/>
      <c r="H127" s="261">
        <v>716</v>
      </c>
      <c r="I127" s="262"/>
      <c r="J127" s="258"/>
      <c r="K127" s="258"/>
      <c r="L127" s="263"/>
      <c r="M127" s="264"/>
      <c r="N127" s="265"/>
      <c r="O127" s="265"/>
      <c r="P127" s="265"/>
      <c r="Q127" s="265"/>
      <c r="R127" s="265"/>
      <c r="S127" s="265"/>
      <c r="T127" s="266"/>
      <c r="U127" s="16"/>
      <c r="V127" s="16"/>
      <c r="W127" s="16"/>
      <c r="X127" s="16"/>
      <c r="Y127" s="16"/>
      <c r="Z127" s="16"/>
      <c r="AA127" s="16"/>
      <c r="AB127" s="16"/>
      <c r="AC127" s="16"/>
      <c r="AD127" s="16"/>
      <c r="AE127" s="16"/>
      <c r="AT127" s="267" t="s">
        <v>150</v>
      </c>
      <c r="AU127" s="267" t="s">
        <v>85</v>
      </c>
      <c r="AV127" s="16" t="s">
        <v>146</v>
      </c>
      <c r="AW127" s="16" t="s">
        <v>38</v>
      </c>
      <c r="AX127" s="16" t="s">
        <v>85</v>
      </c>
      <c r="AY127" s="267" t="s">
        <v>139</v>
      </c>
    </row>
    <row r="128" s="2" customFormat="1" ht="16.5" customHeight="1">
      <c r="A128" s="40"/>
      <c r="B128" s="41"/>
      <c r="C128" s="206" t="s">
        <v>252</v>
      </c>
      <c r="D128" s="206" t="s">
        <v>141</v>
      </c>
      <c r="E128" s="207" t="s">
        <v>1433</v>
      </c>
      <c r="F128" s="208" t="s">
        <v>1434</v>
      </c>
      <c r="G128" s="209" t="s">
        <v>144</v>
      </c>
      <c r="H128" s="210">
        <v>716</v>
      </c>
      <c r="I128" s="211"/>
      <c r="J128" s="212">
        <f>ROUND(I128*H128,2)</f>
        <v>0</v>
      </c>
      <c r="K128" s="208" t="s">
        <v>37</v>
      </c>
      <c r="L128" s="46"/>
      <c r="M128" s="213" t="s">
        <v>37</v>
      </c>
      <c r="N128" s="214" t="s">
        <v>48</v>
      </c>
      <c r="O128" s="86"/>
      <c r="P128" s="215">
        <f>O128*H128</f>
        <v>0</v>
      </c>
      <c r="Q128" s="215">
        <v>0.00029999999999999997</v>
      </c>
      <c r="R128" s="215">
        <f>Q128*H128</f>
        <v>0.21479999999999999</v>
      </c>
      <c r="S128" s="215">
        <v>0</v>
      </c>
      <c r="T128" s="216">
        <f>S128*H128</f>
        <v>0</v>
      </c>
      <c r="U128" s="40"/>
      <c r="V128" s="40"/>
      <c r="W128" s="40"/>
      <c r="X128" s="40"/>
      <c r="Y128" s="40"/>
      <c r="Z128" s="40"/>
      <c r="AA128" s="40"/>
      <c r="AB128" s="40"/>
      <c r="AC128" s="40"/>
      <c r="AD128" s="40"/>
      <c r="AE128" s="40"/>
      <c r="AR128" s="217" t="s">
        <v>146</v>
      </c>
      <c r="AT128" s="217" t="s">
        <v>141</v>
      </c>
      <c r="AU128" s="217" t="s">
        <v>85</v>
      </c>
      <c r="AY128" s="19" t="s">
        <v>139</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146</v>
      </c>
      <c r="BM128" s="217" t="s">
        <v>1435</v>
      </c>
    </row>
    <row r="129" s="14" customFormat="1">
      <c r="A129" s="14"/>
      <c r="B129" s="235"/>
      <c r="C129" s="236"/>
      <c r="D129" s="226" t="s">
        <v>150</v>
      </c>
      <c r="E129" s="237" t="s">
        <v>37</v>
      </c>
      <c r="F129" s="238" t="s">
        <v>1436</v>
      </c>
      <c r="G129" s="236"/>
      <c r="H129" s="239">
        <v>716</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150</v>
      </c>
      <c r="AU129" s="245" t="s">
        <v>85</v>
      </c>
      <c r="AV129" s="14" t="s">
        <v>87</v>
      </c>
      <c r="AW129" s="14" t="s">
        <v>38</v>
      </c>
      <c r="AX129" s="14" t="s">
        <v>77</v>
      </c>
      <c r="AY129" s="245" t="s">
        <v>139</v>
      </c>
    </row>
    <row r="130" s="16" customFormat="1">
      <c r="A130" s="16"/>
      <c r="B130" s="257"/>
      <c r="C130" s="258"/>
      <c r="D130" s="226" t="s">
        <v>150</v>
      </c>
      <c r="E130" s="259" t="s">
        <v>37</v>
      </c>
      <c r="F130" s="260" t="s">
        <v>178</v>
      </c>
      <c r="G130" s="258"/>
      <c r="H130" s="261">
        <v>716</v>
      </c>
      <c r="I130" s="262"/>
      <c r="J130" s="258"/>
      <c r="K130" s="258"/>
      <c r="L130" s="263"/>
      <c r="M130" s="264"/>
      <c r="N130" s="265"/>
      <c r="O130" s="265"/>
      <c r="P130" s="265"/>
      <c r="Q130" s="265"/>
      <c r="R130" s="265"/>
      <c r="S130" s="265"/>
      <c r="T130" s="266"/>
      <c r="U130" s="16"/>
      <c r="V130" s="16"/>
      <c r="W130" s="16"/>
      <c r="X130" s="16"/>
      <c r="Y130" s="16"/>
      <c r="Z130" s="16"/>
      <c r="AA130" s="16"/>
      <c r="AB130" s="16"/>
      <c r="AC130" s="16"/>
      <c r="AD130" s="16"/>
      <c r="AE130" s="16"/>
      <c r="AT130" s="267" t="s">
        <v>150</v>
      </c>
      <c r="AU130" s="267" t="s">
        <v>85</v>
      </c>
      <c r="AV130" s="16" t="s">
        <v>146</v>
      </c>
      <c r="AW130" s="16" t="s">
        <v>38</v>
      </c>
      <c r="AX130" s="16" t="s">
        <v>85</v>
      </c>
      <c r="AY130" s="267" t="s">
        <v>139</v>
      </c>
    </row>
    <row r="131" s="2" customFormat="1" ht="16.5" customHeight="1">
      <c r="A131" s="40"/>
      <c r="B131" s="41"/>
      <c r="C131" s="206" t="s">
        <v>8</v>
      </c>
      <c r="D131" s="206" t="s">
        <v>141</v>
      </c>
      <c r="E131" s="207" t="s">
        <v>1437</v>
      </c>
      <c r="F131" s="208" t="s">
        <v>1438</v>
      </c>
      <c r="G131" s="209" t="s">
        <v>241</v>
      </c>
      <c r="H131" s="210">
        <v>16</v>
      </c>
      <c r="I131" s="211"/>
      <c r="J131" s="212">
        <f>ROUND(I131*H131,2)</f>
        <v>0</v>
      </c>
      <c r="K131" s="208" t="s">
        <v>37</v>
      </c>
      <c r="L131" s="46"/>
      <c r="M131" s="213" t="s">
        <v>37</v>
      </c>
      <c r="N131" s="214" t="s">
        <v>48</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146</v>
      </c>
      <c r="AT131" s="217" t="s">
        <v>141</v>
      </c>
      <c r="AU131" s="217" t="s">
        <v>85</v>
      </c>
      <c r="AY131" s="19" t="s">
        <v>139</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146</v>
      </c>
      <c r="BM131" s="217" t="s">
        <v>1439</v>
      </c>
    </row>
    <row r="132" s="14" customFormat="1">
      <c r="A132" s="14"/>
      <c r="B132" s="235"/>
      <c r="C132" s="236"/>
      <c r="D132" s="226" t="s">
        <v>150</v>
      </c>
      <c r="E132" s="237" t="s">
        <v>37</v>
      </c>
      <c r="F132" s="238" t="s">
        <v>260</v>
      </c>
      <c r="G132" s="236"/>
      <c r="H132" s="239">
        <v>16</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150</v>
      </c>
      <c r="AU132" s="245" t="s">
        <v>85</v>
      </c>
      <c r="AV132" s="14" t="s">
        <v>87</v>
      </c>
      <c r="AW132" s="14" t="s">
        <v>38</v>
      </c>
      <c r="AX132" s="14" t="s">
        <v>77</v>
      </c>
      <c r="AY132" s="245" t="s">
        <v>139</v>
      </c>
    </row>
    <row r="133" s="16" customFormat="1">
      <c r="A133" s="16"/>
      <c r="B133" s="257"/>
      <c r="C133" s="258"/>
      <c r="D133" s="226" t="s">
        <v>150</v>
      </c>
      <c r="E133" s="259" t="s">
        <v>37</v>
      </c>
      <c r="F133" s="260" t="s">
        <v>178</v>
      </c>
      <c r="G133" s="258"/>
      <c r="H133" s="261">
        <v>16</v>
      </c>
      <c r="I133" s="262"/>
      <c r="J133" s="258"/>
      <c r="K133" s="258"/>
      <c r="L133" s="263"/>
      <c r="M133" s="264"/>
      <c r="N133" s="265"/>
      <c r="O133" s="265"/>
      <c r="P133" s="265"/>
      <c r="Q133" s="265"/>
      <c r="R133" s="265"/>
      <c r="S133" s="265"/>
      <c r="T133" s="266"/>
      <c r="U133" s="16"/>
      <c r="V133" s="16"/>
      <c r="W133" s="16"/>
      <c r="X133" s="16"/>
      <c r="Y133" s="16"/>
      <c r="Z133" s="16"/>
      <c r="AA133" s="16"/>
      <c r="AB133" s="16"/>
      <c r="AC133" s="16"/>
      <c r="AD133" s="16"/>
      <c r="AE133" s="16"/>
      <c r="AT133" s="267" t="s">
        <v>150</v>
      </c>
      <c r="AU133" s="267" t="s">
        <v>85</v>
      </c>
      <c r="AV133" s="16" t="s">
        <v>146</v>
      </c>
      <c r="AW133" s="16" t="s">
        <v>38</v>
      </c>
      <c r="AX133" s="16" t="s">
        <v>85</v>
      </c>
      <c r="AY133" s="267" t="s">
        <v>139</v>
      </c>
    </row>
    <row r="134" s="2" customFormat="1" ht="16.5" customHeight="1">
      <c r="A134" s="40"/>
      <c r="B134" s="41"/>
      <c r="C134" s="206" t="s">
        <v>260</v>
      </c>
      <c r="D134" s="206" t="s">
        <v>141</v>
      </c>
      <c r="E134" s="207" t="s">
        <v>1440</v>
      </c>
      <c r="F134" s="208" t="s">
        <v>1441</v>
      </c>
      <c r="G134" s="209" t="s">
        <v>241</v>
      </c>
      <c r="H134" s="210">
        <v>983</v>
      </c>
      <c r="I134" s="211"/>
      <c r="J134" s="212">
        <f>ROUND(I134*H134,2)</f>
        <v>0</v>
      </c>
      <c r="K134" s="208" t="s">
        <v>37</v>
      </c>
      <c r="L134" s="46"/>
      <c r="M134" s="213" t="s">
        <v>37</v>
      </c>
      <c r="N134" s="214" t="s">
        <v>48</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146</v>
      </c>
      <c r="AT134" s="217" t="s">
        <v>141</v>
      </c>
      <c r="AU134" s="217" t="s">
        <v>85</v>
      </c>
      <c r="AY134" s="19" t="s">
        <v>139</v>
      </c>
      <c r="BE134" s="218">
        <f>IF(N134="základní",J134,0)</f>
        <v>0</v>
      </c>
      <c r="BF134" s="218">
        <f>IF(N134="snížená",J134,0)</f>
        <v>0</v>
      </c>
      <c r="BG134" s="218">
        <f>IF(N134="zákl. přenesená",J134,0)</f>
        <v>0</v>
      </c>
      <c r="BH134" s="218">
        <f>IF(N134="sníž. přenesená",J134,0)</f>
        <v>0</v>
      </c>
      <c r="BI134" s="218">
        <f>IF(N134="nulová",J134,0)</f>
        <v>0</v>
      </c>
      <c r="BJ134" s="19" t="s">
        <v>85</v>
      </c>
      <c r="BK134" s="218">
        <f>ROUND(I134*H134,2)</f>
        <v>0</v>
      </c>
      <c r="BL134" s="19" t="s">
        <v>146</v>
      </c>
      <c r="BM134" s="217" t="s">
        <v>1442</v>
      </c>
    </row>
    <row r="135" s="14" customFormat="1">
      <c r="A135" s="14"/>
      <c r="B135" s="235"/>
      <c r="C135" s="236"/>
      <c r="D135" s="226" t="s">
        <v>150</v>
      </c>
      <c r="E135" s="237" t="s">
        <v>37</v>
      </c>
      <c r="F135" s="238" t="s">
        <v>1443</v>
      </c>
      <c r="G135" s="236"/>
      <c r="H135" s="239">
        <v>983</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150</v>
      </c>
      <c r="AU135" s="245" t="s">
        <v>85</v>
      </c>
      <c r="AV135" s="14" t="s">
        <v>87</v>
      </c>
      <c r="AW135" s="14" t="s">
        <v>38</v>
      </c>
      <c r="AX135" s="14" t="s">
        <v>77</v>
      </c>
      <c r="AY135" s="245" t="s">
        <v>139</v>
      </c>
    </row>
    <row r="136" s="16" customFormat="1">
      <c r="A136" s="16"/>
      <c r="B136" s="257"/>
      <c r="C136" s="258"/>
      <c r="D136" s="226" t="s">
        <v>150</v>
      </c>
      <c r="E136" s="259" t="s">
        <v>37</v>
      </c>
      <c r="F136" s="260" t="s">
        <v>178</v>
      </c>
      <c r="G136" s="258"/>
      <c r="H136" s="261">
        <v>983</v>
      </c>
      <c r="I136" s="262"/>
      <c r="J136" s="258"/>
      <c r="K136" s="258"/>
      <c r="L136" s="263"/>
      <c r="M136" s="264"/>
      <c r="N136" s="265"/>
      <c r="O136" s="265"/>
      <c r="P136" s="265"/>
      <c r="Q136" s="265"/>
      <c r="R136" s="265"/>
      <c r="S136" s="265"/>
      <c r="T136" s="266"/>
      <c r="U136" s="16"/>
      <c r="V136" s="16"/>
      <c r="W136" s="16"/>
      <c r="X136" s="16"/>
      <c r="Y136" s="16"/>
      <c r="Z136" s="16"/>
      <c r="AA136" s="16"/>
      <c r="AB136" s="16"/>
      <c r="AC136" s="16"/>
      <c r="AD136" s="16"/>
      <c r="AE136" s="16"/>
      <c r="AT136" s="267" t="s">
        <v>150</v>
      </c>
      <c r="AU136" s="267" t="s">
        <v>85</v>
      </c>
      <c r="AV136" s="16" t="s">
        <v>146</v>
      </c>
      <c r="AW136" s="16" t="s">
        <v>38</v>
      </c>
      <c r="AX136" s="16" t="s">
        <v>85</v>
      </c>
      <c r="AY136" s="267" t="s">
        <v>139</v>
      </c>
    </row>
    <row r="137" s="2" customFormat="1" ht="16.5" customHeight="1">
      <c r="A137" s="40"/>
      <c r="B137" s="41"/>
      <c r="C137" s="206" t="s">
        <v>265</v>
      </c>
      <c r="D137" s="206" t="s">
        <v>141</v>
      </c>
      <c r="E137" s="207" t="s">
        <v>1444</v>
      </c>
      <c r="F137" s="208" t="s">
        <v>1445</v>
      </c>
      <c r="G137" s="209" t="s">
        <v>241</v>
      </c>
      <c r="H137" s="210">
        <v>1175</v>
      </c>
      <c r="I137" s="211"/>
      <c r="J137" s="212">
        <f>ROUND(I137*H137,2)</f>
        <v>0</v>
      </c>
      <c r="K137" s="208" t="s">
        <v>37</v>
      </c>
      <c r="L137" s="46"/>
      <c r="M137" s="213" t="s">
        <v>37</v>
      </c>
      <c r="N137" s="214" t="s">
        <v>48</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146</v>
      </c>
      <c r="AT137" s="217" t="s">
        <v>141</v>
      </c>
      <c r="AU137" s="217" t="s">
        <v>85</v>
      </c>
      <c r="AY137" s="19" t="s">
        <v>139</v>
      </c>
      <c r="BE137" s="218">
        <f>IF(N137="základní",J137,0)</f>
        <v>0</v>
      </c>
      <c r="BF137" s="218">
        <f>IF(N137="snížená",J137,0)</f>
        <v>0</v>
      </c>
      <c r="BG137" s="218">
        <f>IF(N137="zákl. přenesená",J137,0)</f>
        <v>0</v>
      </c>
      <c r="BH137" s="218">
        <f>IF(N137="sníž. přenesená",J137,0)</f>
        <v>0</v>
      </c>
      <c r="BI137" s="218">
        <f>IF(N137="nulová",J137,0)</f>
        <v>0</v>
      </c>
      <c r="BJ137" s="19" t="s">
        <v>85</v>
      </c>
      <c r="BK137" s="218">
        <f>ROUND(I137*H137,2)</f>
        <v>0</v>
      </c>
      <c r="BL137" s="19" t="s">
        <v>146</v>
      </c>
      <c r="BM137" s="217" t="s">
        <v>1446</v>
      </c>
    </row>
    <row r="138" s="14" customFormat="1">
      <c r="A138" s="14"/>
      <c r="B138" s="235"/>
      <c r="C138" s="236"/>
      <c r="D138" s="226" t="s">
        <v>150</v>
      </c>
      <c r="E138" s="237" t="s">
        <v>37</v>
      </c>
      <c r="F138" s="238" t="s">
        <v>1447</v>
      </c>
      <c r="G138" s="236"/>
      <c r="H138" s="239">
        <v>1175</v>
      </c>
      <c r="I138" s="240"/>
      <c r="J138" s="236"/>
      <c r="K138" s="236"/>
      <c r="L138" s="241"/>
      <c r="M138" s="242"/>
      <c r="N138" s="243"/>
      <c r="O138" s="243"/>
      <c r="P138" s="243"/>
      <c r="Q138" s="243"/>
      <c r="R138" s="243"/>
      <c r="S138" s="243"/>
      <c r="T138" s="244"/>
      <c r="U138" s="14"/>
      <c r="V138" s="14"/>
      <c r="W138" s="14"/>
      <c r="X138" s="14"/>
      <c r="Y138" s="14"/>
      <c r="Z138" s="14"/>
      <c r="AA138" s="14"/>
      <c r="AB138" s="14"/>
      <c r="AC138" s="14"/>
      <c r="AD138" s="14"/>
      <c r="AE138" s="14"/>
      <c r="AT138" s="245" t="s">
        <v>150</v>
      </c>
      <c r="AU138" s="245" t="s">
        <v>85</v>
      </c>
      <c r="AV138" s="14" t="s">
        <v>87</v>
      </c>
      <c r="AW138" s="14" t="s">
        <v>38</v>
      </c>
      <c r="AX138" s="14" t="s">
        <v>77</v>
      </c>
      <c r="AY138" s="245" t="s">
        <v>139</v>
      </c>
    </row>
    <row r="139" s="16" customFormat="1">
      <c r="A139" s="16"/>
      <c r="B139" s="257"/>
      <c r="C139" s="258"/>
      <c r="D139" s="226" t="s">
        <v>150</v>
      </c>
      <c r="E139" s="259" t="s">
        <v>37</v>
      </c>
      <c r="F139" s="260" t="s">
        <v>178</v>
      </c>
      <c r="G139" s="258"/>
      <c r="H139" s="261">
        <v>1175</v>
      </c>
      <c r="I139" s="262"/>
      <c r="J139" s="258"/>
      <c r="K139" s="258"/>
      <c r="L139" s="263"/>
      <c r="M139" s="264"/>
      <c r="N139" s="265"/>
      <c r="O139" s="265"/>
      <c r="P139" s="265"/>
      <c r="Q139" s="265"/>
      <c r="R139" s="265"/>
      <c r="S139" s="265"/>
      <c r="T139" s="266"/>
      <c r="U139" s="16"/>
      <c r="V139" s="16"/>
      <c r="W139" s="16"/>
      <c r="X139" s="16"/>
      <c r="Y139" s="16"/>
      <c r="Z139" s="16"/>
      <c r="AA139" s="16"/>
      <c r="AB139" s="16"/>
      <c r="AC139" s="16"/>
      <c r="AD139" s="16"/>
      <c r="AE139" s="16"/>
      <c r="AT139" s="267" t="s">
        <v>150</v>
      </c>
      <c r="AU139" s="267" t="s">
        <v>85</v>
      </c>
      <c r="AV139" s="16" t="s">
        <v>146</v>
      </c>
      <c r="AW139" s="16" t="s">
        <v>38</v>
      </c>
      <c r="AX139" s="16" t="s">
        <v>85</v>
      </c>
      <c r="AY139" s="267" t="s">
        <v>139</v>
      </c>
    </row>
    <row r="140" s="2" customFormat="1" ht="16.5" customHeight="1">
      <c r="A140" s="40"/>
      <c r="B140" s="41"/>
      <c r="C140" s="206" t="s">
        <v>269</v>
      </c>
      <c r="D140" s="206" t="s">
        <v>141</v>
      </c>
      <c r="E140" s="207" t="s">
        <v>1448</v>
      </c>
      <c r="F140" s="208" t="s">
        <v>1449</v>
      </c>
      <c r="G140" s="209" t="s">
        <v>155</v>
      </c>
      <c r="H140" s="210">
        <v>3</v>
      </c>
      <c r="I140" s="211"/>
      <c r="J140" s="212">
        <f>ROUND(I140*H140,2)</f>
        <v>0</v>
      </c>
      <c r="K140" s="208" t="s">
        <v>37</v>
      </c>
      <c r="L140" s="46"/>
      <c r="M140" s="213" t="s">
        <v>37</v>
      </c>
      <c r="N140" s="214" t="s">
        <v>48</v>
      </c>
      <c r="O140" s="86"/>
      <c r="P140" s="215">
        <f>O140*H140</f>
        <v>0</v>
      </c>
      <c r="Q140" s="215">
        <v>0.59999999999999998</v>
      </c>
      <c r="R140" s="215">
        <f>Q140*H140</f>
        <v>1.7999999999999998</v>
      </c>
      <c r="S140" s="215">
        <v>0</v>
      </c>
      <c r="T140" s="216">
        <f>S140*H140</f>
        <v>0</v>
      </c>
      <c r="U140" s="40"/>
      <c r="V140" s="40"/>
      <c r="W140" s="40"/>
      <c r="X140" s="40"/>
      <c r="Y140" s="40"/>
      <c r="Z140" s="40"/>
      <c r="AA140" s="40"/>
      <c r="AB140" s="40"/>
      <c r="AC140" s="40"/>
      <c r="AD140" s="40"/>
      <c r="AE140" s="40"/>
      <c r="AR140" s="217" t="s">
        <v>146</v>
      </c>
      <c r="AT140" s="217" t="s">
        <v>141</v>
      </c>
      <c r="AU140" s="217" t="s">
        <v>85</v>
      </c>
      <c r="AY140" s="19" t="s">
        <v>139</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146</v>
      </c>
      <c r="BM140" s="217" t="s">
        <v>1450</v>
      </c>
    </row>
    <row r="141" s="14" customFormat="1">
      <c r="A141" s="14"/>
      <c r="B141" s="235"/>
      <c r="C141" s="236"/>
      <c r="D141" s="226" t="s">
        <v>150</v>
      </c>
      <c r="E141" s="237" t="s">
        <v>37</v>
      </c>
      <c r="F141" s="238" t="s">
        <v>160</v>
      </c>
      <c r="G141" s="236"/>
      <c r="H141" s="239">
        <v>3</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150</v>
      </c>
      <c r="AU141" s="245" t="s">
        <v>85</v>
      </c>
      <c r="AV141" s="14" t="s">
        <v>87</v>
      </c>
      <c r="AW141" s="14" t="s">
        <v>38</v>
      </c>
      <c r="AX141" s="14" t="s">
        <v>77</v>
      </c>
      <c r="AY141" s="245" t="s">
        <v>139</v>
      </c>
    </row>
    <row r="142" s="16" customFormat="1">
      <c r="A142" s="16"/>
      <c r="B142" s="257"/>
      <c r="C142" s="258"/>
      <c r="D142" s="226" t="s">
        <v>150</v>
      </c>
      <c r="E142" s="259" t="s">
        <v>37</v>
      </c>
      <c r="F142" s="260" t="s">
        <v>178</v>
      </c>
      <c r="G142" s="258"/>
      <c r="H142" s="261">
        <v>3</v>
      </c>
      <c r="I142" s="262"/>
      <c r="J142" s="258"/>
      <c r="K142" s="258"/>
      <c r="L142" s="263"/>
      <c r="M142" s="264"/>
      <c r="N142" s="265"/>
      <c r="O142" s="265"/>
      <c r="P142" s="265"/>
      <c r="Q142" s="265"/>
      <c r="R142" s="265"/>
      <c r="S142" s="265"/>
      <c r="T142" s="266"/>
      <c r="U142" s="16"/>
      <c r="V142" s="16"/>
      <c r="W142" s="16"/>
      <c r="X142" s="16"/>
      <c r="Y142" s="16"/>
      <c r="Z142" s="16"/>
      <c r="AA142" s="16"/>
      <c r="AB142" s="16"/>
      <c r="AC142" s="16"/>
      <c r="AD142" s="16"/>
      <c r="AE142" s="16"/>
      <c r="AT142" s="267" t="s">
        <v>150</v>
      </c>
      <c r="AU142" s="267" t="s">
        <v>85</v>
      </c>
      <c r="AV142" s="16" t="s">
        <v>146</v>
      </c>
      <c r="AW142" s="16" t="s">
        <v>38</v>
      </c>
      <c r="AX142" s="16" t="s">
        <v>85</v>
      </c>
      <c r="AY142" s="267" t="s">
        <v>139</v>
      </c>
    </row>
    <row r="143" s="2" customFormat="1" ht="16.5" customHeight="1">
      <c r="A143" s="40"/>
      <c r="B143" s="41"/>
      <c r="C143" s="206" t="s">
        <v>278</v>
      </c>
      <c r="D143" s="206" t="s">
        <v>141</v>
      </c>
      <c r="E143" s="207" t="s">
        <v>1451</v>
      </c>
      <c r="F143" s="208" t="s">
        <v>1452</v>
      </c>
      <c r="G143" s="209" t="s">
        <v>241</v>
      </c>
      <c r="H143" s="210">
        <v>16</v>
      </c>
      <c r="I143" s="211"/>
      <c r="J143" s="212">
        <f>ROUND(I143*H143,2)</f>
        <v>0</v>
      </c>
      <c r="K143" s="208" t="s">
        <v>37</v>
      </c>
      <c r="L143" s="46"/>
      <c r="M143" s="213" t="s">
        <v>37</v>
      </c>
      <c r="N143" s="214" t="s">
        <v>48</v>
      </c>
      <c r="O143" s="86"/>
      <c r="P143" s="215">
        <f>O143*H143</f>
        <v>0</v>
      </c>
      <c r="Q143" s="215">
        <v>0.03015</v>
      </c>
      <c r="R143" s="215">
        <f>Q143*H143</f>
        <v>0.4824</v>
      </c>
      <c r="S143" s="215">
        <v>0</v>
      </c>
      <c r="T143" s="216">
        <f>S143*H143</f>
        <v>0</v>
      </c>
      <c r="U143" s="40"/>
      <c r="V143" s="40"/>
      <c r="W143" s="40"/>
      <c r="X143" s="40"/>
      <c r="Y143" s="40"/>
      <c r="Z143" s="40"/>
      <c r="AA143" s="40"/>
      <c r="AB143" s="40"/>
      <c r="AC143" s="40"/>
      <c r="AD143" s="40"/>
      <c r="AE143" s="40"/>
      <c r="AR143" s="217" t="s">
        <v>146</v>
      </c>
      <c r="AT143" s="217" t="s">
        <v>141</v>
      </c>
      <c r="AU143" s="217" t="s">
        <v>85</v>
      </c>
      <c r="AY143" s="19" t="s">
        <v>139</v>
      </c>
      <c r="BE143" s="218">
        <f>IF(N143="základní",J143,0)</f>
        <v>0</v>
      </c>
      <c r="BF143" s="218">
        <f>IF(N143="snížená",J143,0)</f>
        <v>0</v>
      </c>
      <c r="BG143" s="218">
        <f>IF(N143="zákl. přenesená",J143,0)</f>
        <v>0</v>
      </c>
      <c r="BH143" s="218">
        <f>IF(N143="sníž. přenesená",J143,0)</f>
        <v>0</v>
      </c>
      <c r="BI143" s="218">
        <f>IF(N143="nulová",J143,0)</f>
        <v>0</v>
      </c>
      <c r="BJ143" s="19" t="s">
        <v>85</v>
      </c>
      <c r="BK143" s="218">
        <f>ROUND(I143*H143,2)</f>
        <v>0</v>
      </c>
      <c r="BL143" s="19" t="s">
        <v>146</v>
      </c>
      <c r="BM143" s="217" t="s">
        <v>1453</v>
      </c>
    </row>
    <row r="144" s="14" customFormat="1">
      <c r="A144" s="14"/>
      <c r="B144" s="235"/>
      <c r="C144" s="236"/>
      <c r="D144" s="226" t="s">
        <v>150</v>
      </c>
      <c r="E144" s="237" t="s">
        <v>37</v>
      </c>
      <c r="F144" s="238" t="s">
        <v>1454</v>
      </c>
      <c r="G144" s="236"/>
      <c r="H144" s="239">
        <v>16</v>
      </c>
      <c r="I144" s="240"/>
      <c r="J144" s="236"/>
      <c r="K144" s="236"/>
      <c r="L144" s="241"/>
      <c r="M144" s="242"/>
      <c r="N144" s="243"/>
      <c r="O144" s="243"/>
      <c r="P144" s="243"/>
      <c r="Q144" s="243"/>
      <c r="R144" s="243"/>
      <c r="S144" s="243"/>
      <c r="T144" s="244"/>
      <c r="U144" s="14"/>
      <c r="V144" s="14"/>
      <c r="W144" s="14"/>
      <c r="X144" s="14"/>
      <c r="Y144" s="14"/>
      <c r="Z144" s="14"/>
      <c r="AA144" s="14"/>
      <c r="AB144" s="14"/>
      <c r="AC144" s="14"/>
      <c r="AD144" s="14"/>
      <c r="AE144" s="14"/>
      <c r="AT144" s="245" t="s">
        <v>150</v>
      </c>
      <c r="AU144" s="245" t="s">
        <v>85</v>
      </c>
      <c r="AV144" s="14" t="s">
        <v>87</v>
      </c>
      <c r="AW144" s="14" t="s">
        <v>38</v>
      </c>
      <c r="AX144" s="14" t="s">
        <v>77</v>
      </c>
      <c r="AY144" s="245" t="s">
        <v>139</v>
      </c>
    </row>
    <row r="145" s="16" customFormat="1">
      <c r="A145" s="16"/>
      <c r="B145" s="257"/>
      <c r="C145" s="258"/>
      <c r="D145" s="226" t="s">
        <v>150</v>
      </c>
      <c r="E145" s="259" t="s">
        <v>37</v>
      </c>
      <c r="F145" s="260" t="s">
        <v>178</v>
      </c>
      <c r="G145" s="258"/>
      <c r="H145" s="261">
        <v>16</v>
      </c>
      <c r="I145" s="262"/>
      <c r="J145" s="258"/>
      <c r="K145" s="258"/>
      <c r="L145" s="263"/>
      <c r="M145" s="264"/>
      <c r="N145" s="265"/>
      <c r="O145" s="265"/>
      <c r="P145" s="265"/>
      <c r="Q145" s="265"/>
      <c r="R145" s="265"/>
      <c r="S145" s="265"/>
      <c r="T145" s="266"/>
      <c r="U145" s="16"/>
      <c r="V145" s="16"/>
      <c r="W145" s="16"/>
      <c r="X145" s="16"/>
      <c r="Y145" s="16"/>
      <c r="Z145" s="16"/>
      <c r="AA145" s="16"/>
      <c r="AB145" s="16"/>
      <c r="AC145" s="16"/>
      <c r="AD145" s="16"/>
      <c r="AE145" s="16"/>
      <c r="AT145" s="267" t="s">
        <v>150</v>
      </c>
      <c r="AU145" s="267" t="s">
        <v>85</v>
      </c>
      <c r="AV145" s="16" t="s">
        <v>146</v>
      </c>
      <c r="AW145" s="16" t="s">
        <v>38</v>
      </c>
      <c r="AX145" s="16" t="s">
        <v>85</v>
      </c>
      <c r="AY145" s="267" t="s">
        <v>139</v>
      </c>
    </row>
    <row r="146" s="2" customFormat="1" ht="16.5" customHeight="1">
      <c r="A146" s="40"/>
      <c r="B146" s="41"/>
      <c r="C146" s="206" t="s">
        <v>283</v>
      </c>
      <c r="D146" s="206" t="s">
        <v>141</v>
      </c>
      <c r="E146" s="207" t="s">
        <v>1455</v>
      </c>
      <c r="F146" s="208" t="s">
        <v>1456</v>
      </c>
      <c r="G146" s="209" t="s">
        <v>241</v>
      </c>
      <c r="H146" s="210">
        <v>16</v>
      </c>
      <c r="I146" s="211"/>
      <c r="J146" s="212">
        <f>ROUND(I146*H146,2)</f>
        <v>0</v>
      </c>
      <c r="K146" s="208" t="s">
        <v>37</v>
      </c>
      <c r="L146" s="46"/>
      <c r="M146" s="213" t="s">
        <v>37</v>
      </c>
      <c r="N146" s="214" t="s">
        <v>48</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146</v>
      </c>
      <c r="AT146" s="217" t="s">
        <v>141</v>
      </c>
      <c r="AU146" s="217" t="s">
        <v>85</v>
      </c>
      <c r="AY146" s="19" t="s">
        <v>139</v>
      </c>
      <c r="BE146" s="218">
        <f>IF(N146="základní",J146,0)</f>
        <v>0</v>
      </c>
      <c r="BF146" s="218">
        <f>IF(N146="snížená",J146,0)</f>
        <v>0</v>
      </c>
      <c r="BG146" s="218">
        <f>IF(N146="zákl. přenesená",J146,0)</f>
        <v>0</v>
      </c>
      <c r="BH146" s="218">
        <f>IF(N146="sníž. přenesená",J146,0)</f>
        <v>0</v>
      </c>
      <c r="BI146" s="218">
        <f>IF(N146="nulová",J146,0)</f>
        <v>0</v>
      </c>
      <c r="BJ146" s="19" t="s">
        <v>85</v>
      </c>
      <c r="BK146" s="218">
        <f>ROUND(I146*H146,2)</f>
        <v>0</v>
      </c>
      <c r="BL146" s="19" t="s">
        <v>146</v>
      </c>
      <c r="BM146" s="217" t="s">
        <v>1457</v>
      </c>
    </row>
    <row r="147" s="14" customFormat="1">
      <c r="A147" s="14"/>
      <c r="B147" s="235"/>
      <c r="C147" s="236"/>
      <c r="D147" s="226" t="s">
        <v>150</v>
      </c>
      <c r="E147" s="237" t="s">
        <v>37</v>
      </c>
      <c r="F147" s="238" t="s">
        <v>260</v>
      </c>
      <c r="G147" s="236"/>
      <c r="H147" s="239">
        <v>16</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150</v>
      </c>
      <c r="AU147" s="245" t="s">
        <v>85</v>
      </c>
      <c r="AV147" s="14" t="s">
        <v>87</v>
      </c>
      <c r="AW147" s="14" t="s">
        <v>38</v>
      </c>
      <c r="AX147" s="14" t="s">
        <v>77</v>
      </c>
      <c r="AY147" s="245" t="s">
        <v>139</v>
      </c>
    </row>
    <row r="148" s="16" customFormat="1">
      <c r="A148" s="16"/>
      <c r="B148" s="257"/>
      <c r="C148" s="258"/>
      <c r="D148" s="226" t="s">
        <v>150</v>
      </c>
      <c r="E148" s="259" t="s">
        <v>37</v>
      </c>
      <c r="F148" s="260" t="s">
        <v>178</v>
      </c>
      <c r="G148" s="258"/>
      <c r="H148" s="261">
        <v>16</v>
      </c>
      <c r="I148" s="262"/>
      <c r="J148" s="258"/>
      <c r="K148" s="258"/>
      <c r="L148" s="263"/>
      <c r="M148" s="264"/>
      <c r="N148" s="265"/>
      <c r="O148" s="265"/>
      <c r="P148" s="265"/>
      <c r="Q148" s="265"/>
      <c r="R148" s="265"/>
      <c r="S148" s="265"/>
      <c r="T148" s="266"/>
      <c r="U148" s="16"/>
      <c r="V148" s="16"/>
      <c r="W148" s="16"/>
      <c r="X148" s="16"/>
      <c r="Y148" s="16"/>
      <c r="Z148" s="16"/>
      <c r="AA148" s="16"/>
      <c r="AB148" s="16"/>
      <c r="AC148" s="16"/>
      <c r="AD148" s="16"/>
      <c r="AE148" s="16"/>
      <c r="AT148" s="267" t="s">
        <v>150</v>
      </c>
      <c r="AU148" s="267" t="s">
        <v>85</v>
      </c>
      <c r="AV148" s="16" t="s">
        <v>146</v>
      </c>
      <c r="AW148" s="16" t="s">
        <v>38</v>
      </c>
      <c r="AX148" s="16" t="s">
        <v>85</v>
      </c>
      <c r="AY148" s="267" t="s">
        <v>139</v>
      </c>
    </row>
    <row r="149" s="2" customFormat="1" ht="16.5" customHeight="1">
      <c r="A149" s="40"/>
      <c r="B149" s="41"/>
      <c r="C149" s="206" t="s">
        <v>7</v>
      </c>
      <c r="D149" s="206" t="s">
        <v>141</v>
      </c>
      <c r="E149" s="207" t="s">
        <v>1458</v>
      </c>
      <c r="F149" s="208" t="s">
        <v>1459</v>
      </c>
      <c r="G149" s="209" t="s">
        <v>241</v>
      </c>
      <c r="H149" s="210">
        <v>1175</v>
      </c>
      <c r="I149" s="211"/>
      <c r="J149" s="212">
        <f>ROUND(I149*H149,2)</f>
        <v>0</v>
      </c>
      <c r="K149" s="208" t="s">
        <v>37</v>
      </c>
      <c r="L149" s="46"/>
      <c r="M149" s="213" t="s">
        <v>37</v>
      </c>
      <c r="N149" s="214" t="s">
        <v>48</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146</v>
      </c>
      <c r="AT149" s="217" t="s">
        <v>141</v>
      </c>
      <c r="AU149" s="217" t="s">
        <v>85</v>
      </c>
      <c r="AY149" s="19" t="s">
        <v>139</v>
      </c>
      <c r="BE149" s="218">
        <f>IF(N149="základní",J149,0)</f>
        <v>0</v>
      </c>
      <c r="BF149" s="218">
        <f>IF(N149="snížená",J149,0)</f>
        <v>0</v>
      </c>
      <c r="BG149" s="218">
        <f>IF(N149="zákl. přenesená",J149,0)</f>
        <v>0</v>
      </c>
      <c r="BH149" s="218">
        <f>IF(N149="sníž. přenesená",J149,0)</f>
        <v>0</v>
      </c>
      <c r="BI149" s="218">
        <f>IF(N149="nulová",J149,0)</f>
        <v>0</v>
      </c>
      <c r="BJ149" s="19" t="s">
        <v>85</v>
      </c>
      <c r="BK149" s="218">
        <f>ROUND(I149*H149,2)</f>
        <v>0</v>
      </c>
      <c r="BL149" s="19" t="s">
        <v>146</v>
      </c>
      <c r="BM149" s="217" t="s">
        <v>1460</v>
      </c>
    </row>
    <row r="150" s="14" customFormat="1">
      <c r="A150" s="14"/>
      <c r="B150" s="235"/>
      <c r="C150" s="236"/>
      <c r="D150" s="226" t="s">
        <v>150</v>
      </c>
      <c r="E150" s="237" t="s">
        <v>37</v>
      </c>
      <c r="F150" s="238" t="s">
        <v>1447</v>
      </c>
      <c r="G150" s="236"/>
      <c r="H150" s="239">
        <v>1175</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150</v>
      </c>
      <c r="AU150" s="245" t="s">
        <v>85</v>
      </c>
      <c r="AV150" s="14" t="s">
        <v>87</v>
      </c>
      <c r="AW150" s="14" t="s">
        <v>38</v>
      </c>
      <c r="AX150" s="14" t="s">
        <v>77</v>
      </c>
      <c r="AY150" s="245" t="s">
        <v>139</v>
      </c>
    </row>
    <row r="151" s="16" customFormat="1">
      <c r="A151" s="16"/>
      <c r="B151" s="257"/>
      <c r="C151" s="258"/>
      <c r="D151" s="226" t="s">
        <v>150</v>
      </c>
      <c r="E151" s="259" t="s">
        <v>37</v>
      </c>
      <c r="F151" s="260" t="s">
        <v>178</v>
      </c>
      <c r="G151" s="258"/>
      <c r="H151" s="261">
        <v>1175</v>
      </c>
      <c r="I151" s="262"/>
      <c r="J151" s="258"/>
      <c r="K151" s="258"/>
      <c r="L151" s="263"/>
      <c r="M151" s="264"/>
      <c r="N151" s="265"/>
      <c r="O151" s="265"/>
      <c r="P151" s="265"/>
      <c r="Q151" s="265"/>
      <c r="R151" s="265"/>
      <c r="S151" s="265"/>
      <c r="T151" s="266"/>
      <c r="U151" s="16"/>
      <c r="V151" s="16"/>
      <c r="W151" s="16"/>
      <c r="X151" s="16"/>
      <c r="Y151" s="16"/>
      <c r="Z151" s="16"/>
      <c r="AA151" s="16"/>
      <c r="AB151" s="16"/>
      <c r="AC151" s="16"/>
      <c r="AD151" s="16"/>
      <c r="AE151" s="16"/>
      <c r="AT151" s="267" t="s">
        <v>150</v>
      </c>
      <c r="AU151" s="267" t="s">
        <v>85</v>
      </c>
      <c r="AV151" s="16" t="s">
        <v>146</v>
      </c>
      <c r="AW151" s="16" t="s">
        <v>38</v>
      </c>
      <c r="AX151" s="16" t="s">
        <v>85</v>
      </c>
      <c r="AY151" s="267" t="s">
        <v>139</v>
      </c>
    </row>
    <row r="152" s="2" customFormat="1" ht="16.5" customHeight="1">
      <c r="A152" s="40"/>
      <c r="B152" s="41"/>
      <c r="C152" s="206" t="s">
        <v>295</v>
      </c>
      <c r="D152" s="206" t="s">
        <v>141</v>
      </c>
      <c r="E152" s="207" t="s">
        <v>1461</v>
      </c>
      <c r="F152" s="208" t="s">
        <v>1462</v>
      </c>
      <c r="G152" s="209" t="s">
        <v>241</v>
      </c>
      <c r="H152" s="210">
        <v>983</v>
      </c>
      <c r="I152" s="211"/>
      <c r="J152" s="212">
        <f>ROUND(I152*H152,2)</f>
        <v>0</v>
      </c>
      <c r="K152" s="208" t="s">
        <v>37</v>
      </c>
      <c r="L152" s="46"/>
      <c r="M152" s="213" t="s">
        <v>37</v>
      </c>
      <c r="N152" s="214" t="s">
        <v>48</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146</v>
      </c>
      <c r="AT152" s="217" t="s">
        <v>141</v>
      </c>
      <c r="AU152" s="217" t="s">
        <v>85</v>
      </c>
      <c r="AY152" s="19" t="s">
        <v>139</v>
      </c>
      <c r="BE152" s="218">
        <f>IF(N152="základní",J152,0)</f>
        <v>0</v>
      </c>
      <c r="BF152" s="218">
        <f>IF(N152="snížená",J152,0)</f>
        <v>0</v>
      </c>
      <c r="BG152" s="218">
        <f>IF(N152="zákl. přenesená",J152,0)</f>
        <v>0</v>
      </c>
      <c r="BH152" s="218">
        <f>IF(N152="sníž. přenesená",J152,0)</f>
        <v>0</v>
      </c>
      <c r="BI152" s="218">
        <f>IF(N152="nulová",J152,0)</f>
        <v>0</v>
      </c>
      <c r="BJ152" s="19" t="s">
        <v>85</v>
      </c>
      <c r="BK152" s="218">
        <f>ROUND(I152*H152,2)</f>
        <v>0</v>
      </c>
      <c r="BL152" s="19" t="s">
        <v>146</v>
      </c>
      <c r="BM152" s="217" t="s">
        <v>1463</v>
      </c>
    </row>
    <row r="153" s="14" customFormat="1">
      <c r="A153" s="14"/>
      <c r="B153" s="235"/>
      <c r="C153" s="236"/>
      <c r="D153" s="226" t="s">
        <v>150</v>
      </c>
      <c r="E153" s="237" t="s">
        <v>37</v>
      </c>
      <c r="F153" s="238" t="s">
        <v>1443</v>
      </c>
      <c r="G153" s="236"/>
      <c r="H153" s="239">
        <v>983</v>
      </c>
      <c r="I153" s="240"/>
      <c r="J153" s="236"/>
      <c r="K153" s="236"/>
      <c r="L153" s="241"/>
      <c r="M153" s="242"/>
      <c r="N153" s="243"/>
      <c r="O153" s="243"/>
      <c r="P153" s="243"/>
      <c r="Q153" s="243"/>
      <c r="R153" s="243"/>
      <c r="S153" s="243"/>
      <c r="T153" s="244"/>
      <c r="U153" s="14"/>
      <c r="V153" s="14"/>
      <c r="W153" s="14"/>
      <c r="X153" s="14"/>
      <c r="Y153" s="14"/>
      <c r="Z153" s="14"/>
      <c r="AA153" s="14"/>
      <c r="AB153" s="14"/>
      <c r="AC153" s="14"/>
      <c r="AD153" s="14"/>
      <c r="AE153" s="14"/>
      <c r="AT153" s="245" t="s">
        <v>150</v>
      </c>
      <c r="AU153" s="245" t="s">
        <v>85</v>
      </c>
      <c r="AV153" s="14" t="s">
        <v>87</v>
      </c>
      <c r="AW153" s="14" t="s">
        <v>38</v>
      </c>
      <c r="AX153" s="14" t="s">
        <v>77</v>
      </c>
      <c r="AY153" s="245" t="s">
        <v>139</v>
      </c>
    </row>
    <row r="154" s="16" customFormat="1">
      <c r="A154" s="16"/>
      <c r="B154" s="257"/>
      <c r="C154" s="258"/>
      <c r="D154" s="226" t="s">
        <v>150</v>
      </c>
      <c r="E154" s="259" t="s">
        <v>37</v>
      </c>
      <c r="F154" s="260" t="s">
        <v>178</v>
      </c>
      <c r="G154" s="258"/>
      <c r="H154" s="261">
        <v>983</v>
      </c>
      <c r="I154" s="262"/>
      <c r="J154" s="258"/>
      <c r="K154" s="258"/>
      <c r="L154" s="263"/>
      <c r="M154" s="264"/>
      <c r="N154" s="265"/>
      <c r="O154" s="265"/>
      <c r="P154" s="265"/>
      <c r="Q154" s="265"/>
      <c r="R154" s="265"/>
      <c r="S154" s="265"/>
      <c r="T154" s="266"/>
      <c r="U154" s="16"/>
      <c r="V154" s="16"/>
      <c r="W154" s="16"/>
      <c r="X154" s="16"/>
      <c r="Y154" s="16"/>
      <c r="Z154" s="16"/>
      <c r="AA154" s="16"/>
      <c r="AB154" s="16"/>
      <c r="AC154" s="16"/>
      <c r="AD154" s="16"/>
      <c r="AE154" s="16"/>
      <c r="AT154" s="267" t="s">
        <v>150</v>
      </c>
      <c r="AU154" s="267" t="s">
        <v>85</v>
      </c>
      <c r="AV154" s="16" t="s">
        <v>146</v>
      </c>
      <c r="AW154" s="16" t="s">
        <v>38</v>
      </c>
      <c r="AX154" s="16" t="s">
        <v>85</v>
      </c>
      <c r="AY154" s="267" t="s">
        <v>139</v>
      </c>
    </row>
    <row r="155" s="2" customFormat="1" ht="16.5" customHeight="1">
      <c r="A155" s="40"/>
      <c r="B155" s="41"/>
      <c r="C155" s="206" t="s">
        <v>304</v>
      </c>
      <c r="D155" s="206" t="s">
        <v>141</v>
      </c>
      <c r="E155" s="207" t="s">
        <v>1464</v>
      </c>
      <c r="F155" s="208" t="s">
        <v>1465</v>
      </c>
      <c r="G155" s="209" t="s">
        <v>241</v>
      </c>
      <c r="H155" s="210">
        <v>16</v>
      </c>
      <c r="I155" s="211"/>
      <c r="J155" s="212">
        <f>ROUND(I155*H155,2)</f>
        <v>0</v>
      </c>
      <c r="K155" s="208" t="s">
        <v>37</v>
      </c>
      <c r="L155" s="46"/>
      <c r="M155" s="213" t="s">
        <v>37</v>
      </c>
      <c r="N155" s="214" t="s">
        <v>48</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146</v>
      </c>
      <c r="AT155" s="217" t="s">
        <v>141</v>
      </c>
      <c r="AU155" s="217" t="s">
        <v>85</v>
      </c>
      <c r="AY155" s="19" t="s">
        <v>139</v>
      </c>
      <c r="BE155" s="218">
        <f>IF(N155="základní",J155,0)</f>
        <v>0</v>
      </c>
      <c r="BF155" s="218">
        <f>IF(N155="snížená",J155,0)</f>
        <v>0</v>
      </c>
      <c r="BG155" s="218">
        <f>IF(N155="zákl. přenesená",J155,0)</f>
        <v>0</v>
      </c>
      <c r="BH155" s="218">
        <f>IF(N155="sníž. přenesená",J155,0)</f>
        <v>0</v>
      </c>
      <c r="BI155" s="218">
        <f>IF(N155="nulová",J155,0)</f>
        <v>0</v>
      </c>
      <c r="BJ155" s="19" t="s">
        <v>85</v>
      </c>
      <c r="BK155" s="218">
        <f>ROUND(I155*H155,2)</f>
        <v>0</v>
      </c>
      <c r="BL155" s="19" t="s">
        <v>146</v>
      </c>
      <c r="BM155" s="217" t="s">
        <v>1466</v>
      </c>
    </row>
    <row r="156" s="14" customFormat="1">
      <c r="A156" s="14"/>
      <c r="B156" s="235"/>
      <c r="C156" s="236"/>
      <c r="D156" s="226" t="s">
        <v>150</v>
      </c>
      <c r="E156" s="237" t="s">
        <v>37</v>
      </c>
      <c r="F156" s="238" t="s">
        <v>260</v>
      </c>
      <c r="G156" s="236"/>
      <c r="H156" s="239">
        <v>16</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150</v>
      </c>
      <c r="AU156" s="245" t="s">
        <v>85</v>
      </c>
      <c r="AV156" s="14" t="s">
        <v>87</v>
      </c>
      <c r="AW156" s="14" t="s">
        <v>38</v>
      </c>
      <c r="AX156" s="14" t="s">
        <v>77</v>
      </c>
      <c r="AY156" s="245" t="s">
        <v>139</v>
      </c>
    </row>
    <row r="157" s="16" customFormat="1">
      <c r="A157" s="16"/>
      <c r="B157" s="257"/>
      <c r="C157" s="258"/>
      <c r="D157" s="226" t="s">
        <v>150</v>
      </c>
      <c r="E157" s="259" t="s">
        <v>37</v>
      </c>
      <c r="F157" s="260" t="s">
        <v>178</v>
      </c>
      <c r="G157" s="258"/>
      <c r="H157" s="261">
        <v>16</v>
      </c>
      <c r="I157" s="262"/>
      <c r="J157" s="258"/>
      <c r="K157" s="258"/>
      <c r="L157" s="263"/>
      <c r="M157" s="264"/>
      <c r="N157" s="265"/>
      <c r="O157" s="265"/>
      <c r="P157" s="265"/>
      <c r="Q157" s="265"/>
      <c r="R157" s="265"/>
      <c r="S157" s="265"/>
      <c r="T157" s="266"/>
      <c r="U157" s="16"/>
      <c r="V157" s="16"/>
      <c r="W157" s="16"/>
      <c r="X157" s="16"/>
      <c r="Y157" s="16"/>
      <c r="Z157" s="16"/>
      <c r="AA157" s="16"/>
      <c r="AB157" s="16"/>
      <c r="AC157" s="16"/>
      <c r="AD157" s="16"/>
      <c r="AE157" s="16"/>
      <c r="AT157" s="267" t="s">
        <v>150</v>
      </c>
      <c r="AU157" s="267" t="s">
        <v>85</v>
      </c>
      <c r="AV157" s="16" t="s">
        <v>146</v>
      </c>
      <c r="AW157" s="16" t="s">
        <v>38</v>
      </c>
      <c r="AX157" s="16" t="s">
        <v>85</v>
      </c>
      <c r="AY157" s="267" t="s">
        <v>139</v>
      </c>
    </row>
    <row r="158" s="2" customFormat="1" ht="16.5" customHeight="1">
      <c r="A158" s="40"/>
      <c r="B158" s="41"/>
      <c r="C158" s="206" t="s">
        <v>309</v>
      </c>
      <c r="D158" s="206" t="s">
        <v>141</v>
      </c>
      <c r="E158" s="207" t="s">
        <v>1467</v>
      </c>
      <c r="F158" s="208" t="s">
        <v>1468</v>
      </c>
      <c r="G158" s="209" t="s">
        <v>241</v>
      </c>
      <c r="H158" s="210">
        <v>9</v>
      </c>
      <c r="I158" s="211"/>
      <c r="J158" s="212">
        <f>ROUND(I158*H158,2)</f>
        <v>0</v>
      </c>
      <c r="K158" s="208" t="s">
        <v>37</v>
      </c>
      <c r="L158" s="46"/>
      <c r="M158" s="213" t="s">
        <v>37</v>
      </c>
      <c r="N158" s="214" t="s">
        <v>48</v>
      </c>
      <c r="O158" s="86"/>
      <c r="P158" s="215">
        <f>O158*H158</f>
        <v>0</v>
      </c>
      <c r="Q158" s="215">
        <v>0.00055999999999999995</v>
      </c>
      <c r="R158" s="215">
        <f>Q158*H158</f>
        <v>0.0050399999999999993</v>
      </c>
      <c r="S158" s="215">
        <v>0</v>
      </c>
      <c r="T158" s="216">
        <f>S158*H158</f>
        <v>0</v>
      </c>
      <c r="U158" s="40"/>
      <c r="V158" s="40"/>
      <c r="W158" s="40"/>
      <c r="X158" s="40"/>
      <c r="Y158" s="40"/>
      <c r="Z158" s="40"/>
      <c r="AA158" s="40"/>
      <c r="AB158" s="40"/>
      <c r="AC158" s="40"/>
      <c r="AD158" s="40"/>
      <c r="AE158" s="40"/>
      <c r="AR158" s="217" t="s">
        <v>146</v>
      </c>
      <c r="AT158" s="217" t="s">
        <v>141</v>
      </c>
      <c r="AU158" s="217" t="s">
        <v>85</v>
      </c>
      <c r="AY158" s="19" t="s">
        <v>139</v>
      </c>
      <c r="BE158" s="218">
        <f>IF(N158="základní",J158,0)</f>
        <v>0</v>
      </c>
      <c r="BF158" s="218">
        <f>IF(N158="snížená",J158,0)</f>
        <v>0</v>
      </c>
      <c r="BG158" s="218">
        <f>IF(N158="zákl. přenesená",J158,0)</f>
        <v>0</v>
      </c>
      <c r="BH158" s="218">
        <f>IF(N158="sníž. přenesená",J158,0)</f>
        <v>0</v>
      </c>
      <c r="BI158" s="218">
        <f>IF(N158="nulová",J158,0)</f>
        <v>0</v>
      </c>
      <c r="BJ158" s="19" t="s">
        <v>85</v>
      </c>
      <c r="BK158" s="218">
        <f>ROUND(I158*H158,2)</f>
        <v>0</v>
      </c>
      <c r="BL158" s="19" t="s">
        <v>146</v>
      </c>
      <c r="BM158" s="217" t="s">
        <v>1469</v>
      </c>
    </row>
    <row r="159" s="14" customFormat="1">
      <c r="A159" s="14"/>
      <c r="B159" s="235"/>
      <c r="C159" s="236"/>
      <c r="D159" s="226" t="s">
        <v>150</v>
      </c>
      <c r="E159" s="237" t="s">
        <v>37</v>
      </c>
      <c r="F159" s="238" t="s">
        <v>1470</v>
      </c>
      <c r="G159" s="236"/>
      <c r="H159" s="239">
        <v>9</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150</v>
      </c>
      <c r="AU159" s="245" t="s">
        <v>85</v>
      </c>
      <c r="AV159" s="14" t="s">
        <v>87</v>
      </c>
      <c r="AW159" s="14" t="s">
        <v>38</v>
      </c>
      <c r="AX159" s="14" t="s">
        <v>77</v>
      </c>
      <c r="AY159" s="245" t="s">
        <v>139</v>
      </c>
    </row>
    <row r="160" s="16" customFormat="1">
      <c r="A160" s="16"/>
      <c r="B160" s="257"/>
      <c r="C160" s="258"/>
      <c r="D160" s="226" t="s">
        <v>150</v>
      </c>
      <c r="E160" s="259" t="s">
        <v>37</v>
      </c>
      <c r="F160" s="260" t="s">
        <v>178</v>
      </c>
      <c r="G160" s="258"/>
      <c r="H160" s="261">
        <v>9</v>
      </c>
      <c r="I160" s="262"/>
      <c r="J160" s="258"/>
      <c r="K160" s="258"/>
      <c r="L160" s="263"/>
      <c r="M160" s="264"/>
      <c r="N160" s="265"/>
      <c r="O160" s="265"/>
      <c r="P160" s="265"/>
      <c r="Q160" s="265"/>
      <c r="R160" s="265"/>
      <c r="S160" s="265"/>
      <c r="T160" s="266"/>
      <c r="U160" s="16"/>
      <c r="V160" s="16"/>
      <c r="W160" s="16"/>
      <c r="X160" s="16"/>
      <c r="Y160" s="16"/>
      <c r="Z160" s="16"/>
      <c r="AA160" s="16"/>
      <c r="AB160" s="16"/>
      <c r="AC160" s="16"/>
      <c r="AD160" s="16"/>
      <c r="AE160" s="16"/>
      <c r="AT160" s="267" t="s">
        <v>150</v>
      </c>
      <c r="AU160" s="267" t="s">
        <v>85</v>
      </c>
      <c r="AV160" s="16" t="s">
        <v>146</v>
      </c>
      <c r="AW160" s="16" t="s">
        <v>38</v>
      </c>
      <c r="AX160" s="16" t="s">
        <v>85</v>
      </c>
      <c r="AY160" s="267" t="s">
        <v>139</v>
      </c>
    </row>
    <row r="161" s="2" customFormat="1" ht="16.5" customHeight="1">
      <c r="A161" s="40"/>
      <c r="B161" s="41"/>
      <c r="C161" s="206" t="s">
        <v>314</v>
      </c>
      <c r="D161" s="206" t="s">
        <v>141</v>
      </c>
      <c r="E161" s="207" t="s">
        <v>1471</v>
      </c>
      <c r="F161" s="208" t="s">
        <v>1472</v>
      </c>
      <c r="G161" s="209" t="s">
        <v>241</v>
      </c>
      <c r="H161" s="210">
        <v>7</v>
      </c>
      <c r="I161" s="211"/>
      <c r="J161" s="212">
        <f>ROUND(I161*H161,2)</f>
        <v>0</v>
      </c>
      <c r="K161" s="208" t="s">
        <v>37</v>
      </c>
      <c r="L161" s="46"/>
      <c r="M161" s="213" t="s">
        <v>37</v>
      </c>
      <c r="N161" s="214" t="s">
        <v>48</v>
      </c>
      <c r="O161" s="86"/>
      <c r="P161" s="215">
        <f>O161*H161</f>
        <v>0</v>
      </c>
      <c r="Q161" s="215">
        <v>0.00044999999999999999</v>
      </c>
      <c r="R161" s="215">
        <f>Q161*H161</f>
        <v>0.00315</v>
      </c>
      <c r="S161" s="215">
        <v>0</v>
      </c>
      <c r="T161" s="216">
        <f>S161*H161</f>
        <v>0</v>
      </c>
      <c r="U161" s="40"/>
      <c r="V161" s="40"/>
      <c r="W161" s="40"/>
      <c r="X161" s="40"/>
      <c r="Y161" s="40"/>
      <c r="Z161" s="40"/>
      <c r="AA161" s="40"/>
      <c r="AB161" s="40"/>
      <c r="AC161" s="40"/>
      <c r="AD161" s="40"/>
      <c r="AE161" s="40"/>
      <c r="AR161" s="217" t="s">
        <v>146</v>
      </c>
      <c r="AT161" s="217" t="s">
        <v>141</v>
      </c>
      <c r="AU161" s="217" t="s">
        <v>85</v>
      </c>
      <c r="AY161" s="19" t="s">
        <v>139</v>
      </c>
      <c r="BE161" s="218">
        <f>IF(N161="základní",J161,0)</f>
        <v>0</v>
      </c>
      <c r="BF161" s="218">
        <f>IF(N161="snížená",J161,0)</f>
        <v>0</v>
      </c>
      <c r="BG161" s="218">
        <f>IF(N161="zákl. přenesená",J161,0)</f>
        <v>0</v>
      </c>
      <c r="BH161" s="218">
        <f>IF(N161="sníž. přenesená",J161,0)</f>
        <v>0</v>
      </c>
      <c r="BI161" s="218">
        <f>IF(N161="nulová",J161,0)</f>
        <v>0</v>
      </c>
      <c r="BJ161" s="19" t="s">
        <v>85</v>
      </c>
      <c r="BK161" s="218">
        <f>ROUND(I161*H161,2)</f>
        <v>0</v>
      </c>
      <c r="BL161" s="19" t="s">
        <v>146</v>
      </c>
      <c r="BM161" s="217" t="s">
        <v>1473</v>
      </c>
    </row>
    <row r="162" s="14" customFormat="1">
      <c r="A162" s="14"/>
      <c r="B162" s="235"/>
      <c r="C162" s="236"/>
      <c r="D162" s="226" t="s">
        <v>150</v>
      </c>
      <c r="E162" s="237" t="s">
        <v>37</v>
      </c>
      <c r="F162" s="238" t="s">
        <v>1474</v>
      </c>
      <c r="G162" s="236"/>
      <c r="H162" s="239">
        <v>7</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150</v>
      </c>
      <c r="AU162" s="245" t="s">
        <v>85</v>
      </c>
      <c r="AV162" s="14" t="s">
        <v>87</v>
      </c>
      <c r="AW162" s="14" t="s">
        <v>38</v>
      </c>
      <c r="AX162" s="14" t="s">
        <v>77</v>
      </c>
      <c r="AY162" s="245" t="s">
        <v>139</v>
      </c>
    </row>
    <row r="163" s="16" customFormat="1">
      <c r="A163" s="16"/>
      <c r="B163" s="257"/>
      <c r="C163" s="258"/>
      <c r="D163" s="226" t="s">
        <v>150</v>
      </c>
      <c r="E163" s="259" t="s">
        <v>37</v>
      </c>
      <c r="F163" s="260" t="s">
        <v>178</v>
      </c>
      <c r="G163" s="258"/>
      <c r="H163" s="261">
        <v>7</v>
      </c>
      <c r="I163" s="262"/>
      <c r="J163" s="258"/>
      <c r="K163" s="258"/>
      <c r="L163" s="263"/>
      <c r="M163" s="264"/>
      <c r="N163" s="265"/>
      <c r="O163" s="265"/>
      <c r="P163" s="265"/>
      <c r="Q163" s="265"/>
      <c r="R163" s="265"/>
      <c r="S163" s="265"/>
      <c r="T163" s="266"/>
      <c r="U163" s="16"/>
      <c r="V163" s="16"/>
      <c r="W163" s="16"/>
      <c r="X163" s="16"/>
      <c r="Y163" s="16"/>
      <c r="Z163" s="16"/>
      <c r="AA163" s="16"/>
      <c r="AB163" s="16"/>
      <c r="AC163" s="16"/>
      <c r="AD163" s="16"/>
      <c r="AE163" s="16"/>
      <c r="AT163" s="267" t="s">
        <v>150</v>
      </c>
      <c r="AU163" s="267" t="s">
        <v>85</v>
      </c>
      <c r="AV163" s="16" t="s">
        <v>146</v>
      </c>
      <c r="AW163" s="16" t="s">
        <v>38</v>
      </c>
      <c r="AX163" s="16" t="s">
        <v>85</v>
      </c>
      <c r="AY163" s="267" t="s">
        <v>139</v>
      </c>
    </row>
    <row r="164" s="2" customFormat="1" ht="16.5" customHeight="1">
      <c r="A164" s="40"/>
      <c r="B164" s="41"/>
      <c r="C164" s="206" t="s">
        <v>319</v>
      </c>
      <c r="D164" s="206" t="s">
        <v>141</v>
      </c>
      <c r="E164" s="207" t="s">
        <v>1475</v>
      </c>
      <c r="F164" s="208" t="s">
        <v>1476</v>
      </c>
      <c r="G164" s="209" t="s">
        <v>454</v>
      </c>
      <c r="H164" s="210">
        <v>0.01</v>
      </c>
      <c r="I164" s="211"/>
      <c r="J164" s="212">
        <f>ROUND(I164*H164,2)</f>
        <v>0</v>
      </c>
      <c r="K164" s="208" t="s">
        <v>37</v>
      </c>
      <c r="L164" s="46"/>
      <c r="M164" s="213" t="s">
        <v>37</v>
      </c>
      <c r="N164" s="214" t="s">
        <v>48</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146</v>
      </c>
      <c r="AT164" s="217" t="s">
        <v>141</v>
      </c>
      <c r="AU164" s="217" t="s">
        <v>85</v>
      </c>
      <c r="AY164" s="19" t="s">
        <v>139</v>
      </c>
      <c r="BE164" s="218">
        <f>IF(N164="základní",J164,0)</f>
        <v>0</v>
      </c>
      <c r="BF164" s="218">
        <f>IF(N164="snížená",J164,0)</f>
        <v>0</v>
      </c>
      <c r="BG164" s="218">
        <f>IF(N164="zákl. přenesená",J164,0)</f>
        <v>0</v>
      </c>
      <c r="BH164" s="218">
        <f>IF(N164="sníž. přenesená",J164,0)</f>
        <v>0</v>
      </c>
      <c r="BI164" s="218">
        <f>IF(N164="nulová",J164,0)</f>
        <v>0</v>
      </c>
      <c r="BJ164" s="19" t="s">
        <v>85</v>
      </c>
      <c r="BK164" s="218">
        <f>ROUND(I164*H164,2)</f>
        <v>0</v>
      </c>
      <c r="BL164" s="19" t="s">
        <v>146</v>
      </c>
      <c r="BM164" s="217" t="s">
        <v>1477</v>
      </c>
    </row>
    <row r="165" s="14" customFormat="1">
      <c r="A165" s="14"/>
      <c r="B165" s="235"/>
      <c r="C165" s="236"/>
      <c r="D165" s="226" t="s">
        <v>150</v>
      </c>
      <c r="E165" s="237" t="s">
        <v>37</v>
      </c>
      <c r="F165" s="238" t="s">
        <v>1478</v>
      </c>
      <c r="G165" s="236"/>
      <c r="H165" s="239">
        <v>0.01</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150</v>
      </c>
      <c r="AU165" s="245" t="s">
        <v>85</v>
      </c>
      <c r="AV165" s="14" t="s">
        <v>87</v>
      </c>
      <c r="AW165" s="14" t="s">
        <v>38</v>
      </c>
      <c r="AX165" s="14" t="s">
        <v>77</v>
      </c>
      <c r="AY165" s="245" t="s">
        <v>139</v>
      </c>
    </row>
    <row r="166" s="16" customFormat="1">
      <c r="A166" s="16"/>
      <c r="B166" s="257"/>
      <c r="C166" s="258"/>
      <c r="D166" s="226" t="s">
        <v>150</v>
      </c>
      <c r="E166" s="259" t="s">
        <v>37</v>
      </c>
      <c r="F166" s="260" t="s">
        <v>178</v>
      </c>
      <c r="G166" s="258"/>
      <c r="H166" s="261">
        <v>0.01</v>
      </c>
      <c r="I166" s="262"/>
      <c r="J166" s="258"/>
      <c r="K166" s="258"/>
      <c r="L166" s="263"/>
      <c r="M166" s="264"/>
      <c r="N166" s="265"/>
      <c r="O166" s="265"/>
      <c r="P166" s="265"/>
      <c r="Q166" s="265"/>
      <c r="R166" s="265"/>
      <c r="S166" s="265"/>
      <c r="T166" s="266"/>
      <c r="U166" s="16"/>
      <c r="V166" s="16"/>
      <c r="W166" s="16"/>
      <c r="X166" s="16"/>
      <c r="Y166" s="16"/>
      <c r="Z166" s="16"/>
      <c r="AA166" s="16"/>
      <c r="AB166" s="16"/>
      <c r="AC166" s="16"/>
      <c r="AD166" s="16"/>
      <c r="AE166" s="16"/>
      <c r="AT166" s="267" t="s">
        <v>150</v>
      </c>
      <c r="AU166" s="267" t="s">
        <v>85</v>
      </c>
      <c r="AV166" s="16" t="s">
        <v>146</v>
      </c>
      <c r="AW166" s="16" t="s">
        <v>38</v>
      </c>
      <c r="AX166" s="16" t="s">
        <v>85</v>
      </c>
      <c r="AY166" s="267" t="s">
        <v>139</v>
      </c>
    </row>
    <row r="167" s="2" customFormat="1" ht="16.5" customHeight="1">
      <c r="A167" s="40"/>
      <c r="B167" s="41"/>
      <c r="C167" s="206" t="s">
        <v>324</v>
      </c>
      <c r="D167" s="206" t="s">
        <v>141</v>
      </c>
      <c r="E167" s="207" t="s">
        <v>1479</v>
      </c>
      <c r="F167" s="208" t="s">
        <v>1480</v>
      </c>
      <c r="G167" s="209" t="s">
        <v>241</v>
      </c>
      <c r="H167" s="210">
        <v>16</v>
      </c>
      <c r="I167" s="211"/>
      <c r="J167" s="212">
        <f>ROUND(I167*H167,2)</f>
        <v>0</v>
      </c>
      <c r="K167" s="208" t="s">
        <v>37</v>
      </c>
      <c r="L167" s="46"/>
      <c r="M167" s="213" t="s">
        <v>37</v>
      </c>
      <c r="N167" s="214" t="s">
        <v>48</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146</v>
      </c>
      <c r="AT167" s="217" t="s">
        <v>141</v>
      </c>
      <c r="AU167" s="217" t="s">
        <v>85</v>
      </c>
      <c r="AY167" s="19" t="s">
        <v>139</v>
      </c>
      <c r="BE167" s="218">
        <f>IF(N167="základní",J167,0)</f>
        <v>0</v>
      </c>
      <c r="BF167" s="218">
        <f>IF(N167="snížená",J167,0)</f>
        <v>0</v>
      </c>
      <c r="BG167" s="218">
        <f>IF(N167="zákl. přenesená",J167,0)</f>
        <v>0</v>
      </c>
      <c r="BH167" s="218">
        <f>IF(N167="sníž. přenesená",J167,0)</f>
        <v>0</v>
      </c>
      <c r="BI167" s="218">
        <f>IF(N167="nulová",J167,0)</f>
        <v>0</v>
      </c>
      <c r="BJ167" s="19" t="s">
        <v>85</v>
      </c>
      <c r="BK167" s="218">
        <f>ROUND(I167*H167,2)</f>
        <v>0</v>
      </c>
      <c r="BL167" s="19" t="s">
        <v>146</v>
      </c>
      <c r="BM167" s="217" t="s">
        <v>1481</v>
      </c>
    </row>
    <row r="168" s="14" customFormat="1">
      <c r="A168" s="14"/>
      <c r="B168" s="235"/>
      <c r="C168" s="236"/>
      <c r="D168" s="226" t="s">
        <v>150</v>
      </c>
      <c r="E168" s="237" t="s">
        <v>37</v>
      </c>
      <c r="F168" s="238" t="s">
        <v>1482</v>
      </c>
      <c r="G168" s="236"/>
      <c r="H168" s="239">
        <v>16</v>
      </c>
      <c r="I168" s="240"/>
      <c r="J168" s="236"/>
      <c r="K168" s="236"/>
      <c r="L168" s="241"/>
      <c r="M168" s="242"/>
      <c r="N168" s="243"/>
      <c r="O168" s="243"/>
      <c r="P168" s="243"/>
      <c r="Q168" s="243"/>
      <c r="R168" s="243"/>
      <c r="S168" s="243"/>
      <c r="T168" s="244"/>
      <c r="U168" s="14"/>
      <c r="V168" s="14"/>
      <c r="W168" s="14"/>
      <c r="X168" s="14"/>
      <c r="Y168" s="14"/>
      <c r="Z168" s="14"/>
      <c r="AA168" s="14"/>
      <c r="AB168" s="14"/>
      <c r="AC168" s="14"/>
      <c r="AD168" s="14"/>
      <c r="AE168" s="14"/>
      <c r="AT168" s="245" t="s">
        <v>150</v>
      </c>
      <c r="AU168" s="245" t="s">
        <v>85</v>
      </c>
      <c r="AV168" s="14" t="s">
        <v>87</v>
      </c>
      <c r="AW168" s="14" t="s">
        <v>38</v>
      </c>
      <c r="AX168" s="14" t="s">
        <v>77</v>
      </c>
      <c r="AY168" s="245" t="s">
        <v>139</v>
      </c>
    </row>
    <row r="169" s="16" customFormat="1">
      <c r="A169" s="16"/>
      <c r="B169" s="257"/>
      <c r="C169" s="258"/>
      <c r="D169" s="226" t="s">
        <v>150</v>
      </c>
      <c r="E169" s="259" t="s">
        <v>37</v>
      </c>
      <c r="F169" s="260" t="s">
        <v>178</v>
      </c>
      <c r="G169" s="258"/>
      <c r="H169" s="261">
        <v>16</v>
      </c>
      <c r="I169" s="262"/>
      <c r="J169" s="258"/>
      <c r="K169" s="258"/>
      <c r="L169" s="263"/>
      <c r="M169" s="264"/>
      <c r="N169" s="265"/>
      <c r="O169" s="265"/>
      <c r="P169" s="265"/>
      <c r="Q169" s="265"/>
      <c r="R169" s="265"/>
      <c r="S169" s="265"/>
      <c r="T169" s="266"/>
      <c r="U169" s="16"/>
      <c r="V169" s="16"/>
      <c r="W169" s="16"/>
      <c r="X169" s="16"/>
      <c r="Y169" s="16"/>
      <c r="Z169" s="16"/>
      <c r="AA169" s="16"/>
      <c r="AB169" s="16"/>
      <c r="AC169" s="16"/>
      <c r="AD169" s="16"/>
      <c r="AE169" s="16"/>
      <c r="AT169" s="267" t="s">
        <v>150</v>
      </c>
      <c r="AU169" s="267" t="s">
        <v>85</v>
      </c>
      <c r="AV169" s="16" t="s">
        <v>146</v>
      </c>
      <c r="AW169" s="16" t="s">
        <v>38</v>
      </c>
      <c r="AX169" s="16" t="s">
        <v>85</v>
      </c>
      <c r="AY169" s="267" t="s">
        <v>139</v>
      </c>
    </row>
    <row r="170" s="2" customFormat="1" ht="16.5" customHeight="1">
      <c r="A170" s="40"/>
      <c r="B170" s="41"/>
      <c r="C170" s="206" t="s">
        <v>329</v>
      </c>
      <c r="D170" s="206" t="s">
        <v>141</v>
      </c>
      <c r="E170" s="207" t="s">
        <v>1483</v>
      </c>
      <c r="F170" s="208" t="s">
        <v>1484</v>
      </c>
      <c r="G170" s="209" t="s">
        <v>155</v>
      </c>
      <c r="H170" s="210">
        <v>3</v>
      </c>
      <c r="I170" s="211"/>
      <c r="J170" s="212">
        <f>ROUND(I170*H170,2)</f>
        <v>0</v>
      </c>
      <c r="K170" s="208" t="s">
        <v>37</v>
      </c>
      <c r="L170" s="46"/>
      <c r="M170" s="213" t="s">
        <v>37</v>
      </c>
      <c r="N170" s="214" t="s">
        <v>48</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146</v>
      </c>
      <c r="AT170" s="217" t="s">
        <v>141</v>
      </c>
      <c r="AU170" s="217" t="s">
        <v>85</v>
      </c>
      <c r="AY170" s="19" t="s">
        <v>139</v>
      </c>
      <c r="BE170" s="218">
        <f>IF(N170="základní",J170,0)</f>
        <v>0</v>
      </c>
      <c r="BF170" s="218">
        <f>IF(N170="snížená",J170,0)</f>
        <v>0</v>
      </c>
      <c r="BG170" s="218">
        <f>IF(N170="zákl. přenesená",J170,0)</f>
        <v>0</v>
      </c>
      <c r="BH170" s="218">
        <f>IF(N170="sníž. přenesená",J170,0)</f>
        <v>0</v>
      </c>
      <c r="BI170" s="218">
        <f>IF(N170="nulová",J170,0)</f>
        <v>0</v>
      </c>
      <c r="BJ170" s="19" t="s">
        <v>85</v>
      </c>
      <c r="BK170" s="218">
        <f>ROUND(I170*H170,2)</f>
        <v>0</v>
      </c>
      <c r="BL170" s="19" t="s">
        <v>146</v>
      </c>
      <c r="BM170" s="217" t="s">
        <v>1485</v>
      </c>
    </row>
    <row r="171" s="14" customFormat="1">
      <c r="A171" s="14"/>
      <c r="B171" s="235"/>
      <c r="C171" s="236"/>
      <c r="D171" s="226" t="s">
        <v>150</v>
      </c>
      <c r="E171" s="237" t="s">
        <v>37</v>
      </c>
      <c r="F171" s="238" t="s">
        <v>160</v>
      </c>
      <c r="G171" s="236"/>
      <c r="H171" s="239">
        <v>3</v>
      </c>
      <c r="I171" s="240"/>
      <c r="J171" s="236"/>
      <c r="K171" s="236"/>
      <c r="L171" s="241"/>
      <c r="M171" s="242"/>
      <c r="N171" s="243"/>
      <c r="O171" s="243"/>
      <c r="P171" s="243"/>
      <c r="Q171" s="243"/>
      <c r="R171" s="243"/>
      <c r="S171" s="243"/>
      <c r="T171" s="244"/>
      <c r="U171" s="14"/>
      <c r="V171" s="14"/>
      <c r="W171" s="14"/>
      <c r="X171" s="14"/>
      <c r="Y171" s="14"/>
      <c r="Z171" s="14"/>
      <c r="AA171" s="14"/>
      <c r="AB171" s="14"/>
      <c r="AC171" s="14"/>
      <c r="AD171" s="14"/>
      <c r="AE171" s="14"/>
      <c r="AT171" s="245" t="s">
        <v>150</v>
      </c>
      <c r="AU171" s="245" t="s">
        <v>85</v>
      </c>
      <c r="AV171" s="14" t="s">
        <v>87</v>
      </c>
      <c r="AW171" s="14" t="s">
        <v>38</v>
      </c>
      <c r="AX171" s="14" t="s">
        <v>77</v>
      </c>
      <c r="AY171" s="245" t="s">
        <v>139</v>
      </c>
    </row>
    <row r="172" s="16" customFormat="1">
      <c r="A172" s="16"/>
      <c r="B172" s="257"/>
      <c r="C172" s="258"/>
      <c r="D172" s="226" t="s">
        <v>150</v>
      </c>
      <c r="E172" s="259" t="s">
        <v>37</v>
      </c>
      <c r="F172" s="260" t="s">
        <v>178</v>
      </c>
      <c r="G172" s="258"/>
      <c r="H172" s="261">
        <v>3</v>
      </c>
      <c r="I172" s="262"/>
      <c r="J172" s="258"/>
      <c r="K172" s="258"/>
      <c r="L172" s="263"/>
      <c r="M172" s="264"/>
      <c r="N172" s="265"/>
      <c r="O172" s="265"/>
      <c r="P172" s="265"/>
      <c r="Q172" s="265"/>
      <c r="R172" s="265"/>
      <c r="S172" s="265"/>
      <c r="T172" s="266"/>
      <c r="U172" s="16"/>
      <c r="V172" s="16"/>
      <c r="W172" s="16"/>
      <c r="X172" s="16"/>
      <c r="Y172" s="16"/>
      <c r="Z172" s="16"/>
      <c r="AA172" s="16"/>
      <c r="AB172" s="16"/>
      <c r="AC172" s="16"/>
      <c r="AD172" s="16"/>
      <c r="AE172" s="16"/>
      <c r="AT172" s="267" t="s">
        <v>150</v>
      </c>
      <c r="AU172" s="267" t="s">
        <v>85</v>
      </c>
      <c r="AV172" s="16" t="s">
        <v>146</v>
      </c>
      <c r="AW172" s="16" t="s">
        <v>38</v>
      </c>
      <c r="AX172" s="16" t="s">
        <v>85</v>
      </c>
      <c r="AY172" s="267" t="s">
        <v>139</v>
      </c>
    </row>
    <row r="173" s="2" customFormat="1" ht="16.5" customHeight="1">
      <c r="A173" s="40"/>
      <c r="B173" s="41"/>
      <c r="C173" s="206" t="s">
        <v>334</v>
      </c>
      <c r="D173" s="206" t="s">
        <v>141</v>
      </c>
      <c r="E173" s="207" t="s">
        <v>1486</v>
      </c>
      <c r="F173" s="208" t="s">
        <v>1487</v>
      </c>
      <c r="G173" s="209" t="s">
        <v>155</v>
      </c>
      <c r="H173" s="210">
        <v>3</v>
      </c>
      <c r="I173" s="211"/>
      <c r="J173" s="212">
        <f>ROUND(I173*H173,2)</f>
        <v>0</v>
      </c>
      <c r="K173" s="208" t="s">
        <v>37</v>
      </c>
      <c r="L173" s="46"/>
      <c r="M173" s="213" t="s">
        <v>37</v>
      </c>
      <c r="N173" s="214" t="s">
        <v>48</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146</v>
      </c>
      <c r="AT173" s="217" t="s">
        <v>141</v>
      </c>
      <c r="AU173" s="217" t="s">
        <v>85</v>
      </c>
      <c r="AY173" s="19" t="s">
        <v>139</v>
      </c>
      <c r="BE173" s="218">
        <f>IF(N173="základní",J173,0)</f>
        <v>0</v>
      </c>
      <c r="BF173" s="218">
        <f>IF(N173="snížená",J173,0)</f>
        <v>0</v>
      </c>
      <c r="BG173" s="218">
        <f>IF(N173="zákl. přenesená",J173,0)</f>
        <v>0</v>
      </c>
      <c r="BH173" s="218">
        <f>IF(N173="sníž. přenesená",J173,0)</f>
        <v>0</v>
      </c>
      <c r="BI173" s="218">
        <f>IF(N173="nulová",J173,0)</f>
        <v>0</v>
      </c>
      <c r="BJ173" s="19" t="s">
        <v>85</v>
      </c>
      <c r="BK173" s="218">
        <f>ROUND(I173*H173,2)</f>
        <v>0</v>
      </c>
      <c r="BL173" s="19" t="s">
        <v>146</v>
      </c>
      <c r="BM173" s="217" t="s">
        <v>1488</v>
      </c>
    </row>
    <row r="174" s="14" customFormat="1">
      <c r="A174" s="14"/>
      <c r="B174" s="235"/>
      <c r="C174" s="236"/>
      <c r="D174" s="226" t="s">
        <v>150</v>
      </c>
      <c r="E174" s="237" t="s">
        <v>37</v>
      </c>
      <c r="F174" s="238" t="s">
        <v>160</v>
      </c>
      <c r="G174" s="236"/>
      <c r="H174" s="239">
        <v>3</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150</v>
      </c>
      <c r="AU174" s="245" t="s">
        <v>85</v>
      </c>
      <c r="AV174" s="14" t="s">
        <v>87</v>
      </c>
      <c r="AW174" s="14" t="s">
        <v>38</v>
      </c>
      <c r="AX174" s="14" t="s">
        <v>77</v>
      </c>
      <c r="AY174" s="245" t="s">
        <v>139</v>
      </c>
    </row>
    <row r="175" s="16" customFormat="1">
      <c r="A175" s="16"/>
      <c r="B175" s="257"/>
      <c r="C175" s="258"/>
      <c r="D175" s="226" t="s">
        <v>150</v>
      </c>
      <c r="E175" s="259" t="s">
        <v>37</v>
      </c>
      <c r="F175" s="260" t="s">
        <v>178</v>
      </c>
      <c r="G175" s="258"/>
      <c r="H175" s="261">
        <v>3</v>
      </c>
      <c r="I175" s="262"/>
      <c r="J175" s="258"/>
      <c r="K175" s="258"/>
      <c r="L175" s="263"/>
      <c r="M175" s="264"/>
      <c r="N175" s="265"/>
      <c r="O175" s="265"/>
      <c r="P175" s="265"/>
      <c r="Q175" s="265"/>
      <c r="R175" s="265"/>
      <c r="S175" s="265"/>
      <c r="T175" s="266"/>
      <c r="U175" s="16"/>
      <c r="V175" s="16"/>
      <c r="W175" s="16"/>
      <c r="X175" s="16"/>
      <c r="Y175" s="16"/>
      <c r="Z175" s="16"/>
      <c r="AA175" s="16"/>
      <c r="AB175" s="16"/>
      <c r="AC175" s="16"/>
      <c r="AD175" s="16"/>
      <c r="AE175" s="16"/>
      <c r="AT175" s="267" t="s">
        <v>150</v>
      </c>
      <c r="AU175" s="267" t="s">
        <v>85</v>
      </c>
      <c r="AV175" s="16" t="s">
        <v>146</v>
      </c>
      <c r="AW175" s="16" t="s">
        <v>38</v>
      </c>
      <c r="AX175" s="16" t="s">
        <v>85</v>
      </c>
      <c r="AY175" s="267" t="s">
        <v>139</v>
      </c>
    </row>
    <row r="176" s="2" customFormat="1" ht="16.5" customHeight="1">
      <c r="A176" s="40"/>
      <c r="B176" s="41"/>
      <c r="C176" s="206" t="s">
        <v>341</v>
      </c>
      <c r="D176" s="206" t="s">
        <v>141</v>
      </c>
      <c r="E176" s="207" t="s">
        <v>1489</v>
      </c>
      <c r="F176" s="208" t="s">
        <v>1490</v>
      </c>
      <c r="G176" s="209" t="s">
        <v>241</v>
      </c>
      <c r="H176" s="210">
        <v>16</v>
      </c>
      <c r="I176" s="211"/>
      <c r="J176" s="212">
        <f>ROUND(I176*H176,2)</f>
        <v>0</v>
      </c>
      <c r="K176" s="208" t="s">
        <v>37</v>
      </c>
      <c r="L176" s="46"/>
      <c r="M176" s="213" t="s">
        <v>37</v>
      </c>
      <c r="N176" s="214" t="s">
        <v>48</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146</v>
      </c>
      <c r="AT176" s="217" t="s">
        <v>141</v>
      </c>
      <c r="AU176" s="217" t="s">
        <v>85</v>
      </c>
      <c r="AY176" s="19" t="s">
        <v>139</v>
      </c>
      <c r="BE176" s="218">
        <f>IF(N176="základní",J176,0)</f>
        <v>0</v>
      </c>
      <c r="BF176" s="218">
        <f>IF(N176="snížená",J176,0)</f>
        <v>0</v>
      </c>
      <c r="BG176" s="218">
        <f>IF(N176="zákl. přenesená",J176,0)</f>
        <v>0</v>
      </c>
      <c r="BH176" s="218">
        <f>IF(N176="sníž. přenesená",J176,0)</f>
        <v>0</v>
      </c>
      <c r="BI176" s="218">
        <f>IF(N176="nulová",J176,0)</f>
        <v>0</v>
      </c>
      <c r="BJ176" s="19" t="s">
        <v>85</v>
      </c>
      <c r="BK176" s="218">
        <f>ROUND(I176*H176,2)</f>
        <v>0</v>
      </c>
      <c r="BL176" s="19" t="s">
        <v>146</v>
      </c>
      <c r="BM176" s="217" t="s">
        <v>1491</v>
      </c>
    </row>
    <row r="177" s="14" customFormat="1">
      <c r="A177" s="14"/>
      <c r="B177" s="235"/>
      <c r="C177" s="236"/>
      <c r="D177" s="226" t="s">
        <v>150</v>
      </c>
      <c r="E177" s="237" t="s">
        <v>37</v>
      </c>
      <c r="F177" s="238" t="s">
        <v>260</v>
      </c>
      <c r="G177" s="236"/>
      <c r="H177" s="239">
        <v>16</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150</v>
      </c>
      <c r="AU177" s="245" t="s">
        <v>85</v>
      </c>
      <c r="AV177" s="14" t="s">
        <v>87</v>
      </c>
      <c r="AW177" s="14" t="s">
        <v>38</v>
      </c>
      <c r="AX177" s="14" t="s">
        <v>77</v>
      </c>
      <c r="AY177" s="245" t="s">
        <v>139</v>
      </c>
    </row>
    <row r="178" s="16" customFormat="1">
      <c r="A178" s="16"/>
      <c r="B178" s="257"/>
      <c r="C178" s="258"/>
      <c r="D178" s="226" t="s">
        <v>150</v>
      </c>
      <c r="E178" s="259" t="s">
        <v>37</v>
      </c>
      <c r="F178" s="260" t="s">
        <v>178</v>
      </c>
      <c r="G178" s="258"/>
      <c r="H178" s="261">
        <v>16</v>
      </c>
      <c r="I178" s="262"/>
      <c r="J178" s="258"/>
      <c r="K178" s="258"/>
      <c r="L178" s="263"/>
      <c r="M178" s="264"/>
      <c r="N178" s="265"/>
      <c r="O178" s="265"/>
      <c r="P178" s="265"/>
      <c r="Q178" s="265"/>
      <c r="R178" s="265"/>
      <c r="S178" s="265"/>
      <c r="T178" s="266"/>
      <c r="U178" s="16"/>
      <c r="V178" s="16"/>
      <c r="W178" s="16"/>
      <c r="X178" s="16"/>
      <c r="Y178" s="16"/>
      <c r="Z178" s="16"/>
      <c r="AA178" s="16"/>
      <c r="AB178" s="16"/>
      <c r="AC178" s="16"/>
      <c r="AD178" s="16"/>
      <c r="AE178" s="16"/>
      <c r="AT178" s="267" t="s">
        <v>150</v>
      </c>
      <c r="AU178" s="267" t="s">
        <v>85</v>
      </c>
      <c r="AV178" s="16" t="s">
        <v>146</v>
      </c>
      <c r="AW178" s="16" t="s">
        <v>38</v>
      </c>
      <c r="AX178" s="16" t="s">
        <v>85</v>
      </c>
      <c r="AY178" s="267" t="s">
        <v>139</v>
      </c>
    </row>
    <row r="179" s="2" customFormat="1" ht="16.5" customHeight="1">
      <c r="A179" s="40"/>
      <c r="B179" s="41"/>
      <c r="C179" s="206" t="s">
        <v>346</v>
      </c>
      <c r="D179" s="206" t="s">
        <v>141</v>
      </c>
      <c r="E179" s="207" t="s">
        <v>1400</v>
      </c>
      <c r="F179" s="208" t="s">
        <v>1401</v>
      </c>
      <c r="G179" s="209" t="s">
        <v>144</v>
      </c>
      <c r="H179" s="210">
        <v>166</v>
      </c>
      <c r="I179" s="211"/>
      <c r="J179" s="212">
        <f>ROUND(I179*H179,2)</f>
        <v>0</v>
      </c>
      <c r="K179" s="208" t="s">
        <v>37</v>
      </c>
      <c r="L179" s="46"/>
      <c r="M179" s="213" t="s">
        <v>37</v>
      </c>
      <c r="N179" s="214" t="s">
        <v>48</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146</v>
      </c>
      <c r="AT179" s="217" t="s">
        <v>141</v>
      </c>
      <c r="AU179" s="217" t="s">
        <v>85</v>
      </c>
      <c r="AY179" s="19" t="s">
        <v>139</v>
      </c>
      <c r="BE179" s="218">
        <f>IF(N179="základní",J179,0)</f>
        <v>0</v>
      </c>
      <c r="BF179" s="218">
        <f>IF(N179="snížená",J179,0)</f>
        <v>0</v>
      </c>
      <c r="BG179" s="218">
        <f>IF(N179="zákl. přenesená",J179,0)</f>
        <v>0</v>
      </c>
      <c r="BH179" s="218">
        <f>IF(N179="sníž. přenesená",J179,0)</f>
        <v>0</v>
      </c>
      <c r="BI179" s="218">
        <f>IF(N179="nulová",J179,0)</f>
        <v>0</v>
      </c>
      <c r="BJ179" s="19" t="s">
        <v>85</v>
      </c>
      <c r="BK179" s="218">
        <f>ROUND(I179*H179,2)</f>
        <v>0</v>
      </c>
      <c r="BL179" s="19" t="s">
        <v>146</v>
      </c>
      <c r="BM179" s="217" t="s">
        <v>1492</v>
      </c>
    </row>
    <row r="180" s="14" customFormat="1">
      <c r="A180" s="14"/>
      <c r="B180" s="235"/>
      <c r="C180" s="236"/>
      <c r="D180" s="226" t="s">
        <v>150</v>
      </c>
      <c r="E180" s="237" t="s">
        <v>37</v>
      </c>
      <c r="F180" s="238" t="s">
        <v>1493</v>
      </c>
      <c r="G180" s="236"/>
      <c r="H180" s="239">
        <v>166</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150</v>
      </c>
      <c r="AU180" s="245" t="s">
        <v>85</v>
      </c>
      <c r="AV180" s="14" t="s">
        <v>87</v>
      </c>
      <c r="AW180" s="14" t="s">
        <v>38</v>
      </c>
      <c r="AX180" s="14" t="s">
        <v>77</v>
      </c>
      <c r="AY180" s="245" t="s">
        <v>139</v>
      </c>
    </row>
    <row r="181" s="16" customFormat="1">
      <c r="A181" s="16"/>
      <c r="B181" s="257"/>
      <c r="C181" s="258"/>
      <c r="D181" s="226" t="s">
        <v>150</v>
      </c>
      <c r="E181" s="259" t="s">
        <v>37</v>
      </c>
      <c r="F181" s="260" t="s">
        <v>178</v>
      </c>
      <c r="G181" s="258"/>
      <c r="H181" s="261">
        <v>166</v>
      </c>
      <c r="I181" s="262"/>
      <c r="J181" s="258"/>
      <c r="K181" s="258"/>
      <c r="L181" s="263"/>
      <c r="M181" s="264"/>
      <c r="N181" s="265"/>
      <c r="O181" s="265"/>
      <c r="P181" s="265"/>
      <c r="Q181" s="265"/>
      <c r="R181" s="265"/>
      <c r="S181" s="265"/>
      <c r="T181" s="266"/>
      <c r="U181" s="16"/>
      <c r="V181" s="16"/>
      <c r="W181" s="16"/>
      <c r="X181" s="16"/>
      <c r="Y181" s="16"/>
      <c r="Z181" s="16"/>
      <c r="AA181" s="16"/>
      <c r="AB181" s="16"/>
      <c r="AC181" s="16"/>
      <c r="AD181" s="16"/>
      <c r="AE181" s="16"/>
      <c r="AT181" s="267" t="s">
        <v>150</v>
      </c>
      <c r="AU181" s="267" t="s">
        <v>85</v>
      </c>
      <c r="AV181" s="16" t="s">
        <v>146</v>
      </c>
      <c r="AW181" s="16" t="s">
        <v>38</v>
      </c>
      <c r="AX181" s="16" t="s">
        <v>85</v>
      </c>
      <c r="AY181" s="267" t="s">
        <v>139</v>
      </c>
    </row>
    <row r="182" s="2" customFormat="1" ht="16.5" customHeight="1">
      <c r="A182" s="40"/>
      <c r="B182" s="41"/>
      <c r="C182" s="206" t="s">
        <v>350</v>
      </c>
      <c r="D182" s="206" t="s">
        <v>141</v>
      </c>
      <c r="E182" s="207" t="s">
        <v>1494</v>
      </c>
      <c r="F182" s="208" t="s">
        <v>1495</v>
      </c>
      <c r="G182" s="209" t="s">
        <v>144</v>
      </c>
      <c r="H182" s="210">
        <v>166</v>
      </c>
      <c r="I182" s="211"/>
      <c r="J182" s="212">
        <f>ROUND(I182*H182,2)</f>
        <v>0</v>
      </c>
      <c r="K182" s="208" t="s">
        <v>37</v>
      </c>
      <c r="L182" s="46"/>
      <c r="M182" s="213" t="s">
        <v>37</v>
      </c>
      <c r="N182" s="214" t="s">
        <v>48</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146</v>
      </c>
      <c r="AT182" s="217" t="s">
        <v>141</v>
      </c>
      <c r="AU182" s="217" t="s">
        <v>85</v>
      </c>
      <c r="AY182" s="19" t="s">
        <v>139</v>
      </c>
      <c r="BE182" s="218">
        <f>IF(N182="základní",J182,0)</f>
        <v>0</v>
      </c>
      <c r="BF182" s="218">
        <f>IF(N182="snížená",J182,0)</f>
        <v>0</v>
      </c>
      <c r="BG182" s="218">
        <f>IF(N182="zákl. přenesená",J182,0)</f>
        <v>0</v>
      </c>
      <c r="BH182" s="218">
        <f>IF(N182="sníž. přenesená",J182,0)</f>
        <v>0</v>
      </c>
      <c r="BI182" s="218">
        <f>IF(N182="nulová",J182,0)</f>
        <v>0</v>
      </c>
      <c r="BJ182" s="19" t="s">
        <v>85</v>
      </c>
      <c r="BK182" s="218">
        <f>ROUND(I182*H182,2)</f>
        <v>0</v>
      </c>
      <c r="BL182" s="19" t="s">
        <v>146</v>
      </c>
      <c r="BM182" s="217" t="s">
        <v>1496</v>
      </c>
    </row>
    <row r="183" s="14" customFormat="1">
      <c r="A183" s="14"/>
      <c r="B183" s="235"/>
      <c r="C183" s="236"/>
      <c r="D183" s="226" t="s">
        <v>150</v>
      </c>
      <c r="E183" s="237" t="s">
        <v>37</v>
      </c>
      <c r="F183" s="238" t="s">
        <v>1497</v>
      </c>
      <c r="G183" s="236"/>
      <c r="H183" s="239">
        <v>166</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150</v>
      </c>
      <c r="AU183" s="245" t="s">
        <v>85</v>
      </c>
      <c r="AV183" s="14" t="s">
        <v>87</v>
      </c>
      <c r="AW183" s="14" t="s">
        <v>38</v>
      </c>
      <c r="AX183" s="14" t="s">
        <v>77</v>
      </c>
      <c r="AY183" s="245" t="s">
        <v>139</v>
      </c>
    </row>
    <row r="184" s="16" customFormat="1">
      <c r="A184" s="16"/>
      <c r="B184" s="257"/>
      <c r="C184" s="258"/>
      <c r="D184" s="226" t="s">
        <v>150</v>
      </c>
      <c r="E184" s="259" t="s">
        <v>37</v>
      </c>
      <c r="F184" s="260" t="s">
        <v>178</v>
      </c>
      <c r="G184" s="258"/>
      <c r="H184" s="261">
        <v>166</v>
      </c>
      <c r="I184" s="262"/>
      <c r="J184" s="258"/>
      <c r="K184" s="258"/>
      <c r="L184" s="263"/>
      <c r="M184" s="264"/>
      <c r="N184" s="265"/>
      <c r="O184" s="265"/>
      <c r="P184" s="265"/>
      <c r="Q184" s="265"/>
      <c r="R184" s="265"/>
      <c r="S184" s="265"/>
      <c r="T184" s="266"/>
      <c r="U184" s="16"/>
      <c r="V184" s="16"/>
      <c r="W184" s="16"/>
      <c r="X184" s="16"/>
      <c r="Y184" s="16"/>
      <c r="Z184" s="16"/>
      <c r="AA184" s="16"/>
      <c r="AB184" s="16"/>
      <c r="AC184" s="16"/>
      <c r="AD184" s="16"/>
      <c r="AE184" s="16"/>
      <c r="AT184" s="267" t="s">
        <v>150</v>
      </c>
      <c r="AU184" s="267" t="s">
        <v>85</v>
      </c>
      <c r="AV184" s="16" t="s">
        <v>146</v>
      </c>
      <c r="AW184" s="16" t="s">
        <v>38</v>
      </c>
      <c r="AX184" s="16" t="s">
        <v>85</v>
      </c>
      <c r="AY184" s="267" t="s">
        <v>139</v>
      </c>
    </row>
    <row r="185" s="12" customFormat="1" ht="25.92" customHeight="1">
      <c r="A185" s="12"/>
      <c r="B185" s="190"/>
      <c r="C185" s="191"/>
      <c r="D185" s="192" t="s">
        <v>76</v>
      </c>
      <c r="E185" s="193" t="s">
        <v>278</v>
      </c>
      <c r="F185" s="193" t="s">
        <v>1498</v>
      </c>
      <c r="G185" s="191"/>
      <c r="H185" s="191"/>
      <c r="I185" s="194"/>
      <c r="J185" s="195">
        <f>BK185</f>
        <v>0</v>
      </c>
      <c r="K185" s="191"/>
      <c r="L185" s="196"/>
      <c r="M185" s="197"/>
      <c r="N185" s="198"/>
      <c r="O185" s="198"/>
      <c r="P185" s="199">
        <f>SUM(P186:P200)</f>
        <v>0</v>
      </c>
      <c r="Q185" s="198"/>
      <c r="R185" s="199">
        <f>SUM(R186:R200)</f>
        <v>0</v>
      </c>
      <c r="S185" s="198"/>
      <c r="T185" s="200">
        <f>SUM(T186:T200)</f>
        <v>0</v>
      </c>
      <c r="U185" s="12"/>
      <c r="V185" s="12"/>
      <c r="W185" s="12"/>
      <c r="X185" s="12"/>
      <c r="Y185" s="12"/>
      <c r="Z185" s="12"/>
      <c r="AA185" s="12"/>
      <c r="AB185" s="12"/>
      <c r="AC185" s="12"/>
      <c r="AD185" s="12"/>
      <c r="AE185" s="12"/>
      <c r="AR185" s="201" t="s">
        <v>85</v>
      </c>
      <c r="AT185" s="202" t="s">
        <v>76</v>
      </c>
      <c r="AU185" s="202" t="s">
        <v>77</v>
      </c>
      <c r="AY185" s="201" t="s">
        <v>139</v>
      </c>
      <c r="BK185" s="203">
        <f>SUM(BK186:BK200)</f>
        <v>0</v>
      </c>
    </row>
    <row r="186" s="2" customFormat="1" ht="16.5" customHeight="1">
      <c r="A186" s="40"/>
      <c r="B186" s="41"/>
      <c r="C186" s="206" t="s">
        <v>354</v>
      </c>
      <c r="D186" s="206" t="s">
        <v>141</v>
      </c>
      <c r="E186" s="207" t="s">
        <v>1464</v>
      </c>
      <c r="F186" s="208" t="s">
        <v>1465</v>
      </c>
      <c r="G186" s="209" t="s">
        <v>241</v>
      </c>
      <c r="H186" s="210">
        <v>16</v>
      </c>
      <c r="I186" s="211"/>
      <c r="J186" s="212">
        <f>ROUND(I186*H186,2)</f>
        <v>0</v>
      </c>
      <c r="K186" s="208" t="s">
        <v>37</v>
      </c>
      <c r="L186" s="46"/>
      <c r="M186" s="213" t="s">
        <v>37</v>
      </c>
      <c r="N186" s="214" t="s">
        <v>48</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146</v>
      </c>
      <c r="AT186" s="217" t="s">
        <v>141</v>
      </c>
      <c r="AU186" s="217" t="s">
        <v>85</v>
      </c>
      <c r="AY186" s="19" t="s">
        <v>139</v>
      </c>
      <c r="BE186" s="218">
        <f>IF(N186="základní",J186,0)</f>
        <v>0</v>
      </c>
      <c r="BF186" s="218">
        <f>IF(N186="snížená",J186,0)</f>
        <v>0</v>
      </c>
      <c r="BG186" s="218">
        <f>IF(N186="zákl. přenesená",J186,0)</f>
        <v>0</v>
      </c>
      <c r="BH186" s="218">
        <f>IF(N186="sníž. přenesená",J186,0)</f>
        <v>0</v>
      </c>
      <c r="BI186" s="218">
        <f>IF(N186="nulová",J186,0)</f>
        <v>0</v>
      </c>
      <c r="BJ186" s="19" t="s">
        <v>85</v>
      </c>
      <c r="BK186" s="218">
        <f>ROUND(I186*H186,2)</f>
        <v>0</v>
      </c>
      <c r="BL186" s="19" t="s">
        <v>146</v>
      </c>
      <c r="BM186" s="217" t="s">
        <v>1499</v>
      </c>
    </row>
    <row r="187" s="14" customFormat="1">
      <c r="A187" s="14"/>
      <c r="B187" s="235"/>
      <c r="C187" s="236"/>
      <c r="D187" s="226" t="s">
        <v>150</v>
      </c>
      <c r="E187" s="237" t="s">
        <v>37</v>
      </c>
      <c r="F187" s="238" t="s">
        <v>260</v>
      </c>
      <c r="G187" s="236"/>
      <c r="H187" s="239">
        <v>16</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150</v>
      </c>
      <c r="AU187" s="245" t="s">
        <v>85</v>
      </c>
      <c r="AV187" s="14" t="s">
        <v>87</v>
      </c>
      <c r="AW187" s="14" t="s">
        <v>38</v>
      </c>
      <c r="AX187" s="14" t="s">
        <v>77</v>
      </c>
      <c r="AY187" s="245" t="s">
        <v>139</v>
      </c>
    </row>
    <row r="188" s="16" customFormat="1">
      <c r="A188" s="16"/>
      <c r="B188" s="257"/>
      <c r="C188" s="258"/>
      <c r="D188" s="226" t="s">
        <v>150</v>
      </c>
      <c r="E188" s="259" t="s">
        <v>37</v>
      </c>
      <c r="F188" s="260" t="s">
        <v>178</v>
      </c>
      <c r="G188" s="258"/>
      <c r="H188" s="261">
        <v>16</v>
      </c>
      <c r="I188" s="262"/>
      <c r="J188" s="258"/>
      <c r="K188" s="258"/>
      <c r="L188" s="263"/>
      <c r="M188" s="264"/>
      <c r="N188" s="265"/>
      <c r="O188" s="265"/>
      <c r="P188" s="265"/>
      <c r="Q188" s="265"/>
      <c r="R188" s="265"/>
      <c r="S188" s="265"/>
      <c r="T188" s="266"/>
      <c r="U188" s="16"/>
      <c r="V188" s="16"/>
      <c r="W188" s="16"/>
      <c r="X188" s="16"/>
      <c r="Y188" s="16"/>
      <c r="Z188" s="16"/>
      <c r="AA188" s="16"/>
      <c r="AB188" s="16"/>
      <c r="AC188" s="16"/>
      <c r="AD188" s="16"/>
      <c r="AE188" s="16"/>
      <c r="AT188" s="267" t="s">
        <v>150</v>
      </c>
      <c r="AU188" s="267" t="s">
        <v>85</v>
      </c>
      <c r="AV188" s="16" t="s">
        <v>146</v>
      </c>
      <c r="AW188" s="16" t="s">
        <v>38</v>
      </c>
      <c r="AX188" s="16" t="s">
        <v>85</v>
      </c>
      <c r="AY188" s="267" t="s">
        <v>139</v>
      </c>
    </row>
    <row r="189" s="2" customFormat="1" ht="16.5" customHeight="1">
      <c r="A189" s="40"/>
      <c r="B189" s="41"/>
      <c r="C189" s="206" t="s">
        <v>359</v>
      </c>
      <c r="D189" s="206" t="s">
        <v>141</v>
      </c>
      <c r="E189" s="207" t="s">
        <v>1500</v>
      </c>
      <c r="F189" s="208" t="s">
        <v>1501</v>
      </c>
      <c r="G189" s="209" t="s">
        <v>144</v>
      </c>
      <c r="H189" s="210">
        <v>682</v>
      </c>
      <c r="I189" s="211"/>
      <c r="J189" s="212">
        <f>ROUND(I189*H189,2)</f>
        <v>0</v>
      </c>
      <c r="K189" s="208" t="s">
        <v>37</v>
      </c>
      <c r="L189" s="46"/>
      <c r="M189" s="213" t="s">
        <v>37</v>
      </c>
      <c r="N189" s="214" t="s">
        <v>48</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146</v>
      </c>
      <c r="AT189" s="217" t="s">
        <v>141</v>
      </c>
      <c r="AU189" s="217" t="s">
        <v>85</v>
      </c>
      <c r="AY189" s="19" t="s">
        <v>139</v>
      </c>
      <c r="BE189" s="218">
        <f>IF(N189="základní",J189,0)</f>
        <v>0</v>
      </c>
      <c r="BF189" s="218">
        <f>IF(N189="snížená",J189,0)</f>
        <v>0</v>
      </c>
      <c r="BG189" s="218">
        <f>IF(N189="zákl. přenesená",J189,0)</f>
        <v>0</v>
      </c>
      <c r="BH189" s="218">
        <f>IF(N189="sníž. přenesená",J189,0)</f>
        <v>0</v>
      </c>
      <c r="BI189" s="218">
        <f>IF(N189="nulová",J189,0)</f>
        <v>0</v>
      </c>
      <c r="BJ189" s="19" t="s">
        <v>85</v>
      </c>
      <c r="BK189" s="218">
        <f>ROUND(I189*H189,2)</f>
        <v>0</v>
      </c>
      <c r="BL189" s="19" t="s">
        <v>146</v>
      </c>
      <c r="BM189" s="217" t="s">
        <v>1502</v>
      </c>
    </row>
    <row r="190" s="14" customFormat="1">
      <c r="A190" s="14"/>
      <c r="B190" s="235"/>
      <c r="C190" s="236"/>
      <c r="D190" s="226" t="s">
        <v>150</v>
      </c>
      <c r="E190" s="237" t="s">
        <v>37</v>
      </c>
      <c r="F190" s="238" t="s">
        <v>1403</v>
      </c>
      <c r="G190" s="236"/>
      <c r="H190" s="239">
        <v>682</v>
      </c>
      <c r="I190" s="240"/>
      <c r="J190" s="236"/>
      <c r="K190" s="236"/>
      <c r="L190" s="241"/>
      <c r="M190" s="242"/>
      <c r="N190" s="243"/>
      <c r="O190" s="243"/>
      <c r="P190" s="243"/>
      <c r="Q190" s="243"/>
      <c r="R190" s="243"/>
      <c r="S190" s="243"/>
      <c r="T190" s="244"/>
      <c r="U190" s="14"/>
      <c r="V190" s="14"/>
      <c r="W190" s="14"/>
      <c r="X190" s="14"/>
      <c r="Y190" s="14"/>
      <c r="Z190" s="14"/>
      <c r="AA190" s="14"/>
      <c r="AB190" s="14"/>
      <c r="AC190" s="14"/>
      <c r="AD190" s="14"/>
      <c r="AE190" s="14"/>
      <c r="AT190" s="245" t="s">
        <v>150</v>
      </c>
      <c r="AU190" s="245" t="s">
        <v>85</v>
      </c>
      <c r="AV190" s="14" t="s">
        <v>87</v>
      </c>
      <c r="AW190" s="14" t="s">
        <v>38</v>
      </c>
      <c r="AX190" s="14" t="s">
        <v>77</v>
      </c>
      <c r="AY190" s="245" t="s">
        <v>139</v>
      </c>
    </row>
    <row r="191" s="16" customFormat="1">
      <c r="A191" s="16"/>
      <c r="B191" s="257"/>
      <c r="C191" s="258"/>
      <c r="D191" s="226" t="s">
        <v>150</v>
      </c>
      <c r="E191" s="259" t="s">
        <v>37</v>
      </c>
      <c r="F191" s="260" t="s">
        <v>178</v>
      </c>
      <c r="G191" s="258"/>
      <c r="H191" s="261">
        <v>682</v>
      </c>
      <c r="I191" s="262"/>
      <c r="J191" s="258"/>
      <c r="K191" s="258"/>
      <c r="L191" s="263"/>
      <c r="M191" s="264"/>
      <c r="N191" s="265"/>
      <c r="O191" s="265"/>
      <c r="P191" s="265"/>
      <c r="Q191" s="265"/>
      <c r="R191" s="265"/>
      <c r="S191" s="265"/>
      <c r="T191" s="266"/>
      <c r="U191" s="16"/>
      <c r="V191" s="16"/>
      <c r="W191" s="16"/>
      <c r="X191" s="16"/>
      <c r="Y191" s="16"/>
      <c r="Z191" s="16"/>
      <c r="AA191" s="16"/>
      <c r="AB191" s="16"/>
      <c r="AC191" s="16"/>
      <c r="AD191" s="16"/>
      <c r="AE191" s="16"/>
      <c r="AT191" s="267" t="s">
        <v>150</v>
      </c>
      <c r="AU191" s="267" t="s">
        <v>85</v>
      </c>
      <c r="AV191" s="16" t="s">
        <v>146</v>
      </c>
      <c r="AW191" s="16" t="s">
        <v>38</v>
      </c>
      <c r="AX191" s="16" t="s">
        <v>85</v>
      </c>
      <c r="AY191" s="267" t="s">
        <v>139</v>
      </c>
    </row>
    <row r="192" s="2" customFormat="1" ht="16.5" customHeight="1">
      <c r="A192" s="40"/>
      <c r="B192" s="41"/>
      <c r="C192" s="206" t="s">
        <v>363</v>
      </c>
      <c r="D192" s="206" t="s">
        <v>141</v>
      </c>
      <c r="E192" s="207" t="s">
        <v>1503</v>
      </c>
      <c r="F192" s="208" t="s">
        <v>1504</v>
      </c>
      <c r="G192" s="209" t="s">
        <v>155</v>
      </c>
      <c r="H192" s="210">
        <v>12</v>
      </c>
      <c r="I192" s="211"/>
      <c r="J192" s="212">
        <f>ROUND(I192*H192,2)</f>
        <v>0</v>
      </c>
      <c r="K192" s="208" t="s">
        <v>37</v>
      </c>
      <c r="L192" s="46"/>
      <c r="M192" s="213" t="s">
        <v>37</v>
      </c>
      <c r="N192" s="214" t="s">
        <v>48</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146</v>
      </c>
      <c r="AT192" s="217" t="s">
        <v>141</v>
      </c>
      <c r="AU192" s="217" t="s">
        <v>85</v>
      </c>
      <c r="AY192" s="19" t="s">
        <v>139</v>
      </c>
      <c r="BE192" s="218">
        <f>IF(N192="základní",J192,0)</f>
        <v>0</v>
      </c>
      <c r="BF192" s="218">
        <f>IF(N192="snížená",J192,0)</f>
        <v>0</v>
      </c>
      <c r="BG192" s="218">
        <f>IF(N192="zákl. přenesená",J192,0)</f>
        <v>0</v>
      </c>
      <c r="BH192" s="218">
        <f>IF(N192="sníž. přenesená",J192,0)</f>
        <v>0</v>
      </c>
      <c r="BI192" s="218">
        <f>IF(N192="nulová",J192,0)</f>
        <v>0</v>
      </c>
      <c r="BJ192" s="19" t="s">
        <v>85</v>
      </c>
      <c r="BK192" s="218">
        <f>ROUND(I192*H192,2)</f>
        <v>0</v>
      </c>
      <c r="BL192" s="19" t="s">
        <v>146</v>
      </c>
      <c r="BM192" s="217" t="s">
        <v>1505</v>
      </c>
    </row>
    <row r="193" s="14" customFormat="1">
      <c r="A193" s="14"/>
      <c r="B193" s="235"/>
      <c r="C193" s="236"/>
      <c r="D193" s="226" t="s">
        <v>150</v>
      </c>
      <c r="E193" s="237" t="s">
        <v>37</v>
      </c>
      <c r="F193" s="238" t="s">
        <v>229</v>
      </c>
      <c r="G193" s="236"/>
      <c r="H193" s="239">
        <v>12</v>
      </c>
      <c r="I193" s="240"/>
      <c r="J193" s="236"/>
      <c r="K193" s="236"/>
      <c r="L193" s="241"/>
      <c r="M193" s="242"/>
      <c r="N193" s="243"/>
      <c r="O193" s="243"/>
      <c r="P193" s="243"/>
      <c r="Q193" s="243"/>
      <c r="R193" s="243"/>
      <c r="S193" s="243"/>
      <c r="T193" s="244"/>
      <c r="U193" s="14"/>
      <c r="V193" s="14"/>
      <c r="W193" s="14"/>
      <c r="X193" s="14"/>
      <c r="Y193" s="14"/>
      <c r="Z193" s="14"/>
      <c r="AA193" s="14"/>
      <c r="AB193" s="14"/>
      <c r="AC193" s="14"/>
      <c r="AD193" s="14"/>
      <c r="AE193" s="14"/>
      <c r="AT193" s="245" t="s">
        <v>150</v>
      </c>
      <c r="AU193" s="245" t="s">
        <v>85</v>
      </c>
      <c r="AV193" s="14" t="s">
        <v>87</v>
      </c>
      <c r="AW193" s="14" t="s">
        <v>38</v>
      </c>
      <c r="AX193" s="14" t="s">
        <v>77</v>
      </c>
      <c r="AY193" s="245" t="s">
        <v>139</v>
      </c>
    </row>
    <row r="194" s="16" customFormat="1">
      <c r="A194" s="16"/>
      <c r="B194" s="257"/>
      <c r="C194" s="258"/>
      <c r="D194" s="226" t="s">
        <v>150</v>
      </c>
      <c r="E194" s="259" t="s">
        <v>37</v>
      </c>
      <c r="F194" s="260" t="s">
        <v>178</v>
      </c>
      <c r="G194" s="258"/>
      <c r="H194" s="261">
        <v>12</v>
      </c>
      <c r="I194" s="262"/>
      <c r="J194" s="258"/>
      <c r="K194" s="258"/>
      <c r="L194" s="263"/>
      <c r="M194" s="264"/>
      <c r="N194" s="265"/>
      <c r="O194" s="265"/>
      <c r="P194" s="265"/>
      <c r="Q194" s="265"/>
      <c r="R194" s="265"/>
      <c r="S194" s="265"/>
      <c r="T194" s="266"/>
      <c r="U194" s="16"/>
      <c r="V194" s="16"/>
      <c r="W194" s="16"/>
      <c r="X194" s="16"/>
      <c r="Y194" s="16"/>
      <c r="Z194" s="16"/>
      <c r="AA194" s="16"/>
      <c r="AB194" s="16"/>
      <c r="AC194" s="16"/>
      <c r="AD194" s="16"/>
      <c r="AE194" s="16"/>
      <c r="AT194" s="267" t="s">
        <v>150</v>
      </c>
      <c r="AU194" s="267" t="s">
        <v>85</v>
      </c>
      <c r="AV194" s="16" t="s">
        <v>146</v>
      </c>
      <c r="AW194" s="16" t="s">
        <v>38</v>
      </c>
      <c r="AX194" s="16" t="s">
        <v>85</v>
      </c>
      <c r="AY194" s="267" t="s">
        <v>139</v>
      </c>
    </row>
    <row r="195" s="2" customFormat="1" ht="16.5" customHeight="1">
      <c r="A195" s="40"/>
      <c r="B195" s="41"/>
      <c r="C195" s="206" t="s">
        <v>370</v>
      </c>
      <c r="D195" s="206" t="s">
        <v>141</v>
      </c>
      <c r="E195" s="207" t="s">
        <v>1506</v>
      </c>
      <c r="F195" s="208" t="s">
        <v>1507</v>
      </c>
      <c r="G195" s="209" t="s">
        <v>155</v>
      </c>
      <c r="H195" s="210">
        <v>12</v>
      </c>
      <c r="I195" s="211"/>
      <c r="J195" s="212">
        <f>ROUND(I195*H195,2)</f>
        <v>0</v>
      </c>
      <c r="K195" s="208" t="s">
        <v>37</v>
      </c>
      <c r="L195" s="46"/>
      <c r="M195" s="213" t="s">
        <v>37</v>
      </c>
      <c r="N195" s="214" t="s">
        <v>48</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146</v>
      </c>
      <c r="AT195" s="217" t="s">
        <v>141</v>
      </c>
      <c r="AU195" s="217" t="s">
        <v>85</v>
      </c>
      <c r="AY195" s="19" t="s">
        <v>139</v>
      </c>
      <c r="BE195" s="218">
        <f>IF(N195="základní",J195,0)</f>
        <v>0</v>
      </c>
      <c r="BF195" s="218">
        <f>IF(N195="snížená",J195,0)</f>
        <v>0</v>
      </c>
      <c r="BG195" s="218">
        <f>IF(N195="zákl. přenesená",J195,0)</f>
        <v>0</v>
      </c>
      <c r="BH195" s="218">
        <f>IF(N195="sníž. přenesená",J195,0)</f>
        <v>0</v>
      </c>
      <c r="BI195" s="218">
        <f>IF(N195="nulová",J195,0)</f>
        <v>0</v>
      </c>
      <c r="BJ195" s="19" t="s">
        <v>85</v>
      </c>
      <c r="BK195" s="218">
        <f>ROUND(I195*H195,2)</f>
        <v>0</v>
      </c>
      <c r="BL195" s="19" t="s">
        <v>146</v>
      </c>
      <c r="BM195" s="217" t="s">
        <v>1508</v>
      </c>
    </row>
    <row r="196" s="14" customFormat="1">
      <c r="A196" s="14"/>
      <c r="B196" s="235"/>
      <c r="C196" s="236"/>
      <c r="D196" s="226" t="s">
        <v>150</v>
      </c>
      <c r="E196" s="237" t="s">
        <v>37</v>
      </c>
      <c r="F196" s="238" t="s">
        <v>229</v>
      </c>
      <c r="G196" s="236"/>
      <c r="H196" s="239">
        <v>12</v>
      </c>
      <c r="I196" s="240"/>
      <c r="J196" s="236"/>
      <c r="K196" s="236"/>
      <c r="L196" s="241"/>
      <c r="M196" s="242"/>
      <c r="N196" s="243"/>
      <c r="O196" s="243"/>
      <c r="P196" s="243"/>
      <c r="Q196" s="243"/>
      <c r="R196" s="243"/>
      <c r="S196" s="243"/>
      <c r="T196" s="244"/>
      <c r="U196" s="14"/>
      <c r="V196" s="14"/>
      <c r="W196" s="14"/>
      <c r="X196" s="14"/>
      <c r="Y196" s="14"/>
      <c r="Z196" s="14"/>
      <c r="AA196" s="14"/>
      <c r="AB196" s="14"/>
      <c r="AC196" s="14"/>
      <c r="AD196" s="14"/>
      <c r="AE196" s="14"/>
      <c r="AT196" s="245" t="s">
        <v>150</v>
      </c>
      <c r="AU196" s="245" t="s">
        <v>85</v>
      </c>
      <c r="AV196" s="14" t="s">
        <v>87</v>
      </c>
      <c r="AW196" s="14" t="s">
        <v>38</v>
      </c>
      <c r="AX196" s="14" t="s">
        <v>77</v>
      </c>
      <c r="AY196" s="245" t="s">
        <v>139</v>
      </c>
    </row>
    <row r="197" s="16" customFormat="1">
      <c r="A197" s="16"/>
      <c r="B197" s="257"/>
      <c r="C197" s="258"/>
      <c r="D197" s="226" t="s">
        <v>150</v>
      </c>
      <c r="E197" s="259" t="s">
        <v>37</v>
      </c>
      <c r="F197" s="260" t="s">
        <v>178</v>
      </c>
      <c r="G197" s="258"/>
      <c r="H197" s="261">
        <v>12</v>
      </c>
      <c r="I197" s="262"/>
      <c r="J197" s="258"/>
      <c r="K197" s="258"/>
      <c r="L197" s="263"/>
      <c r="M197" s="264"/>
      <c r="N197" s="265"/>
      <c r="O197" s="265"/>
      <c r="P197" s="265"/>
      <c r="Q197" s="265"/>
      <c r="R197" s="265"/>
      <c r="S197" s="265"/>
      <c r="T197" s="266"/>
      <c r="U197" s="16"/>
      <c r="V197" s="16"/>
      <c r="W197" s="16"/>
      <c r="X197" s="16"/>
      <c r="Y197" s="16"/>
      <c r="Z197" s="16"/>
      <c r="AA197" s="16"/>
      <c r="AB197" s="16"/>
      <c r="AC197" s="16"/>
      <c r="AD197" s="16"/>
      <c r="AE197" s="16"/>
      <c r="AT197" s="267" t="s">
        <v>150</v>
      </c>
      <c r="AU197" s="267" t="s">
        <v>85</v>
      </c>
      <c r="AV197" s="16" t="s">
        <v>146</v>
      </c>
      <c r="AW197" s="16" t="s">
        <v>38</v>
      </c>
      <c r="AX197" s="16" t="s">
        <v>85</v>
      </c>
      <c r="AY197" s="267" t="s">
        <v>139</v>
      </c>
    </row>
    <row r="198" s="2" customFormat="1" ht="16.5" customHeight="1">
      <c r="A198" s="40"/>
      <c r="B198" s="41"/>
      <c r="C198" s="206" t="s">
        <v>376</v>
      </c>
      <c r="D198" s="206" t="s">
        <v>141</v>
      </c>
      <c r="E198" s="207" t="s">
        <v>1486</v>
      </c>
      <c r="F198" s="208" t="s">
        <v>1487</v>
      </c>
      <c r="G198" s="209" t="s">
        <v>155</v>
      </c>
      <c r="H198" s="210">
        <v>12</v>
      </c>
      <c r="I198" s="211"/>
      <c r="J198" s="212">
        <f>ROUND(I198*H198,2)</f>
        <v>0</v>
      </c>
      <c r="K198" s="208" t="s">
        <v>37</v>
      </c>
      <c r="L198" s="46"/>
      <c r="M198" s="213" t="s">
        <v>37</v>
      </c>
      <c r="N198" s="214" t="s">
        <v>48</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146</v>
      </c>
      <c r="AT198" s="217" t="s">
        <v>141</v>
      </c>
      <c r="AU198" s="217" t="s">
        <v>85</v>
      </c>
      <c r="AY198" s="19" t="s">
        <v>139</v>
      </c>
      <c r="BE198" s="218">
        <f>IF(N198="základní",J198,0)</f>
        <v>0</v>
      </c>
      <c r="BF198" s="218">
        <f>IF(N198="snížená",J198,0)</f>
        <v>0</v>
      </c>
      <c r="BG198" s="218">
        <f>IF(N198="zákl. přenesená",J198,0)</f>
        <v>0</v>
      </c>
      <c r="BH198" s="218">
        <f>IF(N198="sníž. přenesená",J198,0)</f>
        <v>0</v>
      </c>
      <c r="BI198" s="218">
        <f>IF(N198="nulová",J198,0)</f>
        <v>0</v>
      </c>
      <c r="BJ198" s="19" t="s">
        <v>85</v>
      </c>
      <c r="BK198" s="218">
        <f>ROUND(I198*H198,2)</f>
        <v>0</v>
      </c>
      <c r="BL198" s="19" t="s">
        <v>146</v>
      </c>
      <c r="BM198" s="217" t="s">
        <v>1509</v>
      </c>
    </row>
    <row r="199" s="14" customFormat="1">
      <c r="A199" s="14"/>
      <c r="B199" s="235"/>
      <c r="C199" s="236"/>
      <c r="D199" s="226" t="s">
        <v>150</v>
      </c>
      <c r="E199" s="237" t="s">
        <v>37</v>
      </c>
      <c r="F199" s="238" t="s">
        <v>229</v>
      </c>
      <c r="G199" s="236"/>
      <c r="H199" s="239">
        <v>12</v>
      </c>
      <c r="I199" s="240"/>
      <c r="J199" s="236"/>
      <c r="K199" s="236"/>
      <c r="L199" s="241"/>
      <c r="M199" s="242"/>
      <c r="N199" s="243"/>
      <c r="O199" s="243"/>
      <c r="P199" s="243"/>
      <c r="Q199" s="243"/>
      <c r="R199" s="243"/>
      <c r="S199" s="243"/>
      <c r="T199" s="244"/>
      <c r="U199" s="14"/>
      <c r="V199" s="14"/>
      <c r="W199" s="14"/>
      <c r="X199" s="14"/>
      <c r="Y199" s="14"/>
      <c r="Z199" s="14"/>
      <c r="AA199" s="14"/>
      <c r="AB199" s="14"/>
      <c r="AC199" s="14"/>
      <c r="AD199" s="14"/>
      <c r="AE199" s="14"/>
      <c r="AT199" s="245" t="s">
        <v>150</v>
      </c>
      <c r="AU199" s="245" t="s">
        <v>85</v>
      </c>
      <c r="AV199" s="14" t="s">
        <v>87</v>
      </c>
      <c r="AW199" s="14" t="s">
        <v>38</v>
      </c>
      <c r="AX199" s="14" t="s">
        <v>77</v>
      </c>
      <c r="AY199" s="245" t="s">
        <v>139</v>
      </c>
    </row>
    <row r="200" s="16" customFormat="1">
      <c r="A200" s="16"/>
      <c r="B200" s="257"/>
      <c r="C200" s="258"/>
      <c r="D200" s="226" t="s">
        <v>150</v>
      </c>
      <c r="E200" s="259" t="s">
        <v>37</v>
      </c>
      <c r="F200" s="260" t="s">
        <v>178</v>
      </c>
      <c r="G200" s="258"/>
      <c r="H200" s="261">
        <v>12</v>
      </c>
      <c r="I200" s="262"/>
      <c r="J200" s="258"/>
      <c r="K200" s="258"/>
      <c r="L200" s="263"/>
      <c r="M200" s="264"/>
      <c r="N200" s="265"/>
      <c r="O200" s="265"/>
      <c r="P200" s="265"/>
      <c r="Q200" s="265"/>
      <c r="R200" s="265"/>
      <c r="S200" s="265"/>
      <c r="T200" s="266"/>
      <c r="U200" s="16"/>
      <c r="V200" s="16"/>
      <c r="W200" s="16"/>
      <c r="X200" s="16"/>
      <c r="Y200" s="16"/>
      <c r="Z200" s="16"/>
      <c r="AA200" s="16"/>
      <c r="AB200" s="16"/>
      <c r="AC200" s="16"/>
      <c r="AD200" s="16"/>
      <c r="AE200" s="16"/>
      <c r="AT200" s="267" t="s">
        <v>150</v>
      </c>
      <c r="AU200" s="267" t="s">
        <v>85</v>
      </c>
      <c r="AV200" s="16" t="s">
        <v>146</v>
      </c>
      <c r="AW200" s="16" t="s">
        <v>38</v>
      </c>
      <c r="AX200" s="16" t="s">
        <v>85</v>
      </c>
      <c r="AY200" s="267" t="s">
        <v>139</v>
      </c>
    </row>
    <row r="201" s="12" customFormat="1" ht="25.92" customHeight="1">
      <c r="A201" s="12"/>
      <c r="B201" s="190"/>
      <c r="C201" s="191"/>
      <c r="D201" s="192" t="s">
        <v>76</v>
      </c>
      <c r="E201" s="193" t="s">
        <v>1032</v>
      </c>
      <c r="F201" s="193" t="s">
        <v>1510</v>
      </c>
      <c r="G201" s="191"/>
      <c r="H201" s="191"/>
      <c r="I201" s="194"/>
      <c r="J201" s="195">
        <f>BK201</f>
        <v>0</v>
      </c>
      <c r="K201" s="191"/>
      <c r="L201" s="196"/>
      <c r="M201" s="197"/>
      <c r="N201" s="198"/>
      <c r="O201" s="198"/>
      <c r="P201" s="199">
        <f>SUM(P202:P229)</f>
        <v>0</v>
      </c>
      <c r="Q201" s="198"/>
      <c r="R201" s="199">
        <f>SUM(R202:R229)</f>
        <v>0</v>
      </c>
      <c r="S201" s="198"/>
      <c r="T201" s="200">
        <f>SUM(T202:T229)</f>
        <v>0</v>
      </c>
      <c r="U201" s="12"/>
      <c r="V201" s="12"/>
      <c r="W201" s="12"/>
      <c r="X201" s="12"/>
      <c r="Y201" s="12"/>
      <c r="Z201" s="12"/>
      <c r="AA201" s="12"/>
      <c r="AB201" s="12"/>
      <c r="AC201" s="12"/>
      <c r="AD201" s="12"/>
      <c r="AE201" s="12"/>
      <c r="AR201" s="201" t="s">
        <v>85</v>
      </c>
      <c r="AT201" s="202" t="s">
        <v>76</v>
      </c>
      <c r="AU201" s="202" t="s">
        <v>77</v>
      </c>
      <c r="AY201" s="201" t="s">
        <v>139</v>
      </c>
      <c r="BK201" s="203">
        <f>SUM(BK202:BK229)</f>
        <v>0</v>
      </c>
    </row>
    <row r="202" s="2" customFormat="1" ht="16.5" customHeight="1">
      <c r="A202" s="40"/>
      <c r="B202" s="41"/>
      <c r="C202" s="206" t="s">
        <v>381</v>
      </c>
      <c r="D202" s="206" t="s">
        <v>141</v>
      </c>
      <c r="E202" s="207" t="s">
        <v>1511</v>
      </c>
      <c r="F202" s="208" t="s">
        <v>1512</v>
      </c>
      <c r="G202" s="209" t="s">
        <v>241</v>
      </c>
      <c r="H202" s="210">
        <v>2174</v>
      </c>
      <c r="I202" s="211"/>
      <c r="J202" s="212">
        <f>ROUND(I202*H202,2)</f>
        <v>0</v>
      </c>
      <c r="K202" s="208" t="s">
        <v>37</v>
      </c>
      <c r="L202" s="46"/>
      <c r="M202" s="213" t="s">
        <v>37</v>
      </c>
      <c r="N202" s="214" t="s">
        <v>48</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146</v>
      </c>
      <c r="AT202" s="217" t="s">
        <v>141</v>
      </c>
      <c r="AU202" s="217" t="s">
        <v>85</v>
      </c>
      <c r="AY202" s="19" t="s">
        <v>139</v>
      </c>
      <c r="BE202" s="218">
        <f>IF(N202="základní",J202,0)</f>
        <v>0</v>
      </c>
      <c r="BF202" s="218">
        <f>IF(N202="snížená",J202,0)</f>
        <v>0</v>
      </c>
      <c r="BG202" s="218">
        <f>IF(N202="zákl. přenesená",J202,0)</f>
        <v>0</v>
      </c>
      <c r="BH202" s="218">
        <f>IF(N202="sníž. přenesená",J202,0)</f>
        <v>0</v>
      </c>
      <c r="BI202" s="218">
        <f>IF(N202="nulová",J202,0)</f>
        <v>0</v>
      </c>
      <c r="BJ202" s="19" t="s">
        <v>85</v>
      </c>
      <c r="BK202" s="218">
        <f>ROUND(I202*H202,2)</f>
        <v>0</v>
      </c>
      <c r="BL202" s="19" t="s">
        <v>146</v>
      </c>
      <c r="BM202" s="217" t="s">
        <v>1513</v>
      </c>
    </row>
    <row r="203" s="14" customFormat="1">
      <c r="A203" s="14"/>
      <c r="B203" s="235"/>
      <c r="C203" s="236"/>
      <c r="D203" s="226" t="s">
        <v>150</v>
      </c>
      <c r="E203" s="237" t="s">
        <v>37</v>
      </c>
      <c r="F203" s="238" t="s">
        <v>1514</v>
      </c>
      <c r="G203" s="236"/>
      <c r="H203" s="239">
        <v>2174</v>
      </c>
      <c r="I203" s="240"/>
      <c r="J203" s="236"/>
      <c r="K203" s="236"/>
      <c r="L203" s="241"/>
      <c r="M203" s="242"/>
      <c r="N203" s="243"/>
      <c r="O203" s="243"/>
      <c r="P203" s="243"/>
      <c r="Q203" s="243"/>
      <c r="R203" s="243"/>
      <c r="S203" s="243"/>
      <c r="T203" s="244"/>
      <c r="U203" s="14"/>
      <c r="V203" s="14"/>
      <c r="W203" s="14"/>
      <c r="X203" s="14"/>
      <c r="Y203" s="14"/>
      <c r="Z203" s="14"/>
      <c r="AA203" s="14"/>
      <c r="AB203" s="14"/>
      <c r="AC203" s="14"/>
      <c r="AD203" s="14"/>
      <c r="AE203" s="14"/>
      <c r="AT203" s="245" t="s">
        <v>150</v>
      </c>
      <c r="AU203" s="245" t="s">
        <v>85</v>
      </c>
      <c r="AV203" s="14" t="s">
        <v>87</v>
      </c>
      <c r="AW203" s="14" t="s">
        <v>38</v>
      </c>
      <c r="AX203" s="14" t="s">
        <v>77</v>
      </c>
      <c r="AY203" s="245" t="s">
        <v>139</v>
      </c>
    </row>
    <row r="204" s="16" customFormat="1">
      <c r="A204" s="16"/>
      <c r="B204" s="257"/>
      <c r="C204" s="258"/>
      <c r="D204" s="226" t="s">
        <v>150</v>
      </c>
      <c r="E204" s="259" t="s">
        <v>37</v>
      </c>
      <c r="F204" s="260" t="s">
        <v>178</v>
      </c>
      <c r="G204" s="258"/>
      <c r="H204" s="261">
        <v>2174</v>
      </c>
      <c r="I204" s="262"/>
      <c r="J204" s="258"/>
      <c r="K204" s="258"/>
      <c r="L204" s="263"/>
      <c r="M204" s="264"/>
      <c r="N204" s="265"/>
      <c r="O204" s="265"/>
      <c r="P204" s="265"/>
      <c r="Q204" s="265"/>
      <c r="R204" s="265"/>
      <c r="S204" s="265"/>
      <c r="T204" s="266"/>
      <c r="U204" s="16"/>
      <c r="V204" s="16"/>
      <c r="W204" s="16"/>
      <c r="X204" s="16"/>
      <c r="Y204" s="16"/>
      <c r="Z204" s="16"/>
      <c r="AA204" s="16"/>
      <c r="AB204" s="16"/>
      <c r="AC204" s="16"/>
      <c r="AD204" s="16"/>
      <c r="AE204" s="16"/>
      <c r="AT204" s="267" t="s">
        <v>150</v>
      </c>
      <c r="AU204" s="267" t="s">
        <v>85</v>
      </c>
      <c r="AV204" s="16" t="s">
        <v>146</v>
      </c>
      <c r="AW204" s="16" t="s">
        <v>38</v>
      </c>
      <c r="AX204" s="16" t="s">
        <v>85</v>
      </c>
      <c r="AY204" s="267" t="s">
        <v>139</v>
      </c>
    </row>
    <row r="205" s="2" customFormat="1" ht="16.5" customHeight="1">
      <c r="A205" s="40"/>
      <c r="B205" s="41"/>
      <c r="C205" s="206" t="s">
        <v>386</v>
      </c>
      <c r="D205" s="206" t="s">
        <v>141</v>
      </c>
      <c r="E205" s="207" t="s">
        <v>1515</v>
      </c>
      <c r="F205" s="208" t="s">
        <v>1516</v>
      </c>
      <c r="G205" s="209" t="s">
        <v>1517</v>
      </c>
      <c r="H205" s="210">
        <v>1</v>
      </c>
      <c r="I205" s="211"/>
      <c r="J205" s="212">
        <f>ROUND(I205*H205,2)</f>
        <v>0</v>
      </c>
      <c r="K205" s="208" t="s">
        <v>37</v>
      </c>
      <c r="L205" s="46"/>
      <c r="M205" s="213" t="s">
        <v>37</v>
      </c>
      <c r="N205" s="214" t="s">
        <v>48</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146</v>
      </c>
      <c r="AT205" s="217" t="s">
        <v>141</v>
      </c>
      <c r="AU205" s="217" t="s">
        <v>85</v>
      </c>
      <c r="AY205" s="19" t="s">
        <v>139</v>
      </c>
      <c r="BE205" s="218">
        <f>IF(N205="základní",J205,0)</f>
        <v>0</v>
      </c>
      <c r="BF205" s="218">
        <f>IF(N205="snížená",J205,0)</f>
        <v>0</v>
      </c>
      <c r="BG205" s="218">
        <f>IF(N205="zákl. přenesená",J205,0)</f>
        <v>0</v>
      </c>
      <c r="BH205" s="218">
        <f>IF(N205="sníž. přenesená",J205,0)</f>
        <v>0</v>
      </c>
      <c r="BI205" s="218">
        <f>IF(N205="nulová",J205,0)</f>
        <v>0</v>
      </c>
      <c r="BJ205" s="19" t="s">
        <v>85</v>
      </c>
      <c r="BK205" s="218">
        <f>ROUND(I205*H205,2)</f>
        <v>0</v>
      </c>
      <c r="BL205" s="19" t="s">
        <v>146</v>
      </c>
      <c r="BM205" s="217" t="s">
        <v>1518</v>
      </c>
    </row>
    <row r="206" s="14" customFormat="1">
      <c r="A206" s="14"/>
      <c r="B206" s="235"/>
      <c r="C206" s="236"/>
      <c r="D206" s="226" t="s">
        <v>150</v>
      </c>
      <c r="E206" s="237" t="s">
        <v>37</v>
      </c>
      <c r="F206" s="238" t="s">
        <v>85</v>
      </c>
      <c r="G206" s="236"/>
      <c r="H206" s="239">
        <v>1</v>
      </c>
      <c r="I206" s="240"/>
      <c r="J206" s="236"/>
      <c r="K206" s="236"/>
      <c r="L206" s="241"/>
      <c r="M206" s="242"/>
      <c r="N206" s="243"/>
      <c r="O206" s="243"/>
      <c r="P206" s="243"/>
      <c r="Q206" s="243"/>
      <c r="R206" s="243"/>
      <c r="S206" s="243"/>
      <c r="T206" s="244"/>
      <c r="U206" s="14"/>
      <c r="V206" s="14"/>
      <c r="W206" s="14"/>
      <c r="X206" s="14"/>
      <c r="Y206" s="14"/>
      <c r="Z206" s="14"/>
      <c r="AA206" s="14"/>
      <c r="AB206" s="14"/>
      <c r="AC206" s="14"/>
      <c r="AD206" s="14"/>
      <c r="AE206" s="14"/>
      <c r="AT206" s="245" t="s">
        <v>150</v>
      </c>
      <c r="AU206" s="245" t="s">
        <v>85</v>
      </c>
      <c r="AV206" s="14" t="s">
        <v>87</v>
      </c>
      <c r="AW206" s="14" t="s">
        <v>38</v>
      </c>
      <c r="AX206" s="14" t="s">
        <v>77</v>
      </c>
      <c r="AY206" s="245" t="s">
        <v>139</v>
      </c>
    </row>
    <row r="207" s="13" customFormat="1">
      <c r="A207" s="13"/>
      <c r="B207" s="224"/>
      <c r="C207" s="225"/>
      <c r="D207" s="226" t="s">
        <v>150</v>
      </c>
      <c r="E207" s="227" t="s">
        <v>37</v>
      </c>
      <c r="F207" s="228" t="s">
        <v>1519</v>
      </c>
      <c r="G207" s="225"/>
      <c r="H207" s="227" t="s">
        <v>37</v>
      </c>
      <c r="I207" s="229"/>
      <c r="J207" s="225"/>
      <c r="K207" s="225"/>
      <c r="L207" s="230"/>
      <c r="M207" s="231"/>
      <c r="N207" s="232"/>
      <c r="O207" s="232"/>
      <c r="P207" s="232"/>
      <c r="Q207" s="232"/>
      <c r="R207" s="232"/>
      <c r="S207" s="232"/>
      <c r="T207" s="233"/>
      <c r="U207" s="13"/>
      <c r="V207" s="13"/>
      <c r="W207" s="13"/>
      <c r="X207" s="13"/>
      <c r="Y207" s="13"/>
      <c r="Z207" s="13"/>
      <c r="AA207" s="13"/>
      <c r="AB207" s="13"/>
      <c r="AC207" s="13"/>
      <c r="AD207" s="13"/>
      <c r="AE207" s="13"/>
      <c r="AT207" s="234" t="s">
        <v>150</v>
      </c>
      <c r="AU207" s="234" t="s">
        <v>85</v>
      </c>
      <c r="AV207" s="13" t="s">
        <v>85</v>
      </c>
      <c r="AW207" s="13" t="s">
        <v>38</v>
      </c>
      <c r="AX207" s="13" t="s">
        <v>77</v>
      </c>
      <c r="AY207" s="234" t="s">
        <v>139</v>
      </c>
    </row>
    <row r="208" s="13" customFormat="1">
      <c r="A208" s="13"/>
      <c r="B208" s="224"/>
      <c r="C208" s="225"/>
      <c r="D208" s="226" t="s">
        <v>150</v>
      </c>
      <c r="E208" s="227" t="s">
        <v>37</v>
      </c>
      <c r="F208" s="228" t="s">
        <v>1520</v>
      </c>
      <c r="G208" s="225"/>
      <c r="H208" s="227" t="s">
        <v>37</v>
      </c>
      <c r="I208" s="229"/>
      <c r="J208" s="225"/>
      <c r="K208" s="225"/>
      <c r="L208" s="230"/>
      <c r="M208" s="231"/>
      <c r="N208" s="232"/>
      <c r="O208" s="232"/>
      <c r="P208" s="232"/>
      <c r="Q208" s="232"/>
      <c r="R208" s="232"/>
      <c r="S208" s="232"/>
      <c r="T208" s="233"/>
      <c r="U208" s="13"/>
      <c r="V208" s="13"/>
      <c r="W208" s="13"/>
      <c r="X208" s="13"/>
      <c r="Y208" s="13"/>
      <c r="Z208" s="13"/>
      <c r="AA208" s="13"/>
      <c r="AB208" s="13"/>
      <c r="AC208" s="13"/>
      <c r="AD208" s="13"/>
      <c r="AE208" s="13"/>
      <c r="AT208" s="234" t="s">
        <v>150</v>
      </c>
      <c r="AU208" s="234" t="s">
        <v>85</v>
      </c>
      <c r="AV208" s="13" t="s">
        <v>85</v>
      </c>
      <c r="AW208" s="13" t="s">
        <v>38</v>
      </c>
      <c r="AX208" s="13" t="s">
        <v>77</v>
      </c>
      <c r="AY208" s="234" t="s">
        <v>139</v>
      </c>
    </row>
    <row r="209" s="13" customFormat="1">
      <c r="A209" s="13"/>
      <c r="B209" s="224"/>
      <c r="C209" s="225"/>
      <c r="D209" s="226" t="s">
        <v>150</v>
      </c>
      <c r="E209" s="227" t="s">
        <v>37</v>
      </c>
      <c r="F209" s="228" t="s">
        <v>1521</v>
      </c>
      <c r="G209" s="225"/>
      <c r="H209" s="227" t="s">
        <v>37</v>
      </c>
      <c r="I209" s="229"/>
      <c r="J209" s="225"/>
      <c r="K209" s="225"/>
      <c r="L209" s="230"/>
      <c r="M209" s="231"/>
      <c r="N209" s="232"/>
      <c r="O209" s="232"/>
      <c r="P209" s="232"/>
      <c r="Q209" s="232"/>
      <c r="R209" s="232"/>
      <c r="S209" s="232"/>
      <c r="T209" s="233"/>
      <c r="U209" s="13"/>
      <c r="V209" s="13"/>
      <c r="W209" s="13"/>
      <c r="X209" s="13"/>
      <c r="Y209" s="13"/>
      <c r="Z209" s="13"/>
      <c r="AA209" s="13"/>
      <c r="AB209" s="13"/>
      <c r="AC209" s="13"/>
      <c r="AD209" s="13"/>
      <c r="AE209" s="13"/>
      <c r="AT209" s="234" t="s">
        <v>150</v>
      </c>
      <c r="AU209" s="234" t="s">
        <v>85</v>
      </c>
      <c r="AV209" s="13" t="s">
        <v>85</v>
      </c>
      <c r="AW209" s="13" t="s">
        <v>38</v>
      </c>
      <c r="AX209" s="13" t="s">
        <v>77</v>
      </c>
      <c r="AY209" s="234" t="s">
        <v>139</v>
      </c>
    </row>
    <row r="210" s="13" customFormat="1">
      <c r="A210" s="13"/>
      <c r="B210" s="224"/>
      <c r="C210" s="225"/>
      <c r="D210" s="226" t="s">
        <v>150</v>
      </c>
      <c r="E210" s="227" t="s">
        <v>37</v>
      </c>
      <c r="F210" s="228" t="s">
        <v>1522</v>
      </c>
      <c r="G210" s="225"/>
      <c r="H210" s="227" t="s">
        <v>37</v>
      </c>
      <c r="I210" s="229"/>
      <c r="J210" s="225"/>
      <c r="K210" s="225"/>
      <c r="L210" s="230"/>
      <c r="M210" s="231"/>
      <c r="N210" s="232"/>
      <c r="O210" s="232"/>
      <c r="P210" s="232"/>
      <c r="Q210" s="232"/>
      <c r="R210" s="232"/>
      <c r="S210" s="232"/>
      <c r="T210" s="233"/>
      <c r="U210" s="13"/>
      <c r="V210" s="13"/>
      <c r="W210" s="13"/>
      <c r="X210" s="13"/>
      <c r="Y210" s="13"/>
      <c r="Z210" s="13"/>
      <c r="AA210" s="13"/>
      <c r="AB210" s="13"/>
      <c r="AC210" s="13"/>
      <c r="AD210" s="13"/>
      <c r="AE210" s="13"/>
      <c r="AT210" s="234" t="s">
        <v>150</v>
      </c>
      <c r="AU210" s="234" t="s">
        <v>85</v>
      </c>
      <c r="AV210" s="13" t="s">
        <v>85</v>
      </c>
      <c r="AW210" s="13" t="s">
        <v>38</v>
      </c>
      <c r="AX210" s="13" t="s">
        <v>77</v>
      </c>
      <c r="AY210" s="234" t="s">
        <v>139</v>
      </c>
    </row>
    <row r="211" s="13" customFormat="1">
      <c r="A211" s="13"/>
      <c r="B211" s="224"/>
      <c r="C211" s="225"/>
      <c r="D211" s="226" t="s">
        <v>150</v>
      </c>
      <c r="E211" s="227" t="s">
        <v>37</v>
      </c>
      <c r="F211" s="228" t="s">
        <v>1523</v>
      </c>
      <c r="G211" s="225"/>
      <c r="H211" s="227" t="s">
        <v>37</v>
      </c>
      <c r="I211" s="229"/>
      <c r="J211" s="225"/>
      <c r="K211" s="225"/>
      <c r="L211" s="230"/>
      <c r="M211" s="231"/>
      <c r="N211" s="232"/>
      <c r="O211" s="232"/>
      <c r="P211" s="232"/>
      <c r="Q211" s="232"/>
      <c r="R211" s="232"/>
      <c r="S211" s="232"/>
      <c r="T211" s="233"/>
      <c r="U211" s="13"/>
      <c r="V211" s="13"/>
      <c r="W211" s="13"/>
      <c r="X211" s="13"/>
      <c r="Y211" s="13"/>
      <c r="Z211" s="13"/>
      <c r="AA211" s="13"/>
      <c r="AB211" s="13"/>
      <c r="AC211" s="13"/>
      <c r="AD211" s="13"/>
      <c r="AE211" s="13"/>
      <c r="AT211" s="234" t="s">
        <v>150</v>
      </c>
      <c r="AU211" s="234" t="s">
        <v>85</v>
      </c>
      <c r="AV211" s="13" t="s">
        <v>85</v>
      </c>
      <c r="AW211" s="13" t="s">
        <v>38</v>
      </c>
      <c r="AX211" s="13" t="s">
        <v>77</v>
      </c>
      <c r="AY211" s="234" t="s">
        <v>139</v>
      </c>
    </row>
    <row r="212" s="13" customFormat="1">
      <c r="A212" s="13"/>
      <c r="B212" s="224"/>
      <c r="C212" s="225"/>
      <c r="D212" s="226" t="s">
        <v>150</v>
      </c>
      <c r="E212" s="227" t="s">
        <v>37</v>
      </c>
      <c r="F212" s="228" t="s">
        <v>1524</v>
      </c>
      <c r="G212" s="225"/>
      <c r="H212" s="227" t="s">
        <v>37</v>
      </c>
      <c r="I212" s="229"/>
      <c r="J212" s="225"/>
      <c r="K212" s="225"/>
      <c r="L212" s="230"/>
      <c r="M212" s="231"/>
      <c r="N212" s="232"/>
      <c r="O212" s="232"/>
      <c r="P212" s="232"/>
      <c r="Q212" s="232"/>
      <c r="R212" s="232"/>
      <c r="S212" s="232"/>
      <c r="T212" s="233"/>
      <c r="U212" s="13"/>
      <c r="V212" s="13"/>
      <c r="W212" s="13"/>
      <c r="X212" s="13"/>
      <c r="Y212" s="13"/>
      <c r="Z212" s="13"/>
      <c r="AA212" s="13"/>
      <c r="AB212" s="13"/>
      <c r="AC212" s="13"/>
      <c r="AD212" s="13"/>
      <c r="AE212" s="13"/>
      <c r="AT212" s="234" t="s">
        <v>150</v>
      </c>
      <c r="AU212" s="234" t="s">
        <v>85</v>
      </c>
      <c r="AV212" s="13" t="s">
        <v>85</v>
      </c>
      <c r="AW212" s="13" t="s">
        <v>38</v>
      </c>
      <c r="AX212" s="13" t="s">
        <v>77</v>
      </c>
      <c r="AY212" s="234" t="s">
        <v>139</v>
      </c>
    </row>
    <row r="213" s="13" customFormat="1">
      <c r="A213" s="13"/>
      <c r="B213" s="224"/>
      <c r="C213" s="225"/>
      <c r="D213" s="226" t="s">
        <v>150</v>
      </c>
      <c r="E213" s="227" t="s">
        <v>37</v>
      </c>
      <c r="F213" s="228" t="s">
        <v>1525</v>
      </c>
      <c r="G213" s="225"/>
      <c r="H213" s="227" t="s">
        <v>37</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150</v>
      </c>
      <c r="AU213" s="234" t="s">
        <v>85</v>
      </c>
      <c r="AV213" s="13" t="s">
        <v>85</v>
      </c>
      <c r="AW213" s="13" t="s">
        <v>38</v>
      </c>
      <c r="AX213" s="13" t="s">
        <v>77</v>
      </c>
      <c r="AY213" s="234" t="s">
        <v>139</v>
      </c>
    </row>
    <row r="214" s="13" customFormat="1">
      <c r="A214" s="13"/>
      <c r="B214" s="224"/>
      <c r="C214" s="225"/>
      <c r="D214" s="226" t="s">
        <v>150</v>
      </c>
      <c r="E214" s="227" t="s">
        <v>37</v>
      </c>
      <c r="F214" s="228" t="s">
        <v>1526</v>
      </c>
      <c r="G214" s="225"/>
      <c r="H214" s="227" t="s">
        <v>37</v>
      </c>
      <c r="I214" s="229"/>
      <c r="J214" s="225"/>
      <c r="K214" s="225"/>
      <c r="L214" s="230"/>
      <c r="M214" s="231"/>
      <c r="N214" s="232"/>
      <c r="O214" s="232"/>
      <c r="P214" s="232"/>
      <c r="Q214" s="232"/>
      <c r="R214" s="232"/>
      <c r="S214" s="232"/>
      <c r="T214" s="233"/>
      <c r="U214" s="13"/>
      <c r="V214" s="13"/>
      <c r="W214" s="13"/>
      <c r="X214" s="13"/>
      <c r="Y214" s="13"/>
      <c r="Z214" s="13"/>
      <c r="AA214" s="13"/>
      <c r="AB214" s="13"/>
      <c r="AC214" s="13"/>
      <c r="AD214" s="13"/>
      <c r="AE214" s="13"/>
      <c r="AT214" s="234" t="s">
        <v>150</v>
      </c>
      <c r="AU214" s="234" t="s">
        <v>85</v>
      </c>
      <c r="AV214" s="13" t="s">
        <v>85</v>
      </c>
      <c r="AW214" s="13" t="s">
        <v>38</v>
      </c>
      <c r="AX214" s="13" t="s">
        <v>77</v>
      </c>
      <c r="AY214" s="234" t="s">
        <v>139</v>
      </c>
    </row>
    <row r="215" s="13" customFormat="1">
      <c r="A215" s="13"/>
      <c r="B215" s="224"/>
      <c r="C215" s="225"/>
      <c r="D215" s="226" t="s">
        <v>150</v>
      </c>
      <c r="E215" s="227" t="s">
        <v>37</v>
      </c>
      <c r="F215" s="228" t="s">
        <v>1527</v>
      </c>
      <c r="G215" s="225"/>
      <c r="H215" s="227" t="s">
        <v>37</v>
      </c>
      <c r="I215" s="229"/>
      <c r="J215" s="225"/>
      <c r="K215" s="225"/>
      <c r="L215" s="230"/>
      <c r="M215" s="231"/>
      <c r="N215" s="232"/>
      <c r="O215" s="232"/>
      <c r="P215" s="232"/>
      <c r="Q215" s="232"/>
      <c r="R215" s="232"/>
      <c r="S215" s="232"/>
      <c r="T215" s="233"/>
      <c r="U215" s="13"/>
      <c r="V215" s="13"/>
      <c r="W215" s="13"/>
      <c r="X215" s="13"/>
      <c r="Y215" s="13"/>
      <c r="Z215" s="13"/>
      <c r="AA215" s="13"/>
      <c r="AB215" s="13"/>
      <c r="AC215" s="13"/>
      <c r="AD215" s="13"/>
      <c r="AE215" s="13"/>
      <c r="AT215" s="234" t="s">
        <v>150</v>
      </c>
      <c r="AU215" s="234" t="s">
        <v>85</v>
      </c>
      <c r="AV215" s="13" t="s">
        <v>85</v>
      </c>
      <c r="AW215" s="13" t="s">
        <v>38</v>
      </c>
      <c r="AX215" s="13" t="s">
        <v>77</v>
      </c>
      <c r="AY215" s="234" t="s">
        <v>139</v>
      </c>
    </row>
    <row r="216" s="13" customFormat="1">
      <c r="A216" s="13"/>
      <c r="B216" s="224"/>
      <c r="C216" s="225"/>
      <c r="D216" s="226" t="s">
        <v>150</v>
      </c>
      <c r="E216" s="227" t="s">
        <v>37</v>
      </c>
      <c r="F216" s="228" t="s">
        <v>1528</v>
      </c>
      <c r="G216" s="225"/>
      <c r="H216" s="227" t="s">
        <v>37</v>
      </c>
      <c r="I216" s="229"/>
      <c r="J216" s="225"/>
      <c r="K216" s="225"/>
      <c r="L216" s="230"/>
      <c r="M216" s="231"/>
      <c r="N216" s="232"/>
      <c r="O216" s="232"/>
      <c r="P216" s="232"/>
      <c r="Q216" s="232"/>
      <c r="R216" s="232"/>
      <c r="S216" s="232"/>
      <c r="T216" s="233"/>
      <c r="U216" s="13"/>
      <c r="V216" s="13"/>
      <c r="W216" s="13"/>
      <c r="X216" s="13"/>
      <c r="Y216" s="13"/>
      <c r="Z216" s="13"/>
      <c r="AA216" s="13"/>
      <c r="AB216" s="13"/>
      <c r="AC216" s="13"/>
      <c r="AD216" s="13"/>
      <c r="AE216" s="13"/>
      <c r="AT216" s="234" t="s">
        <v>150</v>
      </c>
      <c r="AU216" s="234" t="s">
        <v>85</v>
      </c>
      <c r="AV216" s="13" t="s">
        <v>85</v>
      </c>
      <c r="AW216" s="13" t="s">
        <v>38</v>
      </c>
      <c r="AX216" s="13" t="s">
        <v>77</v>
      </c>
      <c r="AY216" s="234" t="s">
        <v>139</v>
      </c>
    </row>
    <row r="217" s="13" customFormat="1">
      <c r="A217" s="13"/>
      <c r="B217" s="224"/>
      <c r="C217" s="225"/>
      <c r="D217" s="226" t="s">
        <v>150</v>
      </c>
      <c r="E217" s="227" t="s">
        <v>37</v>
      </c>
      <c r="F217" s="228" t="s">
        <v>1529</v>
      </c>
      <c r="G217" s="225"/>
      <c r="H217" s="227" t="s">
        <v>37</v>
      </c>
      <c r="I217" s="229"/>
      <c r="J217" s="225"/>
      <c r="K217" s="225"/>
      <c r="L217" s="230"/>
      <c r="M217" s="231"/>
      <c r="N217" s="232"/>
      <c r="O217" s="232"/>
      <c r="P217" s="232"/>
      <c r="Q217" s="232"/>
      <c r="R217" s="232"/>
      <c r="S217" s="232"/>
      <c r="T217" s="233"/>
      <c r="U217" s="13"/>
      <c r="V217" s="13"/>
      <c r="W217" s="13"/>
      <c r="X217" s="13"/>
      <c r="Y217" s="13"/>
      <c r="Z217" s="13"/>
      <c r="AA217" s="13"/>
      <c r="AB217" s="13"/>
      <c r="AC217" s="13"/>
      <c r="AD217" s="13"/>
      <c r="AE217" s="13"/>
      <c r="AT217" s="234" t="s">
        <v>150</v>
      </c>
      <c r="AU217" s="234" t="s">
        <v>85</v>
      </c>
      <c r="AV217" s="13" t="s">
        <v>85</v>
      </c>
      <c r="AW217" s="13" t="s">
        <v>38</v>
      </c>
      <c r="AX217" s="13" t="s">
        <v>77</v>
      </c>
      <c r="AY217" s="234" t="s">
        <v>139</v>
      </c>
    </row>
    <row r="218" s="13" customFormat="1">
      <c r="A218" s="13"/>
      <c r="B218" s="224"/>
      <c r="C218" s="225"/>
      <c r="D218" s="226" t="s">
        <v>150</v>
      </c>
      <c r="E218" s="227" t="s">
        <v>37</v>
      </c>
      <c r="F218" s="228" t="s">
        <v>1530</v>
      </c>
      <c r="G218" s="225"/>
      <c r="H218" s="227" t="s">
        <v>37</v>
      </c>
      <c r="I218" s="229"/>
      <c r="J218" s="225"/>
      <c r="K218" s="225"/>
      <c r="L218" s="230"/>
      <c r="M218" s="231"/>
      <c r="N218" s="232"/>
      <c r="O218" s="232"/>
      <c r="P218" s="232"/>
      <c r="Q218" s="232"/>
      <c r="R218" s="232"/>
      <c r="S218" s="232"/>
      <c r="T218" s="233"/>
      <c r="U218" s="13"/>
      <c r="V218" s="13"/>
      <c r="W218" s="13"/>
      <c r="X218" s="13"/>
      <c r="Y218" s="13"/>
      <c r="Z218" s="13"/>
      <c r="AA218" s="13"/>
      <c r="AB218" s="13"/>
      <c r="AC218" s="13"/>
      <c r="AD218" s="13"/>
      <c r="AE218" s="13"/>
      <c r="AT218" s="234" t="s">
        <v>150</v>
      </c>
      <c r="AU218" s="234" t="s">
        <v>85</v>
      </c>
      <c r="AV218" s="13" t="s">
        <v>85</v>
      </c>
      <c r="AW218" s="13" t="s">
        <v>38</v>
      </c>
      <c r="AX218" s="13" t="s">
        <v>77</v>
      </c>
      <c r="AY218" s="234" t="s">
        <v>139</v>
      </c>
    </row>
    <row r="219" s="13" customFormat="1">
      <c r="A219" s="13"/>
      <c r="B219" s="224"/>
      <c r="C219" s="225"/>
      <c r="D219" s="226" t="s">
        <v>150</v>
      </c>
      <c r="E219" s="227" t="s">
        <v>37</v>
      </c>
      <c r="F219" s="228" t="s">
        <v>1531</v>
      </c>
      <c r="G219" s="225"/>
      <c r="H219" s="227" t="s">
        <v>37</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150</v>
      </c>
      <c r="AU219" s="234" t="s">
        <v>85</v>
      </c>
      <c r="AV219" s="13" t="s">
        <v>85</v>
      </c>
      <c r="AW219" s="13" t="s">
        <v>38</v>
      </c>
      <c r="AX219" s="13" t="s">
        <v>77</v>
      </c>
      <c r="AY219" s="234" t="s">
        <v>139</v>
      </c>
    </row>
    <row r="220" s="13" customFormat="1">
      <c r="A220" s="13"/>
      <c r="B220" s="224"/>
      <c r="C220" s="225"/>
      <c r="D220" s="226" t="s">
        <v>150</v>
      </c>
      <c r="E220" s="227" t="s">
        <v>37</v>
      </c>
      <c r="F220" s="228" t="s">
        <v>1532</v>
      </c>
      <c r="G220" s="225"/>
      <c r="H220" s="227" t="s">
        <v>37</v>
      </c>
      <c r="I220" s="229"/>
      <c r="J220" s="225"/>
      <c r="K220" s="225"/>
      <c r="L220" s="230"/>
      <c r="M220" s="231"/>
      <c r="N220" s="232"/>
      <c r="O220" s="232"/>
      <c r="P220" s="232"/>
      <c r="Q220" s="232"/>
      <c r="R220" s="232"/>
      <c r="S220" s="232"/>
      <c r="T220" s="233"/>
      <c r="U220" s="13"/>
      <c r="V220" s="13"/>
      <c r="W220" s="13"/>
      <c r="X220" s="13"/>
      <c r="Y220" s="13"/>
      <c r="Z220" s="13"/>
      <c r="AA220" s="13"/>
      <c r="AB220" s="13"/>
      <c r="AC220" s="13"/>
      <c r="AD220" s="13"/>
      <c r="AE220" s="13"/>
      <c r="AT220" s="234" t="s">
        <v>150</v>
      </c>
      <c r="AU220" s="234" t="s">
        <v>85</v>
      </c>
      <c r="AV220" s="13" t="s">
        <v>85</v>
      </c>
      <c r="AW220" s="13" t="s">
        <v>38</v>
      </c>
      <c r="AX220" s="13" t="s">
        <v>77</v>
      </c>
      <c r="AY220" s="234" t="s">
        <v>139</v>
      </c>
    </row>
    <row r="221" s="13" customFormat="1">
      <c r="A221" s="13"/>
      <c r="B221" s="224"/>
      <c r="C221" s="225"/>
      <c r="D221" s="226" t="s">
        <v>150</v>
      </c>
      <c r="E221" s="227" t="s">
        <v>37</v>
      </c>
      <c r="F221" s="228" t="s">
        <v>1533</v>
      </c>
      <c r="G221" s="225"/>
      <c r="H221" s="227" t="s">
        <v>37</v>
      </c>
      <c r="I221" s="229"/>
      <c r="J221" s="225"/>
      <c r="K221" s="225"/>
      <c r="L221" s="230"/>
      <c r="M221" s="231"/>
      <c r="N221" s="232"/>
      <c r="O221" s="232"/>
      <c r="P221" s="232"/>
      <c r="Q221" s="232"/>
      <c r="R221" s="232"/>
      <c r="S221" s="232"/>
      <c r="T221" s="233"/>
      <c r="U221" s="13"/>
      <c r="V221" s="13"/>
      <c r="W221" s="13"/>
      <c r="X221" s="13"/>
      <c r="Y221" s="13"/>
      <c r="Z221" s="13"/>
      <c r="AA221" s="13"/>
      <c r="AB221" s="13"/>
      <c r="AC221" s="13"/>
      <c r="AD221" s="13"/>
      <c r="AE221" s="13"/>
      <c r="AT221" s="234" t="s">
        <v>150</v>
      </c>
      <c r="AU221" s="234" t="s">
        <v>85</v>
      </c>
      <c r="AV221" s="13" t="s">
        <v>85</v>
      </c>
      <c r="AW221" s="13" t="s">
        <v>38</v>
      </c>
      <c r="AX221" s="13" t="s">
        <v>77</v>
      </c>
      <c r="AY221" s="234" t="s">
        <v>139</v>
      </c>
    </row>
    <row r="222" s="13" customFormat="1">
      <c r="A222" s="13"/>
      <c r="B222" s="224"/>
      <c r="C222" s="225"/>
      <c r="D222" s="226" t="s">
        <v>150</v>
      </c>
      <c r="E222" s="227" t="s">
        <v>37</v>
      </c>
      <c r="F222" s="228" t="s">
        <v>1534</v>
      </c>
      <c r="G222" s="225"/>
      <c r="H222" s="227" t="s">
        <v>37</v>
      </c>
      <c r="I222" s="229"/>
      <c r="J222" s="225"/>
      <c r="K222" s="225"/>
      <c r="L222" s="230"/>
      <c r="M222" s="231"/>
      <c r="N222" s="232"/>
      <c r="O222" s="232"/>
      <c r="P222" s="232"/>
      <c r="Q222" s="232"/>
      <c r="R222" s="232"/>
      <c r="S222" s="232"/>
      <c r="T222" s="233"/>
      <c r="U222" s="13"/>
      <c r="V222" s="13"/>
      <c r="W222" s="13"/>
      <c r="X222" s="13"/>
      <c r="Y222" s="13"/>
      <c r="Z222" s="13"/>
      <c r="AA222" s="13"/>
      <c r="AB222" s="13"/>
      <c r="AC222" s="13"/>
      <c r="AD222" s="13"/>
      <c r="AE222" s="13"/>
      <c r="AT222" s="234" t="s">
        <v>150</v>
      </c>
      <c r="AU222" s="234" t="s">
        <v>85</v>
      </c>
      <c r="AV222" s="13" t="s">
        <v>85</v>
      </c>
      <c r="AW222" s="13" t="s">
        <v>38</v>
      </c>
      <c r="AX222" s="13" t="s">
        <v>77</v>
      </c>
      <c r="AY222" s="234" t="s">
        <v>139</v>
      </c>
    </row>
    <row r="223" s="13" customFormat="1">
      <c r="A223" s="13"/>
      <c r="B223" s="224"/>
      <c r="C223" s="225"/>
      <c r="D223" s="226" t="s">
        <v>150</v>
      </c>
      <c r="E223" s="227" t="s">
        <v>37</v>
      </c>
      <c r="F223" s="228" t="s">
        <v>1535</v>
      </c>
      <c r="G223" s="225"/>
      <c r="H223" s="227" t="s">
        <v>37</v>
      </c>
      <c r="I223" s="229"/>
      <c r="J223" s="225"/>
      <c r="K223" s="225"/>
      <c r="L223" s="230"/>
      <c r="M223" s="231"/>
      <c r="N223" s="232"/>
      <c r="O223" s="232"/>
      <c r="P223" s="232"/>
      <c r="Q223" s="232"/>
      <c r="R223" s="232"/>
      <c r="S223" s="232"/>
      <c r="T223" s="233"/>
      <c r="U223" s="13"/>
      <c r="V223" s="13"/>
      <c r="W223" s="13"/>
      <c r="X223" s="13"/>
      <c r="Y223" s="13"/>
      <c r="Z223" s="13"/>
      <c r="AA223" s="13"/>
      <c r="AB223" s="13"/>
      <c r="AC223" s="13"/>
      <c r="AD223" s="13"/>
      <c r="AE223" s="13"/>
      <c r="AT223" s="234" t="s">
        <v>150</v>
      </c>
      <c r="AU223" s="234" t="s">
        <v>85</v>
      </c>
      <c r="AV223" s="13" t="s">
        <v>85</v>
      </c>
      <c r="AW223" s="13" t="s">
        <v>38</v>
      </c>
      <c r="AX223" s="13" t="s">
        <v>77</v>
      </c>
      <c r="AY223" s="234" t="s">
        <v>139</v>
      </c>
    </row>
    <row r="224" s="13" customFormat="1">
      <c r="A224" s="13"/>
      <c r="B224" s="224"/>
      <c r="C224" s="225"/>
      <c r="D224" s="226" t="s">
        <v>150</v>
      </c>
      <c r="E224" s="227" t="s">
        <v>37</v>
      </c>
      <c r="F224" s="228" t="s">
        <v>1536</v>
      </c>
      <c r="G224" s="225"/>
      <c r="H224" s="227" t="s">
        <v>37</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150</v>
      </c>
      <c r="AU224" s="234" t="s">
        <v>85</v>
      </c>
      <c r="AV224" s="13" t="s">
        <v>85</v>
      </c>
      <c r="AW224" s="13" t="s">
        <v>38</v>
      </c>
      <c r="AX224" s="13" t="s">
        <v>77</v>
      </c>
      <c r="AY224" s="234" t="s">
        <v>139</v>
      </c>
    </row>
    <row r="225" s="13" customFormat="1">
      <c r="A225" s="13"/>
      <c r="B225" s="224"/>
      <c r="C225" s="225"/>
      <c r="D225" s="226" t="s">
        <v>150</v>
      </c>
      <c r="E225" s="227" t="s">
        <v>37</v>
      </c>
      <c r="F225" s="228" t="s">
        <v>1537</v>
      </c>
      <c r="G225" s="225"/>
      <c r="H225" s="227" t="s">
        <v>37</v>
      </c>
      <c r="I225" s="229"/>
      <c r="J225" s="225"/>
      <c r="K225" s="225"/>
      <c r="L225" s="230"/>
      <c r="M225" s="231"/>
      <c r="N225" s="232"/>
      <c r="O225" s="232"/>
      <c r="P225" s="232"/>
      <c r="Q225" s="232"/>
      <c r="R225" s="232"/>
      <c r="S225" s="232"/>
      <c r="T225" s="233"/>
      <c r="U225" s="13"/>
      <c r="V225" s="13"/>
      <c r="W225" s="13"/>
      <c r="X225" s="13"/>
      <c r="Y225" s="13"/>
      <c r="Z225" s="13"/>
      <c r="AA225" s="13"/>
      <c r="AB225" s="13"/>
      <c r="AC225" s="13"/>
      <c r="AD225" s="13"/>
      <c r="AE225" s="13"/>
      <c r="AT225" s="234" t="s">
        <v>150</v>
      </c>
      <c r="AU225" s="234" t="s">
        <v>85</v>
      </c>
      <c r="AV225" s="13" t="s">
        <v>85</v>
      </c>
      <c r="AW225" s="13" t="s">
        <v>38</v>
      </c>
      <c r="AX225" s="13" t="s">
        <v>77</v>
      </c>
      <c r="AY225" s="234" t="s">
        <v>139</v>
      </c>
    </row>
    <row r="226" s="16" customFormat="1">
      <c r="A226" s="16"/>
      <c r="B226" s="257"/>
      <c r="C226" s="258"/>
      <c r="D226" s="226" t="s">
        <v>150</v>
      </c>
      <c r="E226" s="259" t="s">
        <v>37</v>
      </c>
      <c r="F226" s="260" t="s">
        <v>178</v>
      </c>
      <c r="G226" s="258"/>
      <c r="H226" s="261">
        <v>1</v>
      </c>
      <c r="I226" s="262"/>
      <c r="J226" s="258"/>
      <c r="K226" s="258"/>
      <c r="L226" s="263"/>
      <c r="M226" s="264"/>
      <c r="N226" s="265"/>
      <c r="O226" s="265"/>
      <c r="P226" s="265"/>
      <c r="Q226" s="265"/>
      <c r="R226" s="265"/>
      <c r="S226" s="265"/>
      <c r="T226" s="266"/>
      <c r="U226" s="16"/>
      <c r="V226" s="16"/>
      <c r="W226" s="16"/>
      <c r="X226" s="16"/>
      <c r="Y226" s="16"/>
      <c r="Z226" s="16"/>
      <c r="AA226" s="16"/>
      <c r="AB226" s="16"/>
      <c r="AC226" s="16"/>
      <c r="AD226" s="16"/>
      <c r="AE226" s="16"/>
      <c r="AT226" s="267" t="s">
        <v>150</v>
      </c>
      <c r="AU226" s="267" t="s">
        <v>85</v>
      </c>
      <c r="AV226" s="16" t="s">
        <v>146</v>
      </c>
      <c r="AW226" s="16" t="s">
        <v>38</v>
      </c>
      <c r="AX226" s="16" t="s">
        <v>85</v>
      </c>
      <c r="AY226" s="267" t="s">
        <v>139</v>
      </c>
    </row>
    <row r="227" s="2" customFormat="1" ht="16.5" customHeight="1">
      <c r="A227" s="40"/>
      <c r="B227" s="41"/>
      <c r="C227" s="206" t="s">
        <v>392</v>
      </c>
      <c r="D227" s="206" t="s">
        <v>141</v>
      </c>
      <c r="E227" s="207" t="s">
        <v>1538</v>
      </c>
      <c r="F227" s="208" t="s">
        <v>1539</v>
      </c>
      <c r="G227" s="209" t="s">
        <v>241</v>
      </c>
      <c r="H227" s="210">
        <v>2174</v>
      </c>
      <c r="I227" s="211"/>
      <c r="J227" s="212">
        <f>ROUND(I227*H227,2)</f>
        <v>0</v>
      </c>
      <c r="K227" s="208" t="s">
        <v>37</v>
      </c>
      <c r="L227" s="46"/>
      <c r="M227" s="213" t="s">
        <v>37</v>
      </c>
      <c r="N227" s="214" t="s">
        <v>48</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146</v>
      </c>
      <c r="AT227" s="217" t="s">
        <v>141</v>
      </c>
      <c r="AU227" s="217" t="s">
        <v>85</v>
      </c>
      <c r="AY227" s="19" t="s">
        <v>139</v>
      </c>
      <c r="BE227" s="218">
        <f>IF(N227="základní",J227,0)</f>
        <v>0</v>
      </c>
      <c r="BF227" s="218">
        <f>IF(N227="snížená",J227,0)</f>
        <v>0</v>
      </c>
      <c r="BG227" s="218">
        <f>IF(N227="zákl. přenesená",J227,0)</f>
        <v>0</v>
      </c>
      <c r="BH227" s="218">
        <f>IF(N227="sníž. přenesená",J227,0)</f>
        <v>0</v>
      </c>
      <c r="BI227" s="218">
        <f>IF(N227="nulová",J227,0)</f>
        <v>0</v>
      </c>
      <c r="BJ227" s="19" t="s">
        <v>85</v>
      </c>
      <c r="BK227" s="218">
        <f>ROUND(I227*H227,2)</f>
        <v>0</v>
      </c>
      <c r="BL227" s="19" t="s">
        <v>146</v>
      </c>
      <c r="BM227" s="217" t="s">
        <v>1540</v>
      </c>
    </row>
    <row r="228" s="14" customFormat="1">
      <c r="A228" s="14"/>
      <c r="B228" s="235"/>
      <c r="C228" s="236"/>
      <c r="D228" s="226" t="s">
        <v>150</v>
      </c>
      <c r="E228" s="237" t="s">
        <v>37</v>
      </c>
      <c r="F228" s="238" t="s">
        <v>1514</v>
      </c>
      <c r="G228" s="236"/>
      <c r="H228" s="239">
        <v>2174</v>
      </c>
      <c r="I228" s="240"/>
      <c r="J228" s="236"/>
      <c r="K228" s="236"/>
      <c r="L228" s="241"/>
      <c r="M228" s="242"/>
      <c r="N228" s="243"/>
      <c r="O228" s="243"/>
      <c r="P228" s="243"/>
      <c r="Q228" s="243"/>
      <c r="R228" s="243"/>
      <c r="S228" s="243"/>
      <c r="T228" s="244"/>
      <c r="U228" s="14"/>
      <c r="V228" s="14"/>
      <c r="W228" s="14"/>
      <c r="X228" s="14"/>
      <c r="Y228" s="14"/>
      <c r="Z228" s="14"/>
      <c r="AA228" s="14"/>
      <c r="AB228" s="14"/>
      <c r="AC228" s="14"/>
      <c r="AD228" s="14"/>
      <c r="AE228" s="14"/>
      <c r="AT228" s="245" t="s">
        <v>150</v>
      </c>
      <c r="AU228" s="245" t="s">
        <v>85</v>
      </c>
      <c r="AV228" s="14" t="s">
        <v>87</v>
      </c>
      <c r="AW228" s="14" t="s">
        <v>38</v>
      </c>
      <c r="AX228" s="14" t="s">
        <v>77</v>
      </c>
      <c r="AY228" s="245" t="s">
        <v>139</v>
      </c>
    </row>
    <row r="229" s="16" customFormat="1">
      <c r="A229" s="16"/>
      <c r="B229" s="257"/>
      <c r="C229" s="258"/>
      <c r="D229" s="226" t="s">
        <v>150</v>
      </c>
      <c r="E229" s="259" t="s">
        <v>37</v>
      </c>
      <c r="F229" s="260" t="s">
        <v>178</v>
      </c>
      <c r="G229" s="258"/>
      <c r="H229" s="261">
        <v>2174</v>
      </c>
      <c r="I229" s="262"/>
      <c r="J229" s="258"/>
      <c r="K229" s="258"/>
      <c r="L229" s="263"/>
      <c r="M229" s="264"/>
      <c r="N229" s="265"/>
      <c r="O229" s="265"/>
      <c r="P229" s="265"/>
      <c r="Q229" s="265"/>
      <c r="R229" s="265"/>
      <c r="S229" s="265"/>
      <c r="T229" s="266"/>
      <c r="U229" s="16"/>
      <c r="V229" s="16"/>
      <c r="W229" s="16"/>
      <c r="X229" s="16"/>
      <c r="Y229" s="16"/>
      <c r="Z229" s="16"/>
      <c r="AA229" s="16"/>
      <c r="AB229" s="16"/>
      <c r="AC229" s="16"/>
      <c r="AD229" s="16"/>
      <c r="AE229" s="16"/>
      <c r="AT229" s="267" t="s">
        <v>150</v>
      </c>
      <c r="AU229" s="267" t="s">
        <v>85</v>
      </c>
      <c r="AV229" s="16" t="s">
        <v>146</v>
      </c>
      <c r="AW229" s="16" t="s">
        <v>38</v>
      </c>
      <c r="AX229" s="16" t="s">
        <v>85</v>
      </c>
      <c r="AY229" s="267" t="s">
        <v>139</v>
      </c>
    </row>
    <row r="230" s="12" customFormat="1" ht="25.92" customHeight="1">
      <c r="A230" s="12"/>
      <c r="B230" s="190"/>
      <c r="C230" s="191"/>
      <c r="D230" s="192" t="s">
        <v>76</v>
      </c>
      <c r="E230" s="193" t="s">
        <v>1541</v>
      </c>
      <c r="F230" s="193" t="s">
        <v>1542</v>
      </c>
      <c r="G230" s="191"/>
      <c r="H230" s="191"/>
      <c r="I230" s="194"/>
      <c r="J230" s="195">
        <f>BK230</f>
        <v>0</v>
      </c>
      <c r="K230" s="191"/>
      <c r="L230" s="196"/>
      <c r="M230" s="197"/>
      <c r="N230" s="198"/>
      <c r="O230" s="198"/>
      <c r="P230" s="199">
        <f>SUM(P231:P236)</f>
        <v>0</v>
      </c>
      <c r="Q230" s="198"/>
      <c r="R230" s="199">
        <f>SUM(R231:R236)</f>
        <v>0</v>
      </c>
      <c r="S230" s="198"/>
      <c r="T230" s="200">
        <f>SUM(T231:T236)</f>
        <v>0</v>
      </c>
      <c r="U230" s="12"/>
      <c r="V230" s="12"/>
      <c r="W230" s="12"/>
      <c r="X230" s="12"/>
      <c r="Y230" s="12"/>
      <c r="Z230" s="12"/>
      <c r="AA230" s="12"/>
      <c r="AB230" s="12"/>
      <c r="AC230" s="12"/>
      <c r="AD230" s="12"/>
      <c r="AE230" s="12"/>
      <c r="AR230" s="201" t="s">
        <v>85</v>
      </c>
      <c r="AT230" s="202" t="s">
        <v>76</v>
      </c>
      <c r="AU230" s="202" t="s">
        <v>77</v>
      </c>
      <c r="AY230" s="201" t="s">
        <v>139</v>
      </c>
      <c r="BK230" s="203">
        <f>SUM(BK231:BK236)</f>
        <v>0</v>
      </c>
    </row>
    <row r="231" s="2" customFormat="1" ht="16.5" customHeight="1">
      <c r="A231" s="40"/>
      <c r="B231" s="41"/>
      <c r="C231" s="206" t="s">
        <v>397</v>
      </c>
      <c r="D231" s="206" t="s">
        <v>141</v>
      </c>
      <c r="E231" s="207" t="s">
        <v>1543</v>
      </c>
      <c r="F231" s="208" t="s">
        <v>1544</v>
      </c>
      <c r="G231" s="209" t="s">
        <v>155</v>
      </c>
      <c r="H231" s="210">
        <v>10</v>
      </c>
      <c r="I231" s="211"/>
      <c r="J231" s="212">
        <f>ROUND(I231*H231,2)</f>
        <v>0</v>
      </c>
      <c r="K231" s="208" t="s">
        <v>37</v>
      </c>
      <c r="L231" s="46"/>
      <c r="M231" s="213" t="s">
        <v>37</v>
      </c>
      <c r="N231" s="214" t="s">
        <v>48</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146</v>
      </c>
      <c r="AT231" s="217" t="s">
        <v>141</v>
      </c>
      <c r="AU231" s="217" t="s">
        <v>85</v>
      </c>
      <c r="AY231" s="19" t="s">
        <v>139</v>
      </c>
      <c r="BE231" s="218">
        <f>IF(N231="základní",J231,0)</f>
        <v>0</v>
      </c>
      <c r="BF231" s="218">
        <f>IF(N231="snížená",J231,0)</f>
        <v>0</v>
      </c>
      <c r="BG231" s="218">
        <f>IF(N231="zákl. přenesená",J231,0)</f>
        <v>0</v>
      </c>
      <c r="BH231" s="218">
        <f>IF(N231="sníž. přenesená",J231,0)</f>
        <v>0</v>
      </c>
      <c r="BI231" s="218">
        <f>IF(N231="nulová",J231,0)</f>
        <v>0</v>
      </c>
      <c r="BJ231" s="19" t="s">
        <v>85</v>
      </c>
      <c r="BK231" s="218">
        <f>ROUND(I231*H231,2)</f>
        <v>0</v>
      </c>
      <c r="BL231" s="19" t="s">
        <v>146</v>
      </c>
      <c r="BM231" s="217" t="s">
        <v>1545</v>
      </c>
    </row>
    <row r="232" s="14" customFormat="1">
      <c r="A232" s="14"/>
      <c r="B232" s="235"/>
      <c r="C232" s="236"/>
      <c r="D232" s="226" t="s">
        <v>150</v>
      </c>
      <c r="E232" s="237" t="s">
        <v>37</v>
      </c>
      <c r="F232" s="238" t="s">
        <v>215</v>
      </c>
      <c r="G232" s="236"/>
      <c r="H232" s="239">
        <v>10</v>
      </c>
      <c r="I232" s="240"/>
      <c r="J232" s="236"/>
      <c r="K232" s="236"/>
      <c r="L232" s="241"/>
      <c r="M232" s="242"/>
      <c r="N232" s="243"/>
      <c r="O232" s="243"/>
      <c r="P232" s="243"/>
      <c r="Q232" s="243"/>
      <c r="R232" s="243"/>
      <c r="S232" s="243"/>
      <c r="T232" s="244"/>
      <c r="U232" s="14"/>
      <c r="V232" s="14"/>
      <c r="W232" s="14"/>
      <c r="X232" s="14"/>
      <c r="Y232" s="14"/>
      <c r="Z232" s="14"/>
      <c r="AA232" s="14"/>
      <c r="AB232" s="14"/>
      <c r="AC232" s="14"/>
      <c r="AD232" s="14"/>
      <c r="AE232" s="14"/>
      <c r="AT232" s="245" t="s">
        <v>150</v>
      </c>
      <c r="AU232" s="245" t="s">
        <v>85</v>
      </c>
      <c r="AV232" s="14" t="s">
        <v>87</v>
      </c>
      <c r="AW232" s="14" t="s">
        <v>38</v>
      </c>
      <c r="AX232" s="14" t="s">
        <v>77</v>
      </c>
      <c r="AY232" s="245" t="s">
        <v>139</v>
      </c>
    </row>
    <row r="233" s="16" customFormat="1">
      <c r="A233" s="16"/>
      <c r="B233" s="257"/>
      <c r="C233" s="258"/>
      <c r="D233" s="226" t="s">
        <v>150</v>
      </c>
      <c r="E233" s="259" t="s">
        <v>37</v>
      </c>
      <c r="F233" s="260" t="s">
        <v>178</v>
      </c>
      <c r="G233" s="258"/>
      <c r="H233" s="261">
        <v>10</v>
      </c>
      <c r="I233" s="262"/>
      <c r="J233" s="258"/>
      <c r="K233" s="258"/>
      <c r="L233" s="263"/>
      <c r="M233" s="264"/>
      <c r="N233" s="265"/>
      <c r="O233" s="265"/>
      <c r="P233" s="265"/>
      <c r="Q233" s="265"/>
      <c r="R233" s="265"/>
      <c r="S233" s="265"/>
      <c r="T233" s="266"/>
      <c r="U233" s="16"/>
      <c r="V233" s="16"/>
      <c r="W233" s="16"/>
      <c r="X233" s="16"/>
      <c r="Y233" s="16"/>
      <c r="Z233" s="16"/>
      <c r="AA233" s="16"/>
      <c r="AB233" s="16"/>
      <c r="AC233" s="16"/>
      <c r="AD233" s="16"/>
      <c r="AE233" s="16"/>
      <c r="AT233" s="267" t="s">
        <v>150</v>
      </c>
      <c r="AU233" s="267" t="s">
        <v>85</v>
      </c>
      <c r="AV233" s="16" t="s">
        <v>146</v>
      </c>
      <c r="AW233" s="16" t="s">
        <v>38</v>
      </c>
      <c r="AX233" s="16" t="s">
        <v>85</v>
      </c>
      <c r="AY233" s="267" t="s">
        <v>139</v>
      </c>
    </row>
    <row r="234" s="2" customFormat="1" ht="16.5" customHeight="1">
      <c r="A234" s="40"/>
      <c r="B234" s="41"/>
      <c r="C234" s="206" t="s">
        <v>404</v>
      </c>
      <c r="D234" s="206" t="s">
        <v>141</v>
      </c>
      <c r="E234" s="207" t="s">
        <v>1546</v>
      </c>
      <c r="F234" s="208" t="s">
        <v>1547</v>
      </c>
      <c r="G234" s="209" t="s">
        <v>454</v>
      </c>
      <c r="H234" s="210">
        <v>28.777999999999999</v>
      </c>
      <c r="I234" s="211"/>
      <c r="J234" s="212">
        <f>ROUND(I234*H234,2)</f>
        <v>0</v>
      </c>
      <c r="K234" s="208" t="s">
        <v>37</v>
      </c>
      <c r="L234" s="46"/>
      <c r="M234" s="213" t="s">
        <v>37</v>
      </c>
      <c r="N234" s="214" t="s">
        <v>48</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146</v>
      </c>
      <c r="AT234" s="217" t="s">
        <v>141</v>
      </c>
      <c r="AU234" s="217" t="s">
        <v>85</v>
      </c>
      <c r="AY234" s="19" t="s">
        <v>139</v>
      </c>
      <c r="BE234" s="218">
        <f>IF(N234="základní",J234,0)</f>
        <v>0</v>
      </c>
      <c r="BF234" s="218">
        <f>IF(N234="snížená",J234,0)</f>
        <v>0</v>
      </c>
      <c r="BG234" s="218">
        <f>IF(N234="zákl. přenesená",J234,0)</f>
        <v>0</v>
      </c>
      <c r="BH234" s="218">
        <f>IF(N234="sníž. přenesená",J234,0)</f>
        <v>0</v>
      </c>
      <c r="BI234" s="218">
        <f>IF(N234="nulová",J234,0)</f>
        <v>0</v>
      </c>
      <c r="BJ234" s="19" t="s">
        <v>85</v>
      </c>
      <c r="BK234" s="218">
        <f>ROUND(I234*H234,2)</f>
        <v>0</v>
      </c>
      <c r="BL234" s="19" t="s">
        <v>146</v>
      </c>
      <c r="BM234" s="217" t="s">
        <v>1548</v>
      </c>
    </row>
    <row r="235" s="14" customFormat="1">
      <c r="A235" s="14"/>
      <c r="B235" s="235"/>
      <c r="C235" s="236"/>
      <c r="D235" s="226" t="s">
        <v>150</v>
      </c>
      <c r="E235" s="237" t="s">
        <v>37</v>
      </c>
      <c r="F235" s="238" t="s">
        <v>1549</v>
      </c>
      <c r="G235" s="236"/>
      <c r="H235" s="239">
        <v>28.777999999999999</v>
      </c>
      <c r="I235" s="240"/>
      <c r="J235" s="236"/>
      <c r="K235" s="236"/>
      <c r="L235" s="241"/>
      <c r="M235" s="242"/>
      <c r="N235" s="243"/>
      <c r="O235" s="243"/>
      <c r="P235" s="243"/>
      <c r="Q235" s="243"/>
      <c r="R235" s="243"/>
      <c r="S235" s="243"/>
      <c r="T235" s="244"/>
      <c r="U235" s="14"/>
      <c r="V235" s="14"/>
      <c r="W235" s="14"/>
      <c r="X235" s="14"/>
      <c r="Y235" s="14"/>
      <c r="Z235" s="14"/>
      <c r="AA235" s="14"/>
      <c r="AB235" s="14"/>
      <c r="AC235" s="14"/>
      <c r="AD235" s="14"/>
      <c r="AE235" s="14"/>
      <c r="AT235" s="245" t="s">
        <v>150</v>
      </c>
      <c r="AU235" s="245" t="s">
        <v>85</v>
      </c>
      <c r="AV235" s="14" t="s">
        <v>87</v>
      </c>
      <c r="AW235" s="14" t="s">
        <v>38</v>
      </c>
      <c r="AX235" s="14" t="s">
        <v>77</v>
      </c>
      <c r="AY235" s="245" t="s">
        <v>139</v>
      </c>
    </row>
    <row r="236" s="16" customFormat="1">
      <c r="A236" s="16"/>
      <c r="B236" s="257"/>
      <c r="C236" s="258"/>
      <c r="D236" s="226" t="s">
        <v>150</v>
      </c>
      <c r="E236" s="259" t="s">
        <v>37</v>
      </c>
      <c r="F236" s="260" t="s">
        <v>178</v>
      </c>
      <c r="G236" s="258"/>
      <c r="H236" s="261">
        <v>28.777999999999999</v>
      </c>
      <c r="I236" s="262"/>
      <c r="J236" s="258"/>
      <c r="K236" s="258"/>
      <c r="L236" s="263"/>
      <c r="M236" s="291"/>
      <c r="N236" s="292"/>
      <c r="O236" s="292"/>
      <c r="P236" s="292"/>
      <c r="Q236" s="292"/>
      <c r="R236" s="292"/>
      <c r="S236" s="292"/>
      <c r="T236" s="293"/>
      <c r="U236" s="16"/>
      <c r="V236" s="16"/>
      <c r="W236" s="16"/>
      <c r="X236" s="16"/>
      <c r="Y236" s="16"/>
      <c r="Z236" s="16"/>
      <c r="AA236" s="16"/>
      <c r="AB236" s="16"/>
      <c r="AC236" s="16"/>
      <c r="AD236" s="16"/>
      <c r="AE236" s="16"/>
      <c r="AT236" s="267" t="s">
        <v>150</v>
      </c>
      <c r="AU236" s="267" t="s">
        <v>85</v>
      </c>
      <c r="AV236" s="16" t="s">
        <v>146</v>
      </c>
      <c r="AW236" s="16" t="s">
        <v>38</v>
      </c>
      <c r="AX236" s="16" t="s">
        <v>85</v>
      </c>
      <c r="AY236" s="267" t="s">
        <v>139</v>
      </c>
    </row>
    <row r="237" s="2" customFormat="1" ht="6.96" customHeight="1">
      <c r="A237" s="40"/>
      <c r="B237" s="61"/>
      <c r="C237" s="62"/>
      <c r="D237" s="62"/>
      <c r="E237" s="62"/>
      <c r="F237" s="62"/>
      <c r="G237" s="62"/>
      <c r="H237" s="62"/>
      <c r="I237" s="62"/>
      <c r="J237" s="62"/>
      <c r="K237" s="62"/>
      <c r="L237" s="46"/>
      <c r="M237" s="40"/>
      <c r="O237" s="40"/>
      <c r="P237" s="40"/>
      <c r="Q237" s="40"/>
      <c r="R237" s="40"/>
      <c r="S237" s="40"/>
      <c r="T237" s="40"/>
      <c r="U237" s="40"/>
      <c r="V237" s="40"/>
      <c r="W237" s="40"/>
      <c r="X237" s="40"/>
      <c r="Y237" s="40"/>
      <c r="Z237" s="40"/>
      <c r="AA237" s="40"/>
      <c r="AB237" s="40"/>
      <c r="AC237" s="40"/>
      <c r="AD237" s="40"/>
      <c r="AE237" s="40"/>
    </row>
  </sheetData>
  <sheetProtection sheet="1" autoFilter="0" formatColumns="0" formatRows="0" objects="1" scenarios="1" spinCount="100000" saltValue="1mMB+E5WONr9o+VzI8u8hWQni8eNHkZWVhio+1cMAUh+8t4TskCSf1FKKixvI0oFakjkwRwIVHEx+JFWVA1YKA==" hashValue="DaXTReyyBB35TT3peO4/57Dn5Iy9jXT8EsI0lHe3L9H+fLiC7jwScWfXP4QyhlJzWHM5Wh9y1RahqH6BaiFRmQ==" algorithmName="SHA-512" password="CC35"/>
  <autoFilter ref="C83:K23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1550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37</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37</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40</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37</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40</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ROUND((SUM(BE86:BE232)),  2)</f>
        <v>0</v>
      </c>
      <c r="G33" s="40"/>
      <c r="H33" s="40"/>
      <c r="I33" s="150">
        <v>0.20999999999999999</v>
      </c>
      <c r="J33" s="149">
        <f>ROUND(((SUM(BE86:BE232))*I33),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ROUND((SUM(BF86:BF232)),  2)</f>
        <v>0</v>
      </c>
      <c r="G34" s="40"/>
      <c r="H34" s="40"/>
      <c r="I34" s="150">
        <v>0.14999999999999999</v>
      </c>
      <c r="J34" s="149">
        <f>ROUND(((SUM(BF86:BF232))*I34),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ROUND((SUM(BG86:BG232)),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ROUND((SUM(BH86:BH232)),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ROUND((SUM(BI86:BI232)),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06 - SO 15-PŘÍJEZDOVÁ KOMUNIKACE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Město Varnsdorf, nám. E.Beneše 470, Varnsdorf</v>
      </c>
      <c r="G54" s="42"/>
      <c r="H54" s="42"/>
      <c r="I54" s="34" t="s">
        <v>34</v>
      </c>
      <c r="J54" s="38" t="str">
        <f>E21</f>
        <v>Ing.Dana Polcarová</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Ing.Dana Polcarová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116</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117</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484</v>
      </c>
      <c r="E62" s="176"/>
      <c r="F62" s="176"/>
      <c r="G62" s="176"/>
      <c r="H62" s="176"/>
      <c r="I62" s="176"/>
      <c r="J62" s="177">
        <f>J144</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120</v>
      </c>
      <c r="E63" s="176"/>
      <c r="F63" s="176"/>
      <c r="G63" s="176"/>
      <c r="H63" s="176"/>
      <c r="I63" s="176"/>
      <c r="J63" s="177">
        <f>J152</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121</v>
      </c>
      <c r="E64" s="176"/>
      <c r="F64" s="176"/>
      <c r="G64" s="176"/>
      <c r="H64" s="176"/>
      <c r="I64" s="176"/>
      <c r="J64" s="177">
        <f>J215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122</v>
      </c>
      <c r="E65" s="176"/>
      <c r="F65" s="176"/>
      <c r="G65" s="176"/>
      <c r="H65" s="176"/>
      <c r="I65" s="176"/>
      <c r="J65" s="177">
        <f>J225</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123</v>
      </c>
      <c r="E66" s="176"/>
      <c r="F66" s="176"/>
      <c r="G66" s="176"/>
      <c r="H66" s="176"/>
      <c r="I66" s="176"/>
      <c r="J66" s="177">
        <f>J230</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124</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Varnsdorf-Hrádek, Hlavní budova-ZMĚNA 2022</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110</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06 - SO 15-PŘÍJEZDOVÁ KOMUNIKACE</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Varnsdorf č.p. 1726</v>
      </c>
      <c r="G80" s="42"/>
      <c r="H80" s="42"/>
      <c r="I80" s="34" t="s">
        <v>24</v>
      </c>
      <c r="J80" s="74" t="str">
        <f>IF(J12="","",J12)</f>
        <v>10. 6. 2022</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Město Varnsdorf, nám. E.Beneše 470, Varnsdorf</v>
      </c>
      <c r="G82" s="42"/>
      <c r="H82" s="42"/>
      <c r="I82" s="34" t="s">
        <v>34</v>
      </c>
      <c r="J82" s="38" t="str">
        <f>E21</f>
        <v>Ing.Dana Polcarová</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Ing.Dana Polcarová</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125</v>
      </c>
      <c r="D85" s="182" t="s">
        <v>62</v>
      </c>
      <c r="E85" s="182" t="s">
        <v>58</v>
      </c>
      <c r="F85" s="182" t="s">
        <v>59</v>
      </c>
      <c r="G85" s="182" t="s">
        <v>126</v>
      </c>
      <c r="H85" s="182" t="s">
        <v>127</v>
      </c>
      <c r="I85" s="182" t="s">
        <v>128</v>
      </c>
      <c r="J85" s="182" t="s">
        <v>114</v>
      </c>
      <c r="K85" s="183" t="s">
        <v>129</v>
      </c>
      <c r="L85" s="184"/>
      <c r="M85" s="94" t="s">
        <v>37</v>
      </c>
      <c r="N85" s="95" t="s">
        <v>47</v>
      </c>
      <c r="O85" s="95" t="s">
        <v>130</v>
      </c>
      <c r="P85" s="95" t="s">
        <v>131</v>
      </c>
      <c r="Q85" s="95" t="s">
        <v>132</v>
      </c>
      <c r="R85" s="95" t="s">
        <v>133</v>
      </c>
      <c r="S85" s="95" t="s">
        <v>134</v>
      </c>
      <c r="T85" s="96" t="s">
        <v>135</v>
      </c>
      <c r="U85" s="179"/>
      <c r="V85" s="179"/>
      <c r="W85" s="179"/>
      <c r="X85" s="179"/>
      <c r="Y85" s="179"/>
      <c r="Z85" s="179"/>
      <c r="AA85" s="179"/>
      <c r="AB85" s="179"/>
      <c r="AC85" s="179"/>
      <c r="AD85" s="179"/>
      <c r="AE85" s="179"/>
    </row>
    <row r="86" s="2" customFormat="1" ht="22.8" customHeight="1">
      <c r="A86" s="40"/>
      <c r="B86" s="41"/>
      <c r="C86" s="101" t="s">
        <v>136</v>
      </c>
      <c r="D86" s="42"/>
      <c r="E86" s="42"/>
      <c r="F86" s="42"/>
      <c r="G86" s="42"/>
      <c r="H86" s="42"/>
      <c r="I86" s="42"/>
      <c r="J86" s="185">
        <f>BK86</f>
        <v>0</v>
      </c>
      <c r="K86" s="42"/>
      <c r="L86" s="46"/>
      <c r="M86" s="97"/>
      <c r="N86" s="186"/>
      <c r="O86" s="98"/>
      <c r="P86" s="187">
        <f>P87</f>
        <v>0</v>
      </c>
      <c r="Q86" s="98"/>
      <c r="R86" s="187">
        <f>R87</f>
        <v>135.49247525000001</v>
      </c>
      <c r="S86" s="98"/>
      <c r="T86" s="188">
        <f>T87</f>
        <v>53.351999999999997</v>
      </c>
      <c r="U86" s="40"/>
      <c r="V86" s="40"/>
      <c r="W86" s="40"/>
      <c r="X86" s="40"/>
      <c r="Y86" s="40"/>
      <c r="Z86" s="40"/>
      <c r="AA86" s="40"/>
      <c r="AB86" s="40"/>
      <c r="AC86" s="40"/>
      <c r="AD86" s="40"/>
      <c r="AE86" s="40"/>
      <c r="AT86" s="19" t="s">
        <v>76</v>
      </c>
      <c r="AU86" s="19" t="s">
        <v>115</v>
      </c>
      <c r="BK86" s="189">
        <f>BK87</f>
        <v>0</v>
      </c>
    </row>
    <row r="87" s="12" customFormat="1" ht="25.92" customHeight="1">
      <c r="A87" s="12"/>
      <c r="B87" s="190"/>
      <c r="C87" s="191"/>
      <c r="D87" s="192" t="s">
        <v>76</v>
      </c>
      <c r="E87" s="193" t="s">
        <v>137</v>
      </c>
      <c r="F87" s="193" t="s">
        <v>138</v>
      </c>
      <c r="G87" s="191"/>
      <c r="H87" s="191"/>
      <c r="I87" s="194"/>
      <c r="J87" s="195">
        <f>BK87</f>
        <v>0</v>
      </c>
      <c r="K87" s="191"/>
      <c r="L87" s="196"/>
      <c r="M87" s="197"/>
      <c r="N87" s="198"/>
      <c r="O87" s="198"/>
      <c r="P87" s="199">
        <f>P88+P144+P152+P215+P225+P230</f>
        <v>0</v>
      </c>
      <c r="Q87" s="198"/>
      <c r="R87" s="199">
        <f>R88+R144+R152+R215+R225+R230</f>
        <v>135.49247525000001</v>
      </c>
      <c r="S87" s="198"/>
      <c r="T87" s="200">
        <f>T88+T144+T152+T215+T225+T230</f>
        <v>53.351999999999997</v>
      </c>
      <c r="U87" s="12"/>
      <c r="V87" s="12"/>
      <c r="W87" s="12"/>
      <c r="X87" s="12"/>
      <c r="Y87" s="12"/>
      <c r="Z87" s="12"/>
      <c r="AA87" s="12"/>
      <c r="AB87" s="12"/>
      <c r="AC87" s="12"/>
      <c r="AD87" s="12"/>
      <c r="AE87" s="12"/>
      <c r="AR87" s="201" t="s">
        <v>85</v>
      </c>
      <c r="AT87" s="202" t="s">
        <v>76</v>
      </c>
      <c r="AU87" s="202" t="s">
        <v>77</v>
      </c>
      <c r="AY87" s="201" t="s">
        <v>139</v>
      </c>
      <c r="BK87" s="203">
        <f>BK88+BK144+BK152+BK215+BK225+BK230</f>
        <v>0</v>
      </c>
    </row>
    <row r="88" s="12" customFormat="1" ht="22.8" customHeight="1">
      <c r="A88" s="12"/>
      <c r="B88" s="190"/>
      <c r="C88" s="191"/>
      <c r="D88" s="192" t="s">
        <v>76</v>
      </c>
      <c r="E88" s="204" t="s">
        <v>85</v>
      </c>
      <c r="F88" s="204" t="s">
        <v>140</v>
      </c>
      <c r="G88" s="191"/>
      <c r="H88" s="191"/>
      <c r="I88" s="194"/>
      <c r="J88" s="205">
        <f>BK88</f>
        <v>0</v>
      </c>
      <c r="K88" s="191"/>
      <c r="L88" s="196"/>
      <c r="M88" s="197"/>
      <c r="N88" s="198"/>
      <c r="O88" s="198"/>
      <c r="P88" s="199">
        <f>SUM(P89:P143)</f>
        <v>0</v>
      </c>
      <c r="Q88" s="198"/>
      <c r="R88" s="199">
        <f>SUM(R89:R143)</f>
        <v>0.15708</v>
      </c>
      <c r="S88" s="198"/>
      <c r="T88" s="200">
        <f>SUM(T89:T143)</f>
        <v>53.351999999999997</v>
      </c>
      <c r="U88" s="12"/>
      <c r="V88" s="12"/>
      <c r="W88" s="12"/>
      <c r="X88" s="12"/>
      <c r="Y88" s="12"/>
      <c r="Z88" s="12"/>
      <c r="AA88" s="12"/>
      <c r="AB88" s="12"/>
      <c r="AC88" s="12"/>
      <c r="AD88" s="12"/>
      <c r="AE88" s="12"/>
      <c r="AR88" s="201" t="s">
        <v>85</v>
      </c>
      <c r="AT88" s="202" t="s">
        <v>76</v>
      </c>
      <c r="AU88" s="202" t="s">
        <v>85</v>
      </c>
      <c r="AY88" s="201" t="s">
        <v>139</v>
      </c>
      <c r="BK88" s="203">
        <f>SUM(BK89:BK143)</f>
        <v>0</v>
      </c>
    </row>
    <row r="89" s="2" customFormat="1" ht="33" customHeight="1">
      <c r="A89" s="40"/>
      <c r="B89" s="41"/>
      <c r="C89" s="206" t="s">
        <v>85</v>
      </c>
      <c r="D89" s="206" t="s">
        <v>141</v>
      </c>
      <c r="E89" s="207" t="s">
        <v>1551</v>
      </c>
      <c r="F89" s="208" t="s">
        <v>1552</v>
      </c>
      <c r="G89" s="209" t="s">
        <v>144</v>
      </c>
      <c r="H89" s="210">
        <v>296.39999999999998</v>
      </c>
      <c r="I89" s="211"/>
      <c r="J89" s="212">
        <f>ROUND(I89*H89,2)</f>
        <v>0</v>
      </c>
      <c r="K89" s="208" t="s">
        <v>145</v>
      </c>
      <c r="L89" s="46"/>
      <c r="M89" s="213" t="s">
        <v>37</v>
      </c>
      <c r="N89" s="214" t="s">
        <v>48</v>
      </c>
      <c r="O89" s="86"/>
      <c r="P89" s="215">
        <f>O89*H89</f>
        <v>0</v>
      </c>
      <c r="Q89" s="215">
        <v>0</v>
      </c>
      <c r="R89" s="215">
        <f>Q89*H89</f>
        <v>0</v>
      </c>
      <c r="S89" s="215">
        <v>0.17999999999999999</v>
      </c>
      <c r="T89" s="216">
        <f>S89*H89</f>
        <v>53.351999999999997</v>
      </c>
      <c r="U89" s="40"/>
      <c r="V89" s="40"/>
      <c r="W89" s="40"/>
      <c r="X89" s="40"/>
      <c r="Y89" s="40"/>
      <c r="Z89" s="40"/>
      <c r="AA89" s="40"/>
      <c r="AB89" s="40"/>
      <c r="AC89" s="40"/>
      <c r="AD89" s="40"/>
      <c r="AE89" s="40"/>
      <c r="AR89" s="217" t="s">
        <v>146</v>
      </c>
      <c r="AT89" s="217" t="s">
        <v>141</v>
      </c>
      <c r="AU89" s="217" t="s">
        <v>87</v>
      </c>
      <c r="AY89" s="19" t="s">
        <v>139</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146</v>
      </c>
      <c r="BM89" s="217" t="s">
        <v>1553</v>
      </c>
    </row>
    <row r="90" s="2" customFormat="1">
      <c r="A90" s="40"/>
      <c r="B90" s="41"/>
      <c r="C90" s="42"/>
      <c r="D90" s="219" t="s">
        <v>148</v>
      </c>
      <c r="E90" s="42"/>
      <c r="F90" s="220" t="s">
        <v>1554</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148</v>
      </c>
      <c r="AU90" s="19" t="s">
        <v>87</v>
      </c>
    </row>
    <row r="91" s="13" customFormat="1">
      <c r="A91" s="13"/>
      <c r="B91" s="224"/>
      <c r="C91" s="225"/>
      <c r="D91" s="226" t="s">
        <v>150</v>
      </c>
      <c r="E91" s="227" t="s">
        <v>37</v>
      </c>
      <c r="F91" s="228" t="s">
        <v>1555</v>
      </c>
      <c r="G91" s="225"/>
      <c r="H91" s="227" t="s">
        <v>37</v>
      </c>
      <c r="I91" s="229"/>
      <c r="J91" s="225"/>
      <c r="K91" s="225"/>
      <c r="L91" s="230"/>
      <c r="M91" s="231"/>
      <c r="N91" s="232"/>
      <c r="O91" s="232"/>
      <c r="P91" s="232"/>
      <c r="Q91" s="232"/>
      <c r="R91" s="232"/>
      <c r="S91" s="232"/>
      <c r="T91" s="233"/>
      <c r="U91" s="13"/>
      <c r="V91" s="13"/>
      <c r="W91" s="13"/>
      <c r="X91" s="13"/>
      <c r="Y91" s="13"/>
      <c r="Z91" s="13"/>
      <c r="AA91" s="13"/>
      <c r="AB91" s="13"/>
      <c r="AC91" s="13"/>
      <c r="AD91" s="13"/>
      <c r="AE91" s="13"/>
      <c r="AT91" s="234" t="s">
        <v>150</v>
      </c>
      <c r="AU91" s="234" t="s">
        <v>87</v>
      </c>
      <c r="AV91" s="13" t="s">
        <v>85</v>
      </c>
      <c r="AW91" s="13" t="s">
        <v>38</v>
      </c>
      <c r="AX91" s="13" t="s">
        <v>77</v>
      </c>
      <c r="AY91" s="234" t="s">
        <v>139</v>
      </c>
    </row>
    <row r="92" s="14" customFormat="1">
      <c r="A92" s="14"/>
      <c r="B92" s="235"/>
      <c r="C92" s="236"/>
      <c r="D92" s="226" t="s">
        <v>150</v>
      </c>
      <c r="E92" s="237" t="s">
        <v>37</v>
      </c>
      <c r="F92" s="238" t="s">
        <v>1556</v>
      </c>
      <c r="G92" s="236"/>
      <c r="H92" s="239">
        <v>4.5</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150</v>
      </c>
      <c r="AU92" s="245" t="s">
        <v>87</v>
      </c>
      <c r="AV92" s="14" t="s">
        <v>87</v>
      </c>
      <c r="AW92" s="14" t="s">
        <v>38</v>
      </c>
      <c r="AX92" s="14" t="s">
        <v>77</v>
      </c>
      <c r="AY92" s="245" t="s">
        <v>139</v>
      </c>
    </row>
    <row r="93" s="13" customFormat="1">
      <c r="A93" s="13"/>
      <c r="B93" s="224"/>
      <c r="C93" s="225"/>
      <c r="D93" s="226" t="s">
        <v>150</v>
      </c>
      <c r="E93" s="227" t="s">
        <v>37</v>
      </c>
      <c r="F93" s="228" t="s">
        <v>1557</v>
      </c>
      <c r="G93" s="225"/>
      <c r="H93" s="227" t="s">
        <v>37</v>
      </c>
      <c r="I93" s="229"/>
      <c r="J93" s="225"/>
      <c r="K93" s="225"/>
      <c r="L93" s="230"/>
      <c r="M93" s="231"/>
      <c r="N93" s="232"/>
      <c r="O93" s="232"/>
      <c r="P93" s="232"/>
      <c r="Q93" s="232"/>
      <c r="R93" s="232"/>
      <c r="S93" s="232"/>
      <c r="T93" s="233"/>
      <c r="U93" s="13"/>
      <c r="V93" s="13"/>
      <c r="W93" s="13"/>
      <c r="X93" s="13"/>
      <c r="Y93" s="13"/>
      <c r="Z93" s="13"/>
      <c r="AA93" s="13"/>
      <c r="AB93" s="13"/>
      <c r="AC93" s="13"/>
      <c r="AD93" s="13"/>
      <c r="AE93" s="13"/>
      <c r="AT93" s="234" t="s">
        <v>150</v>
      </c>
      <c r="AU93" s="234" t="s">
        <v>87</v>
      </c>
      <c r="AV93" s="13" t="s">
        <v>85</v>
      </c>
      <c r="AW93" s="13" t="s">
        <v>38</v>
      </c>
      <c r="AX93" s="13" t="s">
        <v>77</v>
      </c>
      <c r="AY93" s="234" t="s">
        <v>139</v>
      </c>
    </row>
    <row r="94" s="14" customFormat="1">
      <c r="A94" s="14"/>
      <c r="B94" s="235"/>
      <c r="C94" s="236"/>
      <c r="D94" s="226" t="s">
        <v>150</v>
      </c>
      <c r="E94" s="237" t="s">
        <v>37</v>
      </c>
      <c r="F94" s="238" t="s">
        <v>1558</v>
      </c>
      <c r="G94" s="236"/>
      <c r="H94" s="239">
        <v>3</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150</v>
      </c>
      <c r="AU94" s="245" t="s">
        <v>87</v>
      </c>
      <c r="AV94" s="14" t="s">
        <v>87</v>
      </c>
      <c r="AW94" s="14" t="s">
        <v>38</v>
      </c>
      <c r="AX94" s="14" t="s">
        <v>77</v>
      </c>
      <c r="AY94" s="245" t="s">
        <v>139</v>
      </c>
    </row>
    <row r="95" s="13" customFormat="1">
      <c r="A95" s="13"/>
      <c r="B95" s="224"/>
      <c r="C95" s="225"/>
      <c r="D95" s="226" t="s">
        <v>150</v>
      </c>
      <c r="E95" s="227" t="s">
        <v>37</v>
      </c>
      <c r="F95" s="228" t="s">
        <v>1559</v>
      </c>
      <c r="G95" s="225"/>
      <c r="H95" s="227" t="s">
        <v>37</v>
      </c>
      <c r="I95" s="229"/>
      <c r="J95" s="225"/>
      <c r="K95" s="225"/>
      <c r="L95" s="230"/>
      <c r="M95" s="231"/>
      <c r="N95" s="232"/>
      <c r="O95" s="232"/>
      <c r="P95" s="232"/>
      <c r="Q95" s="232"/>
      <c r="R95" s="232"/>
      <c r="S95" s="232"/>
      <c r="T95" s="233"/>
      <c r="U95" s="13"/>
      <c r="V95" s="13"/>
      <c r="W95" s="13"/>
      <c r="X95" s="13"/>
      <c r="Y95" s="13"/>
      <c r="Z95" s="13"/>
      <c r="AA95" s="13"/>
      <c r="AB95" s="13"/>
      <c r="AC95" s="13"/>
      <c r="AD95" s="13"/>
      <c r="AE95" s="13"/>
      <c r="AT95" s="234" t="s">
        <v>150</v>
      </c>
      <c r="AU95" s="234" t="s">
        <v>87</v>
      </c>
      <c r="AV95" s="13" t="s">
        <v>85</v>
      </c>
      <c r="AW95" s="13" t="s">
        <v>38</v>
      </c>
      <c r="AX95" s="13" t="s">
        <v>77</v>
      </c>
      <c r="AY95" s="234" t="s">
        <v>139</v>
      </c>
    </row>
    <row r="96" s="14" customFormat="1">
      <c r="A96" s="14"/>
      <c r="B96" s="235"/>
      <c r="C96" s="236"/>
      <c r="D96" s="226" t="s">
        <v>150</v>
      </c>
      <c r="E96" s="237" t="s">
        <v>37</v>
      </c>
      <c r="F96" s="238" t="s">
        <v>1560</v>
      </c>
      <c r="G96" s="236"/>
      <c r="H96" s="239">
        <v>288.89999999999998</v>
      </c>
      <c r="I96" s="240"/>
      <c r="J96" s="236"/>
      <c r="K96" s="236"/>
      <c r="L96" s="241"/>
      <c r="M96" s="242"/>
      <c r="N96" s="243"/>
      <c r="O96" s="243"/>
      <c r="P96" s="243"/>
      <c r="Q96" s="243"/>
      <c r="R96" s="243"/>
      <c r="S96" s="243"/>
      <c r="T96" s="244"/>
      <c r="U96" s="14"/>
      <c r="V96" s="14"/>
      <c r="W96" s="14"/>
      <c r="X96" s="14"/>
      <c r="Y96" s="14"/>
      <c r="Z96" s="14"/>
      <c r="AA96" s="14"/>
      <c r="AB96" s="14"/>
      <c r="AC96" s="14"/>
      <c r="AD96" s="14"/>
      <c r="AE96" s="14"/>
      <c r="AT96" s="245" t="s">
        <v>150</v>
      </c>
      <c r="AU96" s="245" t="s">
        <v>87</v>
      </c>
      <c r="AV96" s="14" t="s">
        <v>87</v>
      </c>
      <c r="AW96" s="14" t="s">
        <v>38</v>
      </c>
      <c r="AX96" s="14" t="s">
        <v>77</v>
      </c>
      <c r="AY96" s="245" t="s">
        <v>139</v>
      </c>
    </row>
    <row r="97" s="16" customFormat="1">
      <c r="A97" s="16"/>
      <c r="B97" s="257"/>
      <c r="C97" s="258"/>
      <c r="D97" s="226" t="s">
        <v>150</v>
      </c>
      <c r="E97" s="259" t="s">
        <v>37</v>
      </c>
      <c r="F97" s="260" t="s">
        <v>178</v>
      </c>
      <c r="G97" s="258"/>
      <c r="H97" s="261">
        <v>296.39999999999998</v>
      </c>
      <c r="I97" s="262"/>
      <c r="J97" s="258"/>
      <c r="K97" s="258"/>
      <c r="L97" s="263"/>
      <c r="M97" s="264"/>
      <c r="N97" s="265"/>
      <c r="O97" s="265"/>
      <c r="P97" s="265"/>
      <c r="Q97" s="265"/>
      <c r="R97" s="265"/>
      <c r="S97" s="265"/>
      <c r="T97" s="266"/>
      <c r="U97" s="16"/>
      <c r="V97" s="16"/>
      <c r="W97" s="16"/>
      <c r="X97" s="16"/>
      <c r="Y97" s="16"/>
      <c r="Z97" s="16"/>
      <c r="AA97" s="16"/>
      <c r="AB97" s="16"/>
      <c r="AC97" s="16"/>
      <c r="AD97" s="16"/>
      <c r="AE97" s="16"/>
      <c r="AT97" s="267" t="s">
        <v>150</v>
      </c>
      <c r="AU97" s="267" t="s">
        <v>87</v>
      </c>
      <c r="AV97" s="16" t="s">
        <v>146</v>
      </c>
      <c r="AW97" s="16" t="s">
        <v>38</v>
      </c>
      <c r="AX97" s="16" t="s">
        <v>85</v>
      </c>
      <c r="AY97" s="267" t="s">
        <v>139</v>
      </c>
    </row>
    <row r="98" s="2" customFormat="1" ht="21.75" customHeight="1">
      <c r="A98" s="40"/>
      <c r="B98" s="41"/>
      <c r="C98" s="206" t="s">
        <v>87</v>
      </c>
      <c r="D98" s="206" t="s">
        <v>141</v>
      </c>
      <c r="E98" s="207" t="s">
        <v>1561</v>
      </c>
      <c r="F98" s="208" t="s">
        <v>1562</v>
      </c>
      <c r="G98" s="209" t="s">
        <v>155</v>
      </c>
      <c r="H98" s="210">
        <v>78.299999999999997</v>
      </c>
      <c r="I98" s="211"/>
      <c r="J98" s="212">
        <f>ROUND(I98*H98,2)</f>
        <v>0</v>
      </c>
      <c r="K98" s="208" t="s">
        <v>145</v>
      </c>
      <c r="L98" s="46"/>
      <c r="M98" s="213" t="s">
        <v>37</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146</v>
      </c>
      <c r="AT98" s="217" t="s">
        <v>141</v>
      </c>
      <c r="AU98" s="217" t="s">
        <v>87</v>
      </c>
      <c r="AY98" s="19" t="s">
        <v>139</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146</v>
      </c>
      <c r="BM98" s="217" t="s">
        <v>1563</v>
      </c>
    </row>
    <row r="99" s="2" customFormat="1">
      <c r="A99" s="40"/>
      <c r="B99" s="41"/>
      <c r="C99" s="42"/>
      <c r="D99" s="219" t="s">
        <v>148</v>
      </c>
      <c r="E99" s="42"/>
      <c r="F99" s="220" t="s">
        <v>1564</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148</v>
      </c>
      <c r="AU99" s="19" t="s">
        <v>87</v>
      </c>
    </row>
    <row r="100" s="13" customFormat="1">
      <c r="A100" s="13"/>
      <c r="B100" s="224"/>
      <c r="C100" s="225"/>
      <c r="D100" s="226" t="s">
        <v>150</v>
      </c>
      <c r="E100" s="227" t="s">
        <v>37</v>
      </c>
      <c r="F100" s="228" t="s">
        <v>1565</v>
      </c>
      <c r="G100" s="225"/>
      <c r="H100" s="227" t="s">
        <v>37</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150</v>
      </c>
      <c r="AU100" s="234" t="s">
        <v>87</v>
      </c>
      <c r="AV100" s="13" t="s">
        <v>85</v>
      </c>
      <c r="AW100" s="13" t="s">
        <v>38</v>
      </c>
      <c r="AX100" s="13" t="s">
        <v>77</v>
      </c>
      <c r="AY100" s="234" t="s">
        <v>139</v>
      </c>
    </row>
    <row r="101" s="14" customFormat="1">
      <c r="A101" s="14"/>
      <c r="B101" s="235"/>
      <c r="C101" s="236"/>
      <c r="D101" s="226" t="s">
        <v>150</v>
      </c>
      <c r="E101" s="237" t="s">
        <v>37</v>
      </c>
      <c r="F101" s="238" t="s">
        <v>1566</v>
      </c>
      <c r="G101" s="236"/>
      <c r="H101" s="239">
        <v>78.299999999999997</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150</v>
      </c>
      <c r="AU101" s="245" t="s">
        <v>87</v>
      </c>
      <c r="AV101" s="14" t="s">
        <v>87</v>
      </c>
      <c r="AW101" s="14" t="s">
        <v>38</v>
      </c>
      <c r="AX101" s="14" t="s">
        <v>85</v>
      </c>
      <c r="AY101" s="245" t="s">
        <v>139</v>
      </c>
    </row>
    <row r="102" s="2" customFormat="1" ht="24.15" customHeight="1">
      <c r="A102" s="40"/>
      <c r="B102" s="41"/>
      <c r="C102" s="206" t="s">
        <v>160</v>
      </c>
      <c r="D102" s="206" t="s">
        <v>141</v>
      </c>
      <c r="E102" s="207" t="s">
        <v>1567</v>
      </c>
      <c r="F102" s="208" t="s">
        <v>1568</v>
      </c>
      <c r="G102" s="209" t="s">
        <v>155</v>
      </c>
      <c r="H102" s="210">
        <v>9</v>
      </c>
      <c r="I102" s="211"/>
      <c r="J102" s="212">
        <f>ROUND(I102*H102,2)</f>
        <v>0</v>
      </c>
      <c r="K102" s="208" t="s">
        <v>145</v>
      </c>
      <c r="L102" s="46"/>
      <c r="M102" s="213" t="s">
        <v>37</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146</v>
      </c>
      <c r="AT102" s="217" t="s">
        <v>141</v>
      </c>
      <c r="AU102" s="217" t="s">
        <v>87</v>
      </c>
      <c r="AY102" s="19" t="s">
        <v>139</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146</v>
      </c>
      <c r="BM102" s="217" t="s">
        <v>1569</v>
      </c>
    </row>
    <row r="103" s="2" customFormat="1">
      <c r="A103" s="40"/>
      <c r="B103" s="41"/>
      <c r="C103" s="42"/>
      <c r="D103" s="219" t="s">
        <v>148</v>
      </c>
      <c r="E103" s="42"/>
      <c r="F103" s="220" t="s">
        <v>1570</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148</v>
      </c>
      <c r="AU103" s="19" t="s">
        <v>87</v>
      </c>
    </row>
    <row r="104" s="13" customFormat="1">
      <c r="A104" s="13"/>
      <c r="B104" s="224"/>
      <c r="C104" s="225"/>
      <c r="D104" s="226" t="s">
        <v>150</v>
      </c>
      <c r="E104" s="227" t="s">
        <v>37</v>
      </c>
      <c r="F104" s="228" t="s">
        <v>1571</v>
      </c>
      <c r="G104" s="225"/>
      <c r="H104" s="227" t="s">
        <v>37</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150</v>
      </c>
      <c r="AU104" s="234" t="s">
        <v>87</v>
      </c>
      <c r="AV104" s="13" t="s">
        <v>85</v>
      </c>
      <c r="AW104" s="13" t="s">
        <v>38</v>
      </c>
      <c r="AX104" s="13" t="s">
        <v>77</v>
      </c>
      <c r="AY104" s="234" t="s">
        <v>139</v>
      </c>
    </row>
    <row r="105" s="13" customFormat="1">
      <c r="A105" s="13"/>
      <c r="B105" s="224"/>
      <c r="C105" s="225"/>
      <c r="D105" s="226" t="s">
        <v>150</v>
      </c>
      <c r="E105" s="227" t="s">
        <v>37</v>
      </c>
      <c r="F105" s="228" t="s">
        <v>1557</v>
      </c>
      <c r="G105" s="225"/>
      <c r="H105" s="227" t="s">
        <v>37</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150</v>
      </c>
      <c r="AU105" s="234" t="s">
        <v>87</v>
      </c>
      <c r="AV105" s="13" t="s">
        <v>85</v>
      </c>
      <c r="AW105" s="13" t="s">
        <v>38</v>
      </c>
      <c r="AX105" s="13" t="s">
        <v>77</v>
      </c>
      <c r="AY105" s="234" t="s">
        <v>139</v>
      </c>
    </row>
    <row r="106" s="14" customFormat="1">
      <c r="A106" s="14"/>
      <c r="B106" s="235"/>
      <c r="C106" s="236"/>
      <c r="D106" s="226" t="s">
        <v>150</v>
      </c>
      <c r="E106" s="237" t="s">
        <v>37</v>
      </c>
      <c r="F106" s="238" t="s">
        <v>1572</v>
      </c>
      <c r="G106" s="236"/>
      <c r="H106" s="239">
        <v>9</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150</v>
      </c>
      <c r="AU106" s="245" t="s">
        <v>87</v>
      </c>
      <c r="AV106" s="14" t="s">
        <v>87</v>
      </c>
      <c r="AW106" s="14" t="s">
        <v>38</v>
      </c>
      <c r="AX106" s="14" t="s">
        <v>85</v>
      </c>
      <c r="AY106" s="245" t="s">
        <v>139</v>
      </c>
    </row>
    <row r="107" s="2" customFormat="1" ht="37.8" customHeight="1">
      <c r="A107" s="40"/>
      <c r="B107" s="41"/>
      <c r="C107" s="206" t="s">
        <v>146</v>
      </c>
      <c r="D107" s="206" t="s">
        <v>141</v>
      </c>
      <c r="E107" s="207" t="s">
        <v>167</v>
      </c>
      <c r="F107" s="208" t="s">
        <v>168</v>
      </c>
      <c r="G107" s="209" t="s">
        <v>155</v>
      </c>
      <c r="H107" s="210">
        <v>47.700000000000003</v>
      </c>
      <c r="I107" s="211"/>
      <c r="J107" s="212">
        <f>ROUND(I107*H107,2)</f>
        <v>0</v>
      </c>
      <c r="K107" s="208" t="s">
        <v>145</v>
      </c>
      <c r="L107" s="46"/>
      <c r="M107" s="213" t="s">
        <v>37</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146</v>
      </c>
      <c r="AT107" s="217" t="s">
        <v>141</v>
      </c>
      <c r="AU107" s="217" t="s">
        <v>87</v>
      </c>
      <c r="AY107" s="19" t="s">
        <v>139</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146</v>
      </c>
      <c r="BM107" s="217" t="s">
        <v>1573</v>
      </c>
    </row>
    <row r="108" s="2" customFormat="1">
      <c r="A108" s="40"/>
      <c r="B108" s="41"/>
      <c r="C108" s="42"/>
      <c r="D108" s="219" t="s">
        <v>148</v>
      </c>
      <c r="E108" s="42"/>
      <c r="F108" s="220" t="s">
        <v>170</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148</v>
      </c>
      <c r="AU108" s="19" t="s">
        <v>87</v>
      </c>
    </row>
    <row r="109" s="13" customFormat="1">
      <c r="A109" s="13"/>
      <c r="B109" s="224"/>
      <c r="C109" s="225"/>
      <c r="D109" s="226" t="s">
        <v>150</v>
      </c>
      <c r="E109" s="227" t="s">
        <v>37</v>
      </c>
      <c r="F109" s="228" t="s">
        <v>171</v>
      </c>
      <c r="G109" s="225"/>
      <c r="H109" s="227" t="s">
        <v>37</v>
      </c>
      <c r="I109" s="229"/>
      <c r="J109" s="225"/>
      <c r="K109" s="225"/>
      <c r="L109" s="230"/>
      <c r="M109" s="231"/>
      <c r="N109" s="232"/>
      <c r="O109" s="232"/>
      <c r="P109" s="232"/>
      <c r="Q109" s="232"/>
      <c r="R109" s="232"/>
      <c r="S109" s="232"/>
      <c r="T109" s="233"/>
      <c r="U109" s="13"/>
      <c r="V109" s="13"/>
      <c r="W109" s="13"/>
      <c r="X109" s="13"/>
      <c r="Y109" s="13"/>
      <c r="Z109" s="13"/>
      <c r="AA109" s="13"/>
      <c r="AB109" s="13"/>
      <c r="AC109" s="13"/>
      <c r="AD109" s="13"/>
      <c r="AE109" s="13"/>
      <c r="AT109" s="234" t="s">
        <v>150</v>
      </c>
      <c r="AU109" s="234" t="s">
        <v>87</v>
      </c>
      <c r="AV109" s="13" t="s">
        <v>85</v>
      </c>
      <c r="AW109" s="13" t="s">
        <v>38</v>
      </c>
      <c r="AX109" s="13" t="s">
        <v>77</v>
      </c>
      <c r="AY109" s="234" t="s">
        <v>139</v>
      </c>
    </row>
    <row r="110" s="13" customFormat="1">
      <c r="A110" s="13"/>
      <c r="B110" s="224"/>
      <c r="C110" s="225"/>
      <c r="D110" s="226" t="s">
        <v>150</v>
      </c>
      <c r="E110" s="227" t="s">
        <v>37</v>
      </c>
      <c r="F110" s="228" t="s">
        <v>1574</v>
      </c>
      <c r="G110" s="225"/>
      <c r="H110" s="227" t="s">
        <v>37</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150</v>
      </c>
      <c r="AU110" s="234" t="s">
        <v>87</v>
      </c>
      <c r="AV110" s="13" t="s">
        <v>85</v>
      </c>
      <c r="AW110" s="13" t="s">
        <v>38</v>
      </c>
      <c r="AX110" s="13" t="s">
        <v>77</v>
      </c>
      <c r="AY110" s="234" t="s">
        <v>139</v>
      </c>
    </row>
    <row r="111" s="14" customFormat="1">
      <c r="A111" s="14"/>
      <c r="B111" s="235"/>
      <c r="C111" s="236"/>
      <c r="D111" s="226" t="s">
        <v>150</v>
      </c>
      <c r="E111" s="237" t="s">
        <v>37</v>
      </c>
      <c r="F111" s="238" t="s">
        <v>1575</v>
      </c>
      <c r="G111" s="236"/>
      <c r="H111" s="239">
        <v>87.299999999999997</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150</v>
      </c>
      <c r="AU111" s="245" t="s">
        <v>87</v>
      </c>
      <c r="AV111" s="14" t="s">
        <v>87</v>
      </c>
      <c r="AW111" s="14" t="s">
        <v>38</v>
      </c>
      <c r="AX111" s="14" t="s">
        <v>77</v>
      </c>
      <c r="AY111" s="245" t="s">
        <v>139</v>
      </c>
    </row>
    <row r="112" s="13" customFormat="1">
      <c r="A112" s="13"/>
      <c r="B112" s="224"/>
      <c r="C112" s="225"/>
      <c r="D112" s="226" t="s">
        <v>150</v>
      </c>
      <c r="E112" s="227" t="s">
        <v>37</v>
      </c>
      <c r="F112" s="228" t="s">
        <v>1576</v>
      </c>
      <c r="G112" s="225"/>
      <c r="H112" s="227" t="s">
        <v>37</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150</v>
      </c>
      <c r="AU112" s="234" t="s">
        <v>87</v>
      </c>
      <c r="AV112" s="13" t="s">
        <v>85</v>
      </c>
      <c r="AW112" s="13" t="s">
        <v>38</v>
      </c>
      <c r="AX112" s="13" t="s">
        <v>77</v>
      </c>
      <c r="AY112" s="234" t="s">
        <v>139</v>
      </c>
    </row>
    <row r="113" s="14" customFormat="1">
      <c r="A113" s="14"/>
      <c r="B113" s="235"/>
      <c r="C113" s="236"/>
      <c r="D113" s="226" t="s">
        <v>150</v>
      </c>
      <c r="E113" s="237" t="s">
        <v>37</v>
      </c>
      <c r="F113" s="238" t="s">
        <v>1577</v>
      </c>
      <c r="G113" s="236"/>
      <c r="H113" s="239">
        <v>-39.600000000000001</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150</v>
      </c>
      <c r="AU113" s="245" t="s">
        <v>87</v>
      </c>
      <c r="AV113" s="14" t="s">
        <v>87</v>
      </c>
      <c r="AW113" s="14" t="s">
        <v>38</v>
      </c>
      <c r="AX113" s="14" t="s">
        <v>77</v>
      </c>
      <c r="AY113" s="245" t="s">
        <v>139</v>
      </c>
    </row>
    <row r="114" s="16" customFormat="1">
      <c r="A114" s="16"/>
      <c r="B114" s="257"/>
      <c r="C114" s="258"/>
      <c r="D114" s="226" t="s">
        <v>150</v>
      </c>
      <c r="E114" s="259" t="s">
        <v>37</v>
      </c>
      <c r="F114" s="260" t="s">
        <v>178</v>
      </c>
      <c r="G114" s="258"/>
      <c r="H114" s="261">
        <v>47.700000000000003</v>
      </c>
      <c r="I114" s="262"/>
      <c r="J114" s="258"/>
      <c r="K114" s="258"/>
      <c r="L114" s="263"/>
      <c r="M114" s="264"/>
      <c r="N114" s="265"/>
      <c r="O114" s="265"/>
      <c r="P114" s="265"/>
      <c r="Q114" s="265"/>
      <c r="R114" s="265"/>
      <c r="S114" s="265"/>
      <c r="T114" s="266"/>
      <c r="U114" s="16"/>
      <c r="V114" s="16"/>
      <c r="W114" s="16"/>
      <c r="X114" s="16"/>
      <c r="Y114" s="16"/>
      <c r="Z114" s="16"/>
      <c r="AA114" s="16"/>
      <c r="AB114" s="16"/>
      <c r="AC114" s="16"/>
      <c r="AD114" s="16"/>
      <c r="AE114" s="16"/>
      <c r="AT114" s="267" t="s">
        <v>150</v>
      </c>
      <c r="AU114" s="267" t="s">
        <v>87</v>
      </c>
      <c r="AV114" s="16" t="s">
        <v>146</v>
      </c>
      <c r="AW114" s="16" t="s">
        <v>38</v>
      </c>
      <c r="AX114" s="16" t="s">
        <v>85</v>
      </c>
      <c r="AY114" s="267" t="s">
        <v>139</v>
      </c>
    </row>
    <row r="115" s="2" customFormat="1" ht="21.75" customHeight="1">
      <c r="A115" s="40"/>
      <c r="B115" s="41"/>
      <c r="C115" s="206" t="s">
        <v>179</v>
      </c>
      <c r="D115" s="206" t="s">
        <v>141</v>
      </c>
      <c r="E115" s="207" t="s">
        <v>1578</v>
      </c>
      <c r="F115" s="208" t="s">
        <v>1579</v>
      </c>
      <c r="G115" s="209" t="s">
        <v>144</v>
      </c>
      <c r="H115" s="210">
        <v>154</v>
      </c>
      <c r="I115" s="211"/>
      <c r="J115" s="212">
        <f>ROUND(I115*H115,2)</f>
        <v>0</v>
      </c>
      <c r="K115" s="208" t="s">
        <v>145</v>
      </c>
      <c r="L115" s="46"/>
      <c r="M115" s="213" t="s">
        <v>37</v>
      </c>
      <c r="N115" s="214" t="s">
        <v>48</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146</v>
      </c>
      <c r="AT115" s="217" t="s">
        <v>141</v>
      </c>
      <c r="AU115" s="217" t="s">
        <v>87</v>
      </c>
      <c r="AY115" s="19" t="s">
        <v>139</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146</v>
      </c>
      <c r="BM115" s="217" t="s">
        <v>1580</v>
      </c>
    </row>
    <row r="116" s="2" customFormat="1">
      <c r="A116" s="40"/>
      <c r="B116" s="41"/>
      <c r="C116" s="42"/>
      <c r="D116" s="219" t="s">
        <v>148</v>
      </c>
      <c r="E116" s="42"/>
      <c r="F116" s="220" t="s">
        <v>1581</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148</v>
      </c>
      <c r="AU116" s="19" t="s">
        <v>87</v>
      </c>
    </row>
    <row r="117" s="13" customFormat="1">
      <c r="A117" s="13"/>
      <c r="B117" s="224"/>
      <c r="C117" s="225"/>
      <c r="D117" s="226" t="s">
        <v>150</v>
      </c>
      <c r="E117" s="227" t="s">
        <v>37</v>
      </c>
      <c r="F117" s="228" t="s">
        <v>1582</v>
      </c>
      <c r="G117" s="225"/>
      <c r="H117" s="227" t="s">
        <v>37</v>
      </c>
      <c r="I117" s="229"/>
      <c r="J117" s="225"/>
      <c r="K117" s="225"/>
      <c r="L117" s="230"/>
      <c r="M117" s="231"/>
      <c r="N117" s="232"/>
      <c r="O117" s="232"/>
      <c r="P117" s="232"/>
      <c r="Q117" s="232"/>
      <c r="R117" s="232"/>
      <c r="S117" s="232"/>
      <c r="T117" s="233"/>
      <c r="U117" s="13"/>
      <c r="V117" s="13"/>
      <c r="W117" s="13"/>
      <c r="X117" s="13"/>
      <c r="Y117" s="13"/>
      <c r="Z117" s="13"/>
      <c r="AA117" s="13"/>
      <c r="AB117" s="13"/>
      <c r="AC117" s="13"/>
      <c r="AD117" s="13"/>
      <c r="AE117" s="13"/>
      <c r="AT117" s="234" t="s">
        <v>150</v>
      </c>
      <c r="AU117" s="234" t="s">
        <v>87</v>
      </c>
      <c r="AV117" s="13" t="s">
        <v>85</v>
      </c>
      <c r="AW117" s="13" t="s">
        <v>38</v>
      </c>
      <c r="AX117" s="13" t="s">
        <v>77</v>
      </c>
      <c r="AY117" s="234" t="s">
        <v>139</v>
      </c>
    </row>
    <row r="118" s="14" customFormat="1">
      <c r="A118" s="14"/>
      <c r="B118" s="235"/>
      <c r="C118" s="236"/>
      <c r="D118" s="226" t="s">
        <v>150</v>
      </c>
      <c r="E118" s="237" t="s">
        <v>37</v>
      </c>
      <c r="F118" s="238" t="s">
        <v>1583</v>
      </c>
      <c r="G118" s="236"/>
      <c r="H118" s="239">
        <v>154</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150</v>
      </c>
      <c r="AU118" s="245" t="s">
        <v>87</v>
      </c>
      <c r="AV118" s="14" t="s">
        <v>87</v>
      </c>
      <c r="AW118" s="14" t="s">
        <v>38</v>
      </c>
      <c r="AX118" s="14" t="s">
        <v>85</v>
      </c>
      <c r="AY118" s="245" t="s">
        <v>139</v>
      </c>
    </row>
    <row r="119" s="2" customFormat="1" ht="24.15" customHeight="1">
      <c r="A119" s="40"/>
      <c r="B119" s="41"/>
      <c r="C119" s="206" t="s">
        <v>186</v>
      </c>
      <c r="D119" s="206" t="s">
        <v>141</v>
      </c>
      <c r="E119" s="207" t="s">
        <v>1584</v>
      </c>
      <c r="F119" s="208" t="s">
        <v>1585</v>
      </c>
      <c r="G119" s="209" t="s">
        <v>155</v>
      </c>
      <c r="H119" s="210">
        <v>33.299999999999997</v>
      </c>
      <c r="I119" s="211"/>
      <c r="J119" s="212">
        <f>ROUND(I119*H119,2)</f>
        <v>0</v>
      </c>
      <c r="K119" s="208" t="s">
        <v>145</v>
      </c>
      <c r="L119" s="46"/>
      <c r="M119" s="213" t="s">
        <v>37</v>
      </c>
      <c r="N119" s="214"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146</v>
      </c>
      <c r="AT119" s="217" t="s">
        <v>141</v>
      </c>
      <c r="AU119" s="217" t="s">
        <v>87</v>
      </c>
      <c r="AY119" s="19" t="s">
        <v>139</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146</v>
      </c>
      <c r="BM119" s="217" t="s">
        <v>1586</v>
      </c>
    </row>
    <row r="120" s="2" customFormat="1">
      <c r="A120" s="40"/>
      <c r="B120" s="41"/>
      <c r="C120" s="42"/>
      <c r="D120" s="219" t="s">
        <v>148</v>
      </c>
      <c r="E120" s="42"/>
      <c r="F120" s="220" t="s">
        <v>1587</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148</v>
      </c>
      <c r="AU120" s="19" t="s">
        <v>87</v>
      </c>
    </row>
    <row r="121" s="13" customFormat="1">
      <c r="A121" s="13"/>
      <c r="B121" s="224"/>
      <c r="C121" s="225"/>
      <c r="D121" s="226" t="s">
        <v>150</v>
      </c>
      <c r="E121" s="227" t="s">
        <v>37</v>
      </c>
      <c r="F121" s="228" t="s">
        <v>1588</v>
      </c>
      <c r="G121" s="225"/>
      <c r="H121" s="227" t="s">
        <v>37</v>
      </c>
      <c r="I121" s="229"/>
      <c r="J121" s="225"/>
      <c r="K121" s="225"/>
      <c r="L121" s="230"/>
      <c r="M121" s="231"/>
      <c r="N121" s="232"/>
      <c r="O121" s="232"/>
      <c r="P121" s="232"/>
      <c r="Q121" s="232"/>
      <c r="R121" s="232"/>
      <c r="S121" s="232"/>
      <c r="T121" s="233"/>
      <c r="U121" s="13"/>
      <c r="V121" s="13"/>
      <c r="W121" s="13"/>
      <c r="X121" s="13"/>
      <c r="Y121" s="13"/>
      <c r="Z121" s="13"/>
      <c r="AA121" s="13"/>
      <c r="AB121" s="13"/>
      <c r="AC121" s="13"/>
      <c r="AD121" s="13"/>
      <c r="AE121" s="13"/>
      <c r="AT121" s="234" t="s">
        <v>150</v>
      </c>
      <c r="AU121" s="234" t="s">
        <v>87</v>
      </c>
      <c r="AV121" s="13" t="s">
        <v>85</v>
      </c>
      <c r="AW121" s="13" t="s">
        <v>38</v>
      </c>
      <c r="AX121" s="13" t="s">
        <v>77</v>
      </c>
      <c r="AY121" s="234" t="s">
        <v>139</v>
      </c>
    </row>
    <row r="122" s="14" customFormat="1">
      <c r="A122" s="14"/>
      <c r="B122" s="235"/>
      <c r="C122" s="236"/>
      <c r="D122" s="226" t="s">
        <v>150</v>
      </c>
      <c r="E122" s="237" t="s">
        <v>37</v>
      </c>
      <c r="F122" s="238" t="s">
        <v>1589</v>
      </c>
      <c r="G122" s="236"/>
      <c r="H122" s="239">
        <v>33.299999999999997</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150</v>
      </c>
      <c r="AU122" s="245" t="s">
        <v>87</v>
      </c>
      <c r="AV122" s="14" t="s">
        <v>87</v>
      </c>
      <c r="AW122" s="14" t="s">
        <v>38</v>
      </c>
      <c r="AX122" s="14" t="s">
        <v>85</v>
      </c>
      <c r="AY122" s="245" t="s">
        <v>139</v>
      </c>
    </row>
    <row r="123" s="2" customFormat="1" ht="24.15" customHeight="1">
      <c r="A123" s="40"/>
      <c r="B123" s="41"/>
      <c r="C123" s="206" t="s">
        <v>193</v>
      </c>
      <c r="D123" s="206" t="s">
        <v>141</v>
      </c>
      <c r="E123" s="207" t="s">
        <v>194</v>
      </c>
      <c r="F123" s="208" t="s">
        <v>195</v>
      </c>
      <c r="G123" s="209" t="s">
        <v>155</v>
      </c>
      <c r="H123" s="210">
        <v>47.700000000000003</v>
      </c>
      <c r="I123" s="211"/>
      <c r="J123" s="212">
        <f>ROUND(I123*H123,2)</f>
        <v>0</v>
      </c>
      <c r="K123" s="208" t="s">
        <v>145</v>
      </c>
      <c r="L123" s="46"/>
      <c r="M123" s="213" t="s">
        <v>37</v>
      </c>
      <c r="N123" s="214" t="s">
        <v>48</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146</v>
      </c>
      <c r="AT123" s="217" t="s">
        <v>141</v>
      </c>
      <c r="AU123" s="217" t="s">
        <v>87</v>
      </c>
      <c r="AY123" s="19" t="s">
        <v>139</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146</v>
      </c>
      <c r="BM123" s="217" t="s">
        <v>1590</v>
      </c>
    </row>
    <row r="124" s="2" customFormat="1">
      <c r="A124" s="40"/>
      <c r="B124" s="41"/>
      <c r="C124" s="42"/>
      <c r="D124" s="219" t="s">
        <v>148</v>
      </c>
      <c r="E124" s="42"/>
      <c r="F124" s="220" t="s">
        <v>197</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148</v>
      </c>
      <c r="AU124" s="19" t="s">
        <v>87</v>
      </c>
    </row>
    <row r="125" s="2" customFormat="1" ht="24.15" customHeight="1">
      <c r="A125" s="40"/>
      <c r="B125" s="41"/>
      <c r="C125" s="206" t="s">
        <v>198</v>
      </c>
      <c r="D125" s="206" t="s">
        <v>141</v>
      </c>
      <c r="E125" s="207" t="s">
        <v>1591</v>
      </c>
      <c r="F125" s="208" t="s">
        <v>1592</v>
      </c>
      <c r="G125" s="209" t="s">
        <v>155</v>
      </c>
      <c r="H125" s="210">
        <v>6.2999999999999998</v>
      </c>
      <c r="I125" s="211"/>
      <c r="J125" s="212">
        <f>ROUND(I125*H125,2)</f>
        <v>0</v>
      </c>
      <c r="K125" s="208" t="s">
        <v>145</v>
      </c>
      <c r="L125" s="46"/>
      <c r="M125" s="213" t="s">
        <v>37</v>
      </c>
      <c r="N125" s="214" t="s">
        <v>48</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146</v>
      </c>
      <c r="AT125" s="217" t="s">
        <v>141</v>
      </c>
      <c r="AU125" s="217" t="s">
        <v>87</v>
      </c>
      <c r="AY125" s="19" t="s">
        <v>139</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146</v>
      </c>
      <c r="BM125" s="217" t="s">
        <v>1593</v>
      </c>
    </row>
    <row r="126" s="2" customFormat="1">
      <c r="A126" s="40"/>
      <c r="B126" s="41"/>
      <c r="C126" s="42"/>
      <c r="D126" s="219" t="s">
        <v>148</v>
      </c>
      <c r="E126" s="42"/>
      <c r="F126" s="220" t="s">
        <v>1594</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148</v>
      </c>
      <c r="AU126" s="19" t="s">
        <v>87</v>
      </c>
    </row>
    <row r="127" s="13" customFormat="1">
      <c r="A127" s="13"/>
      <c r="B127" s="224"/>
      <c r="C127" s="225"/>
      <c r="D127" s="226" t="s">
        <v>150</v>
      </c>
      <c r="E127" s="227" t="s">
        <v>37</v>
      </c>
      <c r="F127" s="228" t="s">
        <v>1557</v>
      </c>
      <c r="G127" s="225"/>
      <c r="H127" s="227" t="s">
        <v>37</v>
      </c>
      <c r="I127" s="229"/>
      <c r="J127" s="225"/>
      <c r="K127" s="225"/>
      <c r="L127" s="230"/>
      <c r="M127" s="231"/>
      <c r="N127" s="232"/>
      <c r="O127" s="232"/>
      <c r="P127" s="232"/>
      <c r="Q127" s="232"/>
      <c r="R127" s="232"/>
      <c r="S127" s="232"/>
      <c r="T127" s="233"/>
      <c r="U127" s="13"/>
      <c r="V127" s="13"/>
      <c r="W127" s="13"/>
      <c r="X127" s="13"/>
      <c r="Y127" s="13"/>
      <c r="Z127" s="13"/>
      <c r="AA127" s="13"/>
      <c r="AB127" s="13"/>
      <c r="AC127" s="13"/>
      <c r="AD127" s="13"/>
      <c r="AE127" s="13"/>
      <c r="AT127" s="234" t="s">
        <v>150</v>
      </c>
      <c r="AU127" s="234" t="s">
        <v>87</v>
      </c>
      <c r="AV127" s="13" t="s">
        <v>85</v>
      </c>
      <c r="AW127" s="13" t="s">
        <v>38</v>
      </c>
      <c r="AX127" s="13" t="s">
        <v>77</v>
      </c>
      <c r="AY127" s="234" t="s">
        <v>139</v>
      </c>
    </row>
    <row r="128" s="14" customFormat="1">
      <c r="A128" s="14"/>
      <c r="B128" s="235"/>
      <c r="C128" s="236"/>
      <c r="D128" s="226" t="s">
        <v>150</v>
      </c>
      <c r="E128" s="237" t="s">
        <v>37</v>
      </c>
      <c r="F128" s="238" t="s">
        <v>1595</v>
      </c>
      <c r="G128" s="236"/>
      <c r="H128" s="239">
        <v>6.2999999999999998</v>
      </c>
      <c r="I128" s="240"/>
      <c r="J128" s="236"/>
      <c r="K128" s="236"/>
      <c r="L128" s="241"/>
      <c r="M128" s="242"/>
      <c r="N128" s="243"/>
      <c r="O128" s="243"/>
      <c r="P128" s="243"/>
      <c r="Q128" s="243"/>
      <c r="R128" s="243"/>
      <c r="S128" s="243"/>
      <c r="T128" s="244"/>
      <c r="U128" s="14"/>
      <c r="V128" s="14"/>
      <c r="W128" s="14"/>
      <c r="X128" s="14"/>
      <c r="Y128" s="14"/>
      <c r="Z128" s="14"/>
      <c r="AA128" s="14"/>
      <c r="AB128" s="14"/>
      <c r="AC128" s="14"/>
      <c r="AD128" s="14"/>
      <c r="AE128" s="14"/>
      <c r="AT128" s="245" t="s">
        <v>150</v>
      </c>
      <c r="AU128" s="245" t="s">
        <v>87</v>
      </c>
      <c r="AV128" s="14" t="s">
        <v>87</v>
      </c>
      <c r="AW128" s="14" t="s">
        <v>38</v>
      </c>
      <c r="AX128" s="14" t="s">
        <v>85</v>
      </c>
      <c r="AY128" s="245" t="s">
        <v>139</v>
      </c>
    </row>
    <row r="129" s="2" customFormat="1" ht="24.15" customHeight="1">
      <c r="A129" s="40"/>
      <c r="B129" s="41"/>
      <c r="C129" s="206" t="s">
        <v>204</v>
      </c>
      <c r="D129" s="206" t="s">
        <v>141</v>
      </c>
      <c r="E129" s="207" t="s">
        <v>1596</v>
      </c>
      <c r="F129" s="208" t="s">
        <v>1597</v>
      </c>
      <c r="G129" s="209" t="s">
        <v>144</v>
      </c>
      <c r="H129" s="210">
        <v>126</v>
      </c>
      <c r="I129" s="211"/>
      <c r="J129" s="212">
        <f>ROUND(I129*H129,2)</f>
        <v>0</v>
      </c>
      <c r="K129" s="208" t="s">
        <v>145</v>
      </c>
      <c r="L129" s="46"/>
      <c r="M129" s="213" t="s">
        <v>37</v>
      </c>
      <c r="N129" s="214" t="s">
        <v>48</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146</v>
      </c>
      <c r="AT129" s="217" t="s">
        <v>141</v>
      </c>
      <c r="AU129" s="217" t="s">
        <v>87</v>
      </c>
      <c r="AY129" s="19" t="s">
        <v>139</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146</v>
      </c>
      <c r="BM129" s="217" t="s">
        <v>1598</v>
      </c>
    </row>
    <row r="130" s="2" customFormat="1">
      <c r="A130" s="40"/>
      <c r="B130" s="41"/>
      <c r="C130" s="42"/>
      <c r="D130" s="219" t="s">
        <v>148</v>
      </c>
      <c r="E130" s="42"/>
      <c r="F130" s="220" t="s">
        <v>1599</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148</v>
      </c>
      <c r="AU130" s="19" t="s">
        <v>87</v>
      </c>
    </row>
    <row r="131" s="13" customFormat="1">
      <c r="A131" s="13"/>
      <c r="B131" s="224"/>
      <c r="C131" s="225"/>
      <c r="D131" s="226" t="s">
        <v>150</v>
      </c>
      <c r="E131" s="227" t="s">
        <v>37</v>
      </c>
      <c r="F131" s="228" t="s">
        <v>1600</v>
      </c>
      <c r="G131" s="225"/>
      <c r="H131" s="227" t="s">
        <v>37</v>
      </c>
      <c r="I131" s="229"/>
      <c r="J131" s="225"/>
      <c r="K131" s="225"/>
      <c r="L131" s="230"/>
      <c r="M131" s="231"/>
      <c r="N131" s="232"/>
      <c r="O131" s="232"/>
      <c r="P131" s="232"/>
      <c r="Q131" s="232"/>
      <c r="R131" s="232"/>
      <c r="S131" s="232"/>
      <c r="T131" s="233"/>
      <c r="U131" s="13"/>
      <c r="V131" s="13"/>
      <c r="W131" s="13"/>
      <c r="X131" s="13"/>
      <c r="Y131" s="13"/>
      <c r="Z131" s="13"/>
      <c r="AA131" s="13"/>
      <c r="AB131" s="13"/>
      <c r="AC131" s="13"/>
      <c r="AD131" s="13"/>
      <c r="AE131" s="13"/>
      <c r="AT131" s="234" t="s">
        <v>150</v>
      </c>
      <c r="AU131" s="234" t="s">
        <v>87</v>
      </c>
      <c r="AV131" s="13" t="s">
        <v>85</v>
      </c>
      <c r="AW131" s="13" t="s">
        <v>38</v>
      </c>
      <c r="AX131" s="13" t="s">
        <v>77</v>
      </c>
      <c r="AY131" s="234" t="s">
        <v>139</v>
      </c>
    </row>
    <row r="132" s="14" customFormat="1">
      <c r="A132" s="14"/>
      <c r="B132" s="235"/>
      <c r="C132" s="236"/>
      <c r="D132" s="226" t="s">
        <v>150</v>
      </c>
      <c r="E132" s="237" t="s">
        <v>37</v>
      </c>
      <c r="F132" s="238" t="s">
        <v>1601</v>
      </c>
      <c r="G132" s="236"/>
      <c r="H132" s="239">
        <v>126</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150</v>
      </c>
      <c r="AU132" s="245" t="s">
        <v>87</v>
      </c>
      <c r="AV132" s="14" t="s">
        <v>87</v>
      </c>
      <c r="AW132" s="14" t="s">
        <v>38</v>
      </c>
      <c r="AX132" s="14" t="s">
        <v>85</v>
      </c>
      <c r="AY132" s="245" t="s">
        <v>139</v>
      </c>
    </row>
    <row r="133" s="2" customFormat="1" ht="16.5" customHeight="1">
      <c r="A133" s="40"/>
      <c r="B133" s="41"/>
      <c r="C133" s="268" t="s">
        <v>215</v>
      </c>
      <c r="D133" s="268" t="s">
        <v>253</v>
      </c>
      <c r="E133" s="269" t="s">
        <v>1602</v>
      </c>
      <c r="F133" s="270" t="s">
        <v>1603</v>
      </c>
      <c r="G133" s="271" t="s">
        <v>979</v>
      </c>
      <c r="H133" s="272">
        <v>154</v>
      </c>
      <c r="I133" s="273"/>
      <c r="J133" s="274">
        <f>ROUND(I133*H133,2)</f>
        <v>0</v>
      </c>
      <c r="K133" s="270" t="s">
        <v>145</v>
      </c>
      <c r="L133" s="275"/>
      <c r="M133" s="276" t="s">
        <v>37</v>
      </c>
      <c r="N133" s="277" t="s">
        <v>48</v>
      </c>
      <c r="O133" s="86"/>
      <c r="P133" s="215">
        <f>O133*H133</f>
        <v>0</v>
      </c>
      <c r="Q133" s="215">
        <v>0.001</v>
      </c>
      <c r="R133" s="215">
        <f>Q133*H133</f>
        <v>0.154</v>
      </c>
      <c r="S133" s="215">
        <v>0</v>
      </c>
      <c r="T133" s="216">
        <f>S133*H133</f>
        <v>0</v>
      </c>
      <c r="U133" s="40"/>
      <c r="V133" s="40"/>
      <c r="W133" s="40"/>
      <c r="X133" s="40"/>
      <c r="Y133" s="40"/>
      <c r="Z133" s="40"/>
      <c r="AA133" s="40"/>
      <c r="AB133" s="40"/>
      <c r="AC133" s="40"/>
      <c r="AD133" s="40"/>
      <c r="AE133" s="40"/>
      <c r="AR133" s="217" t="s">
        <v>198</v>
      </c>
      <c r="AT133" s="217" t="s">
        <v>253</v>
      </c>
      <c r="AU133" s="217" t="s">
        <v>87</v>
      </c>
      <c r="AY133" s="19" t="s">
        <v>139</v>
      </c>
      <c r="BE133" s="218">
        <f>IF(N133="základní",J133,0)</f>
        <v>0</v>
      </c>
      <c r="BF133" s="218">
        <f>IF(N133="snížená",J133,0)</f>
        <v>0</v>
      </c>
      <c r="BG133" s="218">
        <f>IF(N133="zákl. přenesená",J133,0)</f>
        <v>0</v>
      </c>
      <c r="BH133" s="218">
        <f>IF(N133="sníž. přenesená",J133,0)</f>
        <v>0</v>
      </c>
      <c r="BI133" s="218">
        <f>IF(N133="nulová",J133,0)</f>
        <v>0</v>
      </c>
      <c r="BJ133" s="19" t="s">
        <v>85</v>
      </c>
      <c r="BK133" s="218">
        <f>ROUND(I133*H133,2)</f>
        <v>0</v>
      </c>
      <c r="BL133" s="19" t="s">
        <v>146</v>
      </c>
      <c r="BM133" s="217" t="s">
        <v>1604</v>
      </c>
    </row>
    <row r="134" s="2" customFormat="1" ht="24.15" customHeight="1">
      <c r="A134" s="40"/>
      <c r="B134" s="41"/>
      <c r="C134" s="206" t="s">
        <v>222</v>
      </c>
      <c r="D134" s="206" t="s">
        <v>141</v>
      </c>
      <c r="E134" s="207" t="s">
        <v>1605</v>
      </c>
      <c r="F134" s="208" t="s">
        <v>1606</v>
      </c>
      <c r="G134" s="209" t="s">
        <v>144</v>
      </c>
      <c r="H134" s="210">
        <v>154</v>
      </c>
      <c r="I134" s="211"/>
      <c r="J134" s="212">
        <f>ROUND(I134*H134,2)</f>
        <v>0</v>
      </c>
      <c r="K134" s="208" t="s">
        <v>145</v>
      </c>
      <c r="L134" s="46"/>
      <c r="M134" s="213" t="s">
        <v>37</v>
      </c>
      <c r="N134" s="214" t="s">
        <v>48</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146</v>
      </c>
      <c r="AT134" s="217" t="s">
        <v>141</v>
      </c>
      <c r="AU134" s="217" t="s">
        <v>87</v>
      </c>
      <c r="AY134" s="19" t="s">
        <v>139</v>
      </c>
      <c r="BE134" s="218">
        <f>IF(N134="základní",J134,0)</f>
        <v>0</v>
      </c>
      <c r="BF134" s="218">
        <f>IF(N134="snížená",J134,0)</f>
        <v>0</v>
      </c>
      <c r="BG134" s="218">
        <f>IF(N134="zákl. přenesená",J134,0)</f>
        <v>0</v>
      </c>
      <c r="BH134" s="218">
        <f>IF(N134="sníž. přenesená",J134,0)</f>
        <v>0</v>
      </c>
      <c r="BI134" s="218">
        <f>IF(N134="nulová",J134,0)</f>
        <v>0</v>
      </c>
      <c r="BJ134" s="19" t="s">
        <v>85</v>
      </c>
      <c r="BK134" s="218">
        <f>ROUND(I134*H134,2)</f>
        <v>0</v>
      </c>
      <c r="BL134" s="19" t="s">
        <v>146</v>
      </c>
      <c r="BM134" s="217" t="s">
        <v>1607</v>
      </c>
    </row>
    <row r="135" s="2" customFormat="1">
      <c r="A135" s="40"/>
      <c r="B135" s="41"/>
      <c r="C135" s="42"/>
      <c r="D135" s="219" t="s">
        <v>148</v>
      </c>
      <c r="E135" s="42"/>
      <c r="F135" s="220" t="s">
        <v>1608</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148</v>
      </c>
      <c r="AU135" s="19" t="s">
        <v>87</v>
      </c>
    </row>
    <row r="136" s="13" customFormat="1">
      <c r="A136" s="13"/>
      <c r="B136" s="224"/>
      <c r="C136" s="225"/>
      <c r="D136" s="226" t="s">
        <v>150</v>
      </c>
      <c r="E136" s="227" t="s">
        <v>37</v>
      </c>
      <c r="F136" s="228" t="s">
        <v>1600</v>
      </c>
      <c r="G136" s="225"/>
      <c r="H136" s="227" t="s">
        <v>37</v>
      </c>
      <c r="I136" s="229"/>
      <c r="J136" s="225"/>
      <c r="K136" s="225"/>
      <c r="L136" s="230"/>
      <c r="M136" s="231"/>
      <c r="N136" s="232"/>
      <c r="O136" s="232"/>
      <c r="P136" s="232"/>
      <c r="Q136" s="232"/>
      <c r="R136" s="232"/>
      <c r="S136" s="232"/>
      <c r="T136" s="233"/>
      <c r="U136" s="13"/>
      <c r="V136" s="13"/>
      <c r="W136" s="13"/>
      <c r="X136" s="13"/>
      <c r="Y136" s="13"/>
      <c r="Z136" s="13"/>
      <c r="AA136" s="13"/>
      <c r="AB136" s="13"/>
      <c r="AC136" s="13"/>
      <c r="AD136" s="13"/>
      <c r="AE136" s="13"/>
      <c r="AT136" s="234" t="s">
        <v>150</v>
      </c>
      <c r="AU136" s="234" t="s">
        <v>87</v>
      </c>
      <c r="AV136" s="13" t="s">
        <v>85</v>
      </c>
      <c r="AW136" s="13" t="s">
        <v>38</v>
      </c>
      <c r="AX136" s="13" t="s">
        <v>77</v>
      </c>
      <c r="AY136" s="234" t="s">
        <v>139</v>
      </c>
    </row>
    <row r="137" s="14" customFormat="1">
      <c r="A137" s="14"/>
      <c r="B137" s="235"/>
      <c r="C137" s="236"/>
      <c r="D137" s="226" t="s">
        <v>150</v>
      </c>
      <c r="E137" s="237" t="s">
        <v>37</v>
      </c>
      <c r="F137" s="238" t="s">
        <v>1609</v>
      </c>
      <c r="G137" s="236"/>
      <c r="H137" s="239">
        <v>154</v>
      </c>
      <c r="I137" s="240"/>
      <c r="J137" s="236"/>
      <c r="K137" s="236"/>
      <c r="L137" s="241"/>
      <c r="M137" s="242"/>
      <c r="N137" s="243"/>
      <c r="O137" s="243"/>
      <c r="P137" s="243"/>
      <c r="Q137" s="243"/>
      <c r="R137" s="243"/>
      <c r="S137" s="243"/>
      <c r="T137" s="244"/>
      <c r="U137" s="14"/>
      <c r="V137" s="14"/>
      <c r="W137" s="14"/>
      <c r="X137" s="14"/>
      <c r="Y137" s="14"/>
      <c r="Z137" s="14"/>
      <c r="AA137" s="14"/>
      <c r="AB137" s="14"/>
      <c r="AC137" s="14"/>
      <c r="AD137" s="14"/>
      <c r="AE137" s="14"/>
      <c r="AT137" s="245" t="s">
        <v>150</v>
      </c>
      <c r="AU137" s="245" t="s">
        <v>87</v>
      </c>
      <c r="AV137" s="14" t="s">
        <v>87</v>
      </c>
      <c r="AW137" s="14" t="s">
        <v>38</v>
      </c>
      <c r="AX137" s="14" t="s">
        <v>85</v>
      </c>
      <c r="AY137" s="245" t="s">
        <v>139</v>
      </c>
    </row>
    <row r="138" s="2" customFormat="1" ht="16.5" customHeight="1">
      <c r="A138" s="40"/>
      <c r="B138" s="41"/>
      <c r="C138" s="268" t="s">
        <v>229</v>
      </c>
      <c r="D138" s="268" t="s">
        <v>253</v>
      </c>
      <c r="E138" s="269" t="s">
        <v>1610</v>
      </c>
      <c r="F138" s="270" t="s">
        <v>1611</v>
      </c>
      <c r="G138" s="271" t="s">
        <v>979</v>
      </c>
      <c r="H138" s="272">
        <v>3.0800000000000001</v>
      </c>
      <c r="I138" s="273"/>
      <c r="J138" s="274">
        <f>ROUND(I138*H138,2)</f>
        <v>0</v>
      </c>
      <c r="K138" s="270" t="s">
        <v>145</v>
      </c>
      <c r="L138" s="275"/>
      <c r="M138" s="276" t="s">
        <v>37</v>
      </c>
      <c r="N138" s="277" t="s">
        <v>48</v>
      </c>
      <c r="O138" s="86"/>
      <c r="P138" s="215">
        <f>O138*H138</f>
        <v>0</v>
      </c>
      <c r="Q138" s="215">
        <v>0.001</v>
      </c>
      <c r="R138" s="215">
        <f>Q138*H138</f>
        <v>0.0030800000000000003</v>
      </c>
      <c r="S138" s="215">
        <v>0</v>
      </c>
      <c r="T138" s="216">
        <f>S138*H138</f>
        <v>0</v>
      </c>
      <c r="U138" s="40"/>
      <c r="V138" s="40"/>
      <c r="W138" s="40"/>
      <c r="X138" s="40"/>
      <c r="Y138" s="40"/>
      <c r="Z138" s="40"/>
      <c r="AA138" s="40"/>
      <c r="AB138" s="40"/>
      <c r="AC138" s="40"/>
      <c r="AD138" s="40"/>
      <c r="AE138" s="40"/>
      <c r="AR138" s="217" t="s">
        <v>198</v>
      </c>
      <c r="AT138" s="217" t="s">
        <v>253</v>
      </c>
      <c r="AU138" s="217" t="s">
        <v>87</v>
      </c>
      <c r="AY138" s="19" t="s">
        <v>139</v>
      </c>
      <c r="BE138" s="218">
        <f>IF(N138="základní",J138,0)</f>
        <v>0</v>
      </c>
      <c r="BF138" s="218">
        <f>IF(N138="snížená",J138,0)</f>
        <v>0</v>
      </c>
      <c r="BG138" s="218">
        <f>IF(N138="zákl. přenesená",J138,0)</f>
        <v>0</v>
      </c>
      <c r="BH138" s="218">
        <f>IF(N138="sníž. přenesená",J138,0)</f>
        <v>0</v>
      </c>
      <c r="BI138" s="218">
        <f>IF(N138="nulová",J138,0)</f>
        <v>0</v>
      </c>
      <c r="BJ138" s="19" t="s">
        <v>85</v>
      </c>
      <c r="BK138" s="218">
        <f>ROUND(I138*H138,2)</f>
        <v>0</v>
      </c>
      <c r="BL138" s="19" t="s">
        <v>146</v>
      </c>
      <c r="BM138" s="217" t="s">
        <v>1612</v>
      </c>
    </row>
    <row r="139" s="14" customFormat="1">
      <c r="A139" s="14"/>
      <c r="B139" s="235"/>
      <c r="C139" s="236"/>
      <c r="D139" s="226" t="s">
        <v>150</v>
      </c>
      <c r="E139" s="236"/>
      <c r="F139" s="238" t="s">
        <v>1613</v>
      </c>
      <c r="G139" s="236"/>
      <c r="H139" s="239">
        <v>3.0800000000000001</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150</v>
      </c>
      <c r="AU139" s="245" t="s">
        <v>87</v>
      </c>
      <c r="AV139" s="14" t="s">
        <v>87</v>
      </c>
      <c r="AW139" s="14" t="s">
        <v>4</v>
      </c>
      <c r="AX139" s="14" t="s">
        <v>85</v>
      </c>
      <c r="AY139" s="245" t="s">
        <v>139</v>
      </c>
    </row>
    <row r="140" s="2" customFormat="1" ht="21.75" customHeight="1">
      <c r="A140" s="40"/>
      <c r="B140" s="41"/>
      <c r="C140" s="206" t="s">
        <v>238</v>
      </c>
      <c r="D140" s="206" t="s">
        <v>141</v>
      </c>
      <c r="E140" s="207" t="s">
        <v>611</v>
      </c>
      <c r="F140" s="208" t="s">
        <v>612</v>
      </c>
      <c r="G140" s="209" t="s">
        <v>144</v>
      </c>
      <c r="H140" s="210">
        <v>288.89999999999998</v>
      </c>
      <c r="I140" s="211"/>
      <c r="J140" s="212">
        <f>ROUND(I140*H140,2)</f>
        <v>0</v>
      </c>
      <c r="K140" s="208" t="s">
        <v>145</v>
      </c>
      <c r="L140" s="46"/>
      <c r="M140" s="213" t="s">
        <v>37</v>
      </c>
      <c r="N140" s="214" t="s">
        <v>48</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146</v>
      </c>
      <c r="AT140" s="217" t="s">
        <v>141</v>
      </c>
      <c r="AU140" s="217" t="s">
        <v>87</v>
      </c>
      <c r="AY140" s="19" t="s">
        <v>139</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146</v>
      </c>
      <c r="BM140" s="217" t="s">
        <v>1614</v>
      </c>
    </row>
    <row r="141" s="2" customFormat="1">
      <c r="A141" s="40"/>
      <c r="B141" s="41"/>
      <c r="C141" s="42"/>
      <c r="D141" s="219" t="s">
        <v>148</v>
      </c>
      <c r="E141" s="42"/>
      <c r="F141" s="220" t="s">
        <v>614</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148</v>
      </c>
      <c r="AU141" s="19" t="s">
        <v>87</v>
      </c>
    </row>
    <row r="142" s="13" customFormat="1">
      <c r="A142" s="13"/>
      <c r="B142" s="224"/>
      <c r="C142" s="225"/>
      <c r="D142" s="226" t="s">
        <v>150</v>
      </c>
      <c r="E142" s="227" t="s">
        <v>37</v>
      </c>
      <c r="F142" s="228" t="s">
        <v>1615</v>
      </c>
      <c r="G142" s="225"/>
      <c r="H142" s="227" t="s">
        <v>37</v>
      </c>
      <c r="I142" s="229"/>
      <c r="J142" s="225"/>
      <c r="K142" s="225"/>
      <c r="L142" s="230"/>
      <c r="M142" s="231"/>
      <c r="N142" s="232"/>
      <c r="O142" s="232"/>
      <c r="P142" s="232"/>
      <c r="Q142" s="232"/>
      <c r="R142" s="232"/>
      <c r="S142" s="232"/>
      <c r="T142" s="233"/>
      <c r="U142" s="13"/>
      <c r="V142" s="13"/>
      <c r="W142" s="13"/>
      <c r="X142" s="13"/>
      <c r="Y142" s="13"/>
      <c r="Z142" s="13"/>
      <c r="AA142" s="13"/>
      <c r="AB142" s="13"/>
      <c r="AC142" s="13"/>
      <c r="AD142" s="13"/>
      <c r="AE142" s="13"/>
      <c r="AT142" s="234" t="s">
        <v>150</v>
      </c>
      <c r="AU142" s="234" t="s">
        <v>87</v>
      </c>
      <c r="AV142" s="13" t="s">
        <v>85</v>
      </c>
      <c r="AW142" s="13" t="s">
        <v>38</v>
      </c>
      <c r="AX142" s="13" t="s">
        <v>77</v>
      </c>
      <c r="AY142" s="234" t="s">
        <v>139</v>
      </c>
    </row>
    <row r="143" s="14" customFormat="1">
      <c r="A143" s="14"/>
      <c r="B143" s="235"/>
      <c r="C143" s="236"/>
      <c r="D143" s="226" t="s">
        <v>150</v>
      </c>
      <c r="E143" s="237" t="s">
        <v>37</v>
      </c>
      <c r="F143" s="238" t="s">
        <v>1616</v>
      </c>
      <c r="G143" s="236"/>
      <c r="H143" s="239">
        <v>288.89999999999998</v>
      </c>
      <c r="I143" s="240"/>
      <c r="J143" s="236"/>
      <c r="K143" s="236"/>
      <c r="L143" s="241"/>
      <c r="M143" s="242"/>
      <c r="N143" s="243"/>
      <c r="O143" s="243"/>
      <c r="P143" s="243"/>
      <c r="Q143" s="243"/>
      <c r="R143" s="243"/>
      <c r="S143" s="243"/>
      <c r="T143" s="244"/>
      <c r="U143" s="14"/>
      <c r="V143" s="14"/>
      <c r="W143" s="14"/>
      <c r="X143" s="14"/>
      <c r="Y143" s="14"/>
      <c r="Z143" s="14"/>
      <c r="AA143" s="14"/>
      <c r="AB143" s="14"/>
      <c r="AC143" s="14"/>
      <c r="AD143" s="14"/>
      <c r="AE143" s="14"/>
      <c r="AT143" s="245" t="s">
        <v>150</v>
      </c>
      <c r="AU143" s="245" t="s">
        <v>87</v>
      </c>
      <c r="AV143" s="14" t="s">
        <v>87</v>
      </c>
      <c r="AW143" s="14" t="s">
        <v>38</v>
      </c>
      <c r="AX143" s="14" t="s">
        <v>85</v>
      </c>
      <c r="AY143" s="245" t="s">
        <v>139</v>
      </c>
    </row>
    <row r="144" s="12" customFormat="1" ht="22.8" customHeight="1">
      <c r="A144" s="12"/>
      <c r="B144" s="190"/>
      <c r="C144" s="191"/>
      <c r="D144" s="192" t="s">
        <v>76</v>
      </c>
      <c r="E144" s="204" t="s">
        <v>146</v>
      </c>
      <c r="F144" s="204" t="s">
        <v>869</v>
      </c>
      <c r="G144" s="191"/>
      <c r="H144" s="191"/>
      <c r="I144" s="194"/>
      <c r="J144" s="205">
        <f>BK144</f>
        <v>0</v>
      </c>
      <c r="K144" s="191"/>
      <c r="L144" s="196"/>
      <c r="M144" s="197"/>
      <c r="N144" s="198"/>
      <c r="O144" s="198"/>
      <c r="P144" s="199">
        <f>SUM(P145:P151)</f>
        <v>0</v>
      </c>
      <c r="Q144" s="198"/>
      <c r="R144" s="199">
        <f>SUM(R145:R151)</f>
        <v>0.0036100000000000004</v>
      </c>
      <c r="S144" s="198"/>
      <c r="T144" s="200">
        <f>SUM(T145:T151)</f>
        <v>0</v>
      </c>
      <c r="U144" s="12"/>
      <c r="V144" s="12"/>
      <c r="W144" s="12"/>
      <c r="X144" s="12"/>
      <c r="Y144" s="12"/>
      <c r="Z144" s="12"/>
      <c r="AA144" s="12"/>
      <c r="AB144" s="12"/>
      <c r="AC144" s="12"/>
      <c r="AD144" s="12"/>
      <c r="AE144" s="12"/>
      <c r="AR144" s="201" t="s">
        <v>85</v>
      </c>
      <c r="AT144" s="202" t="s">
        <v>76</v>
      </c>
      <c r="AU144" s="202" t="s">
        <v>85</v>
      </c>
      <c r="AY144" s="201" t="s">
        <v>139</v>
      </c>
      <c r="BK144" s="203">
        <f>SUM(BK145:BK151)</f>
        <v>0</v>
      </c>
    </row>
    <row r="145" s="2" customFormat="1" ht="16.5" customHeight="1">
      <c r="A145" s="40"/>
      <c r="B145" s="41"/>
      <c r="C145" s="206" t="s">
        <v>252</v>
      </c>
      <c r="D145" s="206" t="s">
        <v>141</v>
      </c>
      <c r="E145" s="207" t="s">
        <v>1617</v>
      </c>
      <c r="F145" s="208" t="s">
        <v>1618</v>
      </c>
      <c r="G145" s="209" t="s">
        <v>155</v>
      </c>
      <c r="H145" s="210">
        <v>0.22500000000000001</v>
      </c>
      <c r="I145" s="211"/>
      <c r="J145" s="212">
        <f>ROUND(I145*H145,2)</f>
        <v>0</v>
      </c>
      <c r="K145" s="208" t="s">
        <v>145</v>
      </c>
      <c r="L145" s="46"/>
      <c r="M145" s="213" t="s">
        <v>37</v>
      </c>
      <c r="N145" s="214" t="s">
        <v>48</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146</v>
      </c>
      <c r="AT145" s="217" t="s">
        <v>141</v>
      </c>
      <c r="AU145" s="217" t="s">
        <v>87</v>
      </c>
      <c r="AY145" s="19" t="s">
        <v>139</v>
      </c>
      <c r="BE145" s="218">
        <f>IF(N145="základní",J145,0)</f>
        <v>0</v>
      </c>
      <c r="BF145" s="218">
        <f>IF(N145="snížená",J145,0)</f>
        <v>0</v>
      </c>
      <c r="BG145" s="218">
        <f>IF(N145="zákl. přenesená",J145,0)</f>
        <v>0</v>
      </c>
      <c r="BH145" s="218">
        <f>IF(N145="sníž. přenesená",J145,0)</f>
        <v>0</v>
      </c>
      <c r="BI145" s="218">
        <f>IF(N145="nulová",J145,0)</f>
        <v>0</v>
      </c>
      <c r="BJ145" s="19" t="s">
        <v>85</v>
      </c>
      <c r="BK145" s="218">
        <f>ROUND(I145*H145,2)</f>
        <v>0</v>
      </c>
      <c r="BL145" s="19" t="s">
        <v>146</v>
      </c>
      <c r="BM145" s="217" t="s">
        <v>1619</v>
      </c>
    </row>
    <row r="146" s="2" customFormat="1">
      <c r="A146" s="40"/>
      <c r="B146" s="41"/>
      <c r="C146" s="42"/>
      <c r="D146" s="219" t="s">
        <v>148</v>
      </c>
      <c r="E146" s="42"/>
      <c r="F146" s="220" t="s">
        <v>1620</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148</v>
      </c>
      <c r="AU146" s="19" t="s">
        <v>87</v>
      </c>
    </row>
    <row r="147" s="13" customFormat="1">
      <c r="A147" s="13"/>
      <c r="B147" s="224"/>
      <c r="C147" s="225"/>
      <c r="D147" s="226" t="s">
        <v>150</v>
      </c>
      <c r="E147" s="227" t="s">
        <v>37</v>
      </c>
      <c r="F147" s="228" t="s">
        <v>1621</v>
      </c>
      <c r="G147" s="225"/>
      <c r="H147" s="227" t="s">
        <v>37</v>
      </c>
      <c r="I147" s="229"/>
      <c r="J147" s="225"/>
      <c r="K147" s="225"/>
      <c r="L147" s="230"/>
      <c r="M147" s="231"/>
      <c r="N147" s="232"/>
      <c r="O147" s="232"/>
      <c r="P147" s="232"/>
      <c r="Q147" s="232"/>
      <c r="R147" s="232"/>
      <c r="S147" s="232"/>
      <c r="T147" s="233"/>
      <c r="U147" s="13"/>
      <c r="V147" s="13"/>
      <c r="W147" s="13"/>
      <c r="X147" s="13"/>
      <c r="Y147" s="13"/>
      <c r="Z147" s="13"/>
      <c r="AA147" s="13"/>
      <c r="AB147" s="13"/>
      <c r="AC147" s="13"/>
      <c r="AD147" s="13"/>
      <c r="AE147" s="13"/>
      <c r="AT147" s="234" t="s">
        <v>150</v>
      </c>
      <c r="AU147" s="234" t="s">
        <v>87</v>
      </c>
      <c r="AV147" s="13" t="s">
        <v>85</v>
      </c>
      <c r="AW147" s="13" t="s">
        <v>38</v>
      </c>
      <c r="AX147" s="13" t="s">
        <v>77</v>
      </c>
      <c r="AY147" s="234" t="s">
        <v>139</v>
      </c>
    </row>
    <row r="148" s="14" customFormat="1">
      <c r="A148" s="14"/>
      <c r="B148" s="235"/>
      <c r="C148" s="236"/>
      <c r="D148" s="226" t="s">
        <v>150</v>
      </c>
      <c r="E148" s="237" t="s">
        <v>37</v>
      </c>
      <c r="F148" s="238" t="s">
        <v>1622</v>
      </c>
      <c r="G148" s="236"/>
      <c r="H148" s="239">
        <v>0.22500000000000001</v>
      </c>
      <c r="I148" s="240"/>
      <c r="J148" s="236"/>
      <c r="K148" s="236"/>
      <c r="L148" s="241"/>
      <c r="M148" s="242"/>
      <c r="N148" s="243"/>
      <c r="O148" s="243"/>
      <c r="P148" s="243"/>
      <c r="Q148" s="243"/>
      <c r="R148" s="243"/>
      <c r="S148" s="243"/>
      <c r="T148" s="244"/>
      <c r="U148" s="14"/>
      <c r="V148" s="14"/>
      <c r="W148" s="14"/>
      <c r="X148" s="14"/>
      <c r="Y148" s="14"/>
      <c r="Z148" s="14"/>
      <c r="AA148" s="14"/>
      <c r="AB148" s="14"/>
      <c r="AC148" s="14"/>
      <c r="AD148" s="14"/>
      <c r="AE148" s="14"/>
      <c r="AT148" s="245" t="s">
        <v>150</v>
      </c>
      <c r="AU148" s="245" t="s">
        <v>87</v>
      </c>
      <c r="AV148" s="14" t="s">
        <v>87</v>
      </c>
      <c r="AW148" s="14" t="s">
        <v>38</v>
      </c>
      <c r="AX148" s="14" t="s">
        <v>85</v>
      </c>
      <c r="AY148" s="245" t="s">
        <v>139</v>
      </c>
    </row>
    <row r="149" s="2" customFormat="1" ht="16.5" customHeight="1">
      <c r="A149" s="40"/>
      <c r="B149" s="41"/>
      <c r="C149" s="268" t="s">
        <v>8</v>
      </c>
      <c r="D149" s="268" t="s">
        <v>253</v>
      </c>
      <c r="E149" s="269" t="s">
        <v>1623</v>
      </c>
      <c r="F149" s="270" t="s">
        <v>1624</v>
      </c>
      <c r="G149" s="271" t="s">
        <v>182</v>
      </c>
      <c r="H149" s="272">
        <v>18</v>
      </c>
      <c r="I149" s="273"/>
      <c r="J149" s="274">
        <f>ROUND(I149*H149,2)</f>
        <v>0</v>
      </c>
      <c r="K149" s="270" t="s">
        <v>37</v>
      </c>
      <c r="L149" s="275"/>
      <c r="M149" s="276" t="s">
        <v>37</v>
      </c>
      <c r="N149" s="277" t="s">
        <v>48</v>
      </c>
      <c r="O149" s="86"/>
      <c r="P149" s="215">
        <f>O149*H149</f>
        <v>0</v>
      </c>
      <c r="Q149" s="215">
        <v>0.00020000000000000001</v>
      </c>
      <c r="R149" s="215">
        <f>Q149*H149</f>
        <v>0.0036000000000000003</v>
      </c>
      <c r="S149" s="215">
        <v>0</v>
      </c>
      <c r="T149" s="216">
        <f>S149*H149</f>
        <v>0</v>
      </c>
      <c r="U149" s="40"/>
      <c r="V149" s="40"/>
      <c r="W149" s="40"/>
      <c r="X149" s="40"/>
      <c r="Y149" s="40"/>
      <c r="Z149" s="40"/>
      <c r="AA149" s="40"/>
      <c r="AB149" s="40"/>
      <c r="AC149" s="40"/>
      <c r="AD149" s="40"/>
      <c r="AE149" s="40"/>
      <c r="AR149" s="217" t="s">
        <v>198</v>
      </c>
      <c r="AT149" s="217" t="s">
        <v>253</v>
      </c>
      <c r="AU149" s="217" t="s">
        <v>87</v>
      </c>
      <c r="AY149" s="19" t="s">
        <v>139</v>
      </c>
      <c r="BE149" s="218">
        <f>IF(N149="základní",J149,0)</f>
        <v>0</v>
      </c>
      <c r="BF149" s="218">
        <f>IF(N149="snížená",J149,0)</f>
        <v>0</v>
      </c>
      <c r="BG149" s="218">
        <f>IF(N149="zákl. přenesená",J149,0)</f>
        <v>0</v>
      </c>
      <c r="BH149" s="218">
        <f>IF(N149="sníž. přenesená",J149,0)</f>
        <v>0</v>
      </c>
      <c r="BI149" s="218">
        <f>IF(N149="nulová",J149,0)</f>
        <v>0</v>
      </c>
      <c r="BJ149" s="19" t="s">
        <v>85</v>
      </c>
      <c r="BK149" s="218">
        <f>ROUND(I149*H149,2)</f>
        <v>0</v>
      </c>
      <c r="BL149" s="19" t="s">
        <v>146</v>
      </c>
      <c r="BM149" s="217" t="s">
        <v>1625</v>
      </c>
    </row>
    <row r="150" s="14" customFormat="1">
      <c r="A150" s="14"/>
      <c r="B150" s="235"/>
      <c r="C150" s="236"/>
      <c r="D150" s="226" t="s">
        <v>150</v>
      </c>
      <c r="E150" s="237" t="s">
        <v>37</v>
      </c>
      <c r="F150" s="238" t="s">
        <v>1626</v>
      </c>
      <c r="G150" s="236"/>
      <c r="H150" s="239">
        <v>18</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150</v>
      </c>
      <c r="AU150" s="245" t="s">
        <v>87</v>
      </c>
      <c r="AV150" s="14" t="s">
        <v>87</v>
      </c>
      <c r="AW150" s="14" t="s">
        <v>38</v>
      </c>
      <c r="AX150" s="14" t="s">
        <v>85</v>
      </c>
      <c r="AY150" s="245" t="s">
        <v>139</v>
      </c>
    </row>
    <row r="151" s="2" customFormat="1" ht="16.5" customHeight="1">
      <c r="A151" s="40"/>
      <c r="B151" s="41"/>
      <c r="C151" s="268" t="s">
        <v>260</v>
      </c>
      <c r="D151" s="268" t="s">
        <v>253</v>
      </c>
      <c r="E151" s="269" t="s">
        <v>1627</v>
      </c>
      <c r="F151" s="270" t="s">
        <v>1191</v>
      </c>
      <c r="G151" s="271" t="s">
        <v>182</v>
      </c>
      <c r="H151" s="272">
        <v>1</v>
      </c>
      <c r="I151" s="273"/>
      <c r="J151" s="274">
        <f>ROUND(I151*H151,2)</f>
        <v>0</v>
      </c>
      <c r="K151" s="270" t="s">
        <v>37</v>
      </c>
      <c r="L151" s="275"/>
      <c r="M151" s="276" t="s">
        <v>37</v>
      </c>
      <c r="N151" s="277" t="s">
        <v>48</v>
      </c>
      <c r="O151" s="86"/>
      <c r="P151" s="215">
        <f>O151*H151</f>
        <v>0</v>
      </c>
      <c r="Q151" s="215">
        <v>1.0000000000000001E-05</v>
      </c>
      <c r="R151" s="215">
        <f>Q151*H151</f>
        <v>1.0000000000000001E-05</v>
      </c>
      <c r="S151" s="215">
        <v>0</v>
      </c>
      <c r="T151" s="216">
        <f>S151*H151</f>
        <v>0</v>
      </c>
      <c r="U151" s="40"/>
      <c r="V151" s="40"/>
      <c r="W151" s="40"/>
      <c r="X151" s="40"/>
      <c r="Y151" s="40"/>
      <c r="Z151" s="40"/>
      <c r="AA151" s="40"/>
      <c r="AB151" s="40"/>
      <c r="AC151" s="40"/>
      <c r="AD151" s="40"/>
      <c r="AE151" s="40"/>
      <c r="AR151" s="217" t="s">
        <v>198</v>
      </c>
      <c r="AT151" s="217" t="s">
        <v>253</v>
      </c>
      <c r="AU151" s="217" t="s">
        <v>87</v>
      </c>
      <c r="AY151" s="19" t="s">
        <v>139</v>
      </c>
      <c r="BE151" s="218">
        <f>IF(N151="základní",J151,0)</f>
        <v>0</v>
      </c>
      <c r="BF151" s="218">
        <f>IF(N151="snížená",J151,0)</f>
        <v>0</v>
      </c>
      <c r="BG151" s="218">
        <f>IF(N151="zákl. přenesená",J151,0)</f>
        <v>0</v>
      </c>
      <c r="BH151" s="218">
        <f>IF(N151="sníž. přenesená",J151,0)</f>
        <v>0</v>
      </c>
      <c r="BI151" s="218">
        <f>IF(N151="nulová",J151,0)</f>
        <v>0</v>
      </c>
      <c r="BJ151" s="19" t="s">
        <v>85</v>
      </c>
      <c r="BK151" s="218">
        <f>ROUND(I151*H151,2)</f>
        <v>0</v>
      </c>
      <c r="BL151" s="19" t="s">
        <v>146</v>
      </c>
      <c r="BM151" s="217" t="s">
        <v>1628</v>
      </c>
    </row>
    <row r="152" s="12" customFormat="1" ht="22.8" customHeight="1">
      <c r="A152" s="12"/>
      <c r="B152" s="190"/>
      <c r="C152" s="191"/>
      <c r="D152" s="192" t="s">
        <v>76</v>
      </c>
      <c r="E152" s="204" t="s">
        <v>179</v>
      </c>
      <c r="F152" s="204" t="s">
        <v>294</v>
      </c>
      <c r="G152" s="191"/>
      <c r="H152" s="191"/>
      <c r="I152" s="194"/>
      <c r="J152" s="205">
        <f>BK152</f>
        <v>0</v>
      </c>
      <c r="K152" s="191"/>
      <c r="L152" s="196"/>
      <c r="M152" s="197"/>
      <c r="N152" s="198"/>
      <c r="O152" s="198"/>
      <c r="P152" s="199">
        <f>SUM(P153:P214)</f>
        <v>0</v>
      </c>
      <c r="Q152" s="198"/>
      <c r="R152" s="199">
        <f>SUM(R153:R214)</f>
        <v>135.33178525000002</v>
      </c>
      <c r="S152" s="198"/>
      <c r="T152" s="200">
        <f>SUM(T153:T214)</f>
        <v>0</v>
      </c>
      <c r="U152" s="12"/>
      <c r="V152" s="12"/>
      <c r="W152" s="12"/>
      <c r="X152" s="12"/>
      <c r="Y152" s="12"/>
      <c r="Z152" s="12"/>
      <c r="AA152" s="12"/>
      <c r="AB152" s="12"/>
      <c r="AC152" s="12"/>
      <c r="AD152" s="12"/>
      <c r="AE152" s="12"/>
      <c r="AR152" s="201" t="s">
        <v>85</v>
      </c>
      <c r="AT152" s="202" t="s">
        <v>76</v>
      </c>
      <c r="AU152" s="202" t="s">
        <v>85</v>
      </c>
      <c r="AY152" s="201" t="s">
        <v>139</v>
      </c>
      <c r="BK152" s="203">
        <f>SUM(BK153:BK214)</f>
        <v>0</v>
      </c>
    </row>
    <row r="153" s="2" customFormat="1" ht="24.15" customHeight="1">
      <c r="A153" s="40"/>
      <c r="B153" s="41"/>
      <c r="C153" s="206" t="s">
        <v>265</v>
      </c>
      <c r="D153" s="206" t="s">
        <v>141</v>
      </c>
      <c r="E153" s="207" t="s">
        <v>1629</v>
      </c>
      <c r="F153" s="208" t="s">
        <v>1630</v>
      </c>
      <c r="G153" s="209" t="s">
        <v>144</v>
      </c>
      <c r="H153" s="210">
        <v>7.5</v>
      </c>
      <c r="I153" s="211"/>
      <c r="J153" s="212">
        <f>ROUND(I153*H153,2)</f>
        <v>0</v>
      </c>
      <c r="K153" s="208" t="s">
        <v>145</v>
      </c>
      <c r="L153" s="46"/>
      <c r="M153" s="213" t="s">
        <v>37</v>
      </c>
      <c r="N153" s="214" t="s">
        <v>48</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146</v>
      </c>
      <c r="AT153" s="217" t="s">
        <v>141</v>
      </c>
      <c r="AU153" s="217" t="s">
        <v>87</v>
      </c>
      <c r="AY153" s="19" t="s">
        <v>139</v>
      </c>
      <c r="BE153" s="218">
        <f>IF(N153="základní",J153,0)</f>
        <v>0</v>
      </c>
      <c r="BF153" s="218">
        <f>IF(N153="snížená",J153,0)</f>
        <v>0</v>
      </c>
      <c r="BG153" s="218">
        <f>IF(N153="zákl. přenesená",J153,0)</f>
        <v>0</v>
      </c>
      <c r="BH153" s="218">
        <f>IF(N153="sníž. přenesená",J153,0)</f>
        <v>0</v>
      </c>
      <c r="BI153" s="218">
        <f>IF(N153="nulová",J153,0)</f>
        <v>0</v>
      </c>
      <c r="BJ153" s="19" t="s">
        <v>85</v>
      </c>
      <c r="BK153" s="218">
        <f>ROUND(I153*H153,2)</f>
        <v>0</v>
      </c>
      <c r="BL153" s="19" t="s">
        <v>146</v>
      </c>
      <c r="BM153" s="217" t="s">
        <v>1631</v>
      </c>
    </row>
    <row r="154" s="2" customFormat="1">
      <c r="A154" s="40"/>
      <c r="B154" s="41"/>
      <c r="C154" s="42"/>
      <c r="D154" s="219" t="s">
        <v>148</v>
      </c>
      <c r="E154" s="42"/>
      <c r="F154" s="220" t="s">
        <v>1632</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148</v>
      </c>
      <c r="AU154" s="19" t="s">
        <v>87</v>
      </c>
    </row>
    <row r="155" s="13" customFormat="1">
      <c r="A155" s="13"/>
      <c r="B155" s="224"/>
      <c r="C155" s="225"/>
      <c r="D155" s="226" t="s">
        <v>150</v>
      </c>
      <c r="E155" s="227" t="s">
        <v>37</v>
      </c>
      <c r="F155" s="228" t="s">
        <v>1633</v>
      </c>
      <c r="G155" s="225"/>
      <c r="H155" s="227" t="s">
        <v>37</v>
      </c>
      <c r="I155" s="229"/>
      <c r="J155" s="225"/>
      <c r="K155" s="225"/>
      <c r="L155" s="230"/>
      <c r="M155" s="231"/>
      <c r="N155" s="232"/>
      <c r="O155" s="232"/>
      <c r="P155" s="232"/>
      <c r="Q155" s="232"/>
      <c r="R155" s="232"/>
      <c r="S155" s="232"/>
      <c r="T155" s="233"/>
      <c r="U155" s="13"/>
      <c r="V155" s="13"/>
      <c r="W155" s="13"/>
      <c r="X155" s="13"/>
      <c r="Y155" s="13"/>
      <c r="Z155" s="13"/>
      <c r="AA155" s="13"/>
      <c r="AB155" s="13"/>
      <c r="AC155" s="13"/>
      <c r="AD155" s="13"/>
      <c r="AE155" s="13"/>
      <c r="AT155" s="234" t="s">
        <v>150</v>
      </c>
      <c r="AU155" s="234" t="s">
        <v>87</v>
      </c>
      <c r="AV155" s="13" t="s">
        <v>85</v>
      </c>
      <c r="AW155" s="13" t="s">
        <v>38</v>
      </c>
      <c r="AX155" s="13" t="s">
        <v>77</v>
      </c>
      <c r="AY155" s="234" t="s">
        <v>139</v>
      </c>
    </row>
    <row r="156" s="14" customFormat="1">
      <c r="A156" s="14"/>
      <c r="B156" s="235"/>
      <c r="C156" s="236"/>
      <c r="D156" s="226" t="s">
        <v>150</v>
      </c>
      <c r="E156" s="237" t="s">
        <v>37</v>
      </c>
      <c r="F156" s="238" t="s">
        <v>1634</v>
      </c>
      <c r="G156" s="236"/>
      <c r="H156" s="239">
        <v>4.5</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150</v>
      </c>
      <c r="AU156" s="245" t="s">
        <v>87</v>
      </c>
      <c r="AV156" s="14" t="s">
        <v>87</v>
      </c>
      <c r="AW156" s="14" t="s">
        <v>38</v>
      </c>
      <c r="AX156" s="14" t="s">
        <v>77</v>
      </c>
      <c r="AY156" s="245" t="s">
        <v>139</v>
      </c>
    </row>
    <row r="157" s="13" customFormat="1">
      <c r="A157" s="13"/>
      <c r="B157" s="224"/>
      <c r="C157" s="225"/>
      <c r="D157" s="226" t="s">
        <v>150</v>
      </c>
      <c r="E157" s="227" t="s">
        <v>37</v>
      </c>
      <c r="F157" s="228" t="s">
        <v>1635</v>
      </c>
      <c r="G157" s="225"/>
      <c r="H157" s="227" t="s">
        <v>37</v>
      </c>
      <c r="I157" s="229"/>
      <c r="J157" s="225"/>
      <c r="K157" s="225"/>
      <c r="L157" s="230"/>
      <c r="M157" s="231"/>
      <c r="N157" s="232"/>
      <c r="O157" s="232"/>
      <c r="P157" s="232"/>
      <c r="Q157" s="232"/>
      <c r="R157" s="232"/>
      <c r="S157" s="232"/>
      <c r="T157" s="233"/>
      <c r="U157" s="13"/>
      <c r="V157" s="13"/>
      <c r="W157" s="13"/>
      <c r="X157" s="13"/>
      <c r="Y157" s="13"/>
      <c r="Z157" s="13"/>
      <c r="AA157" s="13"/>
      <c r="AB157" s="13"/>
      <c r="AC157" s="13"/>
      <c r="AD157" s="13"/>
      <c r="AE157" s="13"/>
      <c r="AT157" s="234" t="s">
        <v>150</v>
      </c>
      <c r="AU157" s="234" t="s">
        <v>87</v>
      </c>
      <c r="AV157" s="13" t="s">
        <v>85</v>
      </c>
      <c r="AW157" s="13" t="s">
        <v>38</v>
      </c>
      <c r="AX157" s="13" t="s">
        <v>77</v>
      </c>
      <c r="AY157" s="234" t="s">
        <v>139</v>
      </c>
    </row>
    <row r="158" s="14" customFormat="1">
      <c r="A158" s="14"/>
      <c r="B158" s="235"/>
      <c r="C158" s="236"/>
      <c r="D158" s="226" t="s">
        <v>150</v>
      </c>
      <c r="E158" s="237" t="s">
        <v>37</v>
      </c>
      <c r="F158" s="238" t="s">
        <v>1636</v>
      </c>
      <c r="G158" s="236"/>
      <c r="H158" s="239">
        <v>3</v>
      </c>
      <c r="I158" s="240"/>
      <c r="J158" s="236"/>
      <c r="K158" s="236"/>
      <c r="L158" s="241"/>
      <c r="M158" s="242"/>
      <c r="N158" s="243"/>
      <c r="O158" s="243"/>
      <c r="P158" s="243"/>
      <c r="Q158" s="243"/>
      <c r="R158" s="243"/>
      <c r="S158" s="243"/>
      <c r="T158" s="244"/>
      <c r="U158" s="14"/>
      <c r="V158" s="14"/>
      <c r="W158" s="14"/>
      <c r="X158" s="14"/>
      <c r="Y158" s="14"/>
      <c r="Z158" s="14"/>
      <c r="AA158" s="14"/>
      <c r="AB158" s="14"/>
      <c r="AC158" s="14"/>
      <c r="AD158" s="14"/>
      <c r="AE158" s="14"/>
      <c r="AT158" s="245" t="s">
        <v>150</v>
      </c>
      <c r="AU158" s="245" t="s">
        <v>87</v>
      </c>
      <c r="AV158" s="14" t="s">
        <v>87</v>
      </c>
      <c r="AW158" s="14" t="s">
        <v>38</v>
      </c>
      <c r="AX158" s="14" t="s">
        <v>77</v>
      </c>
      <c r="AY158" s="245" t="s">
        <v>139</v>
      </c>
    </row>
    <row r="159" s="16" customFormat="1">
      <c r="A159" s="16"/>
      <c r="B159" s="257"/>
      <c r="C159" s="258"/>
      <c r="D159" s="226" t="s">
        <v>150</v>
      </c>
      <c r="E159" s="259" t="s">
        <v>37</v>
      </c>
      <c r="F159" s="260" t="s">
        <v>178</v>
      </c>
      <c r="G159" s="258"/>
      <c r="H159" s="261">
        <v>7.5</v>
      </c>
      <c r="I159" s="262"/>
      <c r="J159" s="258"/>
      <c r="K159" s="258"/>
      <c r="L159" s="263"/>
      <c r="M159" s="264"/>
      <c r="N159" s="265"/>
      <c r="O159" s="265"/>
      <c r="P159" s="265"/>
      <c r="Q159" s="265"/>
      <c r="R159" s="265"/>
      <c r="S159" s="265"/>
      <c r="T159" s="266"/>
      <c r="U159" s="16"/>
      <c r="V159" s="16"/>
      <c r="W159" s="16"/>
      <c r="X159" s="16"/>
      <c r="Y159" s="16"/>
      <c r="Z159" s="16"/>
      <c r="AA159" s="16"/>
      <c r="AB159" s="16"/>
      <c r="AC159" s="16"/>
      <c r="AD159" s="16"/>
      <c r="AE159" s="16"/>
      <c r="AT159" s="267" t="s">
        <v>150</v>
      </c>
      <c r="AU159" s="267" t="s">
        <v>87</v>
      </c>
      <c r="AV159" s="16" t="s">
        <v>146</v>
      </c>
      <c r="AW159" s="16" t="s">
        <v>38</v>
      </c>
      <c r="AX159" s="16" t="s">
        <v>85</v>
      </c>
      <c r="AY159" s="267" t="s">
        <v>139</v>
      </c>
    </row>
    <row r="160" s="2" customFormat="1" ht="24.15" customHeight="1">
      <c r="A160" s="40"/>
      <c r="B160" s="41"/>
      <c r="C160" s="206" t="s">
        <v>269</v>
      </c>
      <c r="D160" s="206" t="s">
        <v>141</v>
      </c>
      <c r="E160" s="207" t="s">
        <v>1637</v>
      </c>
      <c r="F160" s="208" t="s">
        <v>1638</v>
      </c>
      <c r="G160" s="209" t="s">
        <v>144</v>
      </c>
      <c r="H160" s="210">
        <v>954.70000000000005</v>
      </c>
      <c r="I160" s="211"/>
      <c r="J160" s="212">
        <f>ROUND(I160*H160,2)</f>
        <v>0</v>
      </c>
      <c r="K160" s="208" t="s">
        <v>145</v>
      </c>
      <c r="L160" s="46"/>
      <c r="M160" s="213" t="s">
        <v>37</v>
      </c>
      <c r="N160" s="214" t="s">
        <v>48</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146</v>
      </c>
      <c r="AT160" s="217" t="s">
        <v>141</v>
      </c>
      <c r="AU160" s="217" t="s">
        <v>87</v>
      </c>
      <c r="AY160" s="19" t="s">
        <v>139</v>
      </c>
      <c r="BE160" s="218">
        <f>IF(N160="základní",J160,0)</f>
        <v>0</v>
      </c>
      <c r="BF160" s="218">
        <f>IF(N160="snížená",J160,0)</f>
        <v>0</v>
      </c>
      <c r="BG160" s="218">
        <f>IF(N160="zákl. přenesená",J160,0)</f>
        <v>0</v>
      </c>
      <c r="BH160" s="218">
        <f>IF(N160="sníž. přenesená",J160,0)</f>
        <v>0</v>
      </c>
      <c r="BI160" s="218">
        <f>IF(N160="nulová",J160,0)</f>
        <v>0</v>
      </c>
      <c r="BJ160" s="19" t="s">
        <v>85</v>
      </c>
      <c r="BK160" s="218">
        <f>ROUND(I160*H160,2)</f>
        <v>0</v>
      </c>
      <c r="BL160" s="19" t="s">
        <v>146</v>
      </c>
      <c r="BM160" s="217" t="s">
        <v>1639</v>
      </c>
    </row>
    <row r="161" s="2" customFormat="1">
      <c r="A161" s="40"/>
      <c r="B161" s="41"/>
      <c r="C161" s="42"/>
      <c r="D161" s="219" t="s">
        <v>148</v>
      </c>
      <c r="E161" s="42"/>
      <c r="F161" s="220" t="s">
        <v>1640</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148</v>
      </c>
      <c r="AU161" s="19" t="s">
        <v>87</v>
      </c>
    </row>
    <row r="162" s="13" customFormat="1">
      <c r="A162" s="13"/>
      <c r="B162" s="224"/>
      <c r="C162" s="225"/>
      <c r="D162" s="226" t="s">
        <v>150</v>
      </c>
      <c r="E162" s="227" t="s">
        <v>37</v>
      </c>
      <c r="F162" s="228" t="s">
        <v>1641</v>
      </c>
      <c r="G162" s="225"/>
      <c r="H162" s="227" t="s">
        <v>37</v>
      </c>
      <c r="I162" s="229"/>
      <c r="J162" s="225"/>
      <c r="K162" s="225"/>
      <c r="L162" s="230"/>
      <c r="M162" s="231"/>
      <c r="N162" s="232"/>
      <c r="O162" s="232"/>
      <c r="P162" s="232"/>
      <c r="Q162" s="232"/>
      <c r="R162" s="232"/>
      <c r="S162" s="232"/>
      <c r="T162" s="233"/>
      <c r="U162" s="13"/>
      <c r="V162" s="13"/>
      <c r="W162" s="13"/>
      <c r="X162" s="13"/>
      <c r="Y162" s="13"/>
      <c r="Z162" s="13"/>
      <c r="AA162" s="13"/>
      <c r="AB162" s="13"/>
      <c r="AC162" s="13"/>
      <c r="AD162" s="13"/>
      <c r="AE162" s="13"/>
      <c r="AT162" s="234" t="s">
        <v>150</v>
      </c>
      <c r="AU162" s="234" t="s">
        <v>87</v>
      </c>
      <c r="AV162" s="13" t="s">
        <v>85</v>
      </c>
      <c r="AW162" s="13" t="s">
        <v>38</v>
      </c>
      <c r="AX162" s="13" t="s">
        <v>77</v>
      </c>
      <c r="AY162" s="234" t="s">
        <v>139</v>
      </c>
    </row>
    <row r="163" s="14" customFormat="1">
      <c r="A163" s="14"/>
      <c r="B163" s="235"/>
      <c r="C163" s="236"/>
      <c r="D163" s="226" t="s">
        <v>150</v>
      </c>
      <c r="E163" s="237" t="s">
        <v>37</v>
      </c>
      <c r="F163" s="238" t="s">
        <v>1642</v>
      </c>
      <c r="G163" s="236"/>
      <c r="H163" s="239">
        <v>303.69999999999999</v>
      </c>
      <c r="I163" s="240"/>
      <c r="J163" s="236"/>
      <c r="K163" s="236"/>
      <c r="L163" s="241"/>
      <c r="M163" s="242"/>
      <c r="N163" s="243"/>
      <c r="O163" s="243"/>
      <c r="P163" s="243"/>
      <c r="Q163" s="243"/>
      <c r="R163" s="243"/>
      <c r="S163" s="243"/>
      <c r="T163" s="244"/>
      <c r="U163" s="14"/>
      <c r="V163" s="14"/>
      <c r="W163" s="14"/>
      <c r="X163" s="14"/>
      <c r="Y163" s="14"/>
      <c r="Z163" s="14"/>
      <c r="AA163" s="14"/>
      <c r="AB163" s="14"/>
      <c r="AC163" s="14"/>
      <c r="AD163" s="14"/>
      <c r="AE163" s="14"/>
      <c r="AT163" s="245" t="s">
        <v>150</v>
      </c>
      <c r="AU163" s="245" t="s">
        <v>87</v>
      </c>
      <c r="AV163" s="14" t="s">
        <v>87</v>
      </c>
      <c r="AW163" s="14" t="s">
        <v>38</v>
      </c>
      <c r="AX163" s="14" t="s">
        <v>77</v>
      </c>
      <c r="AY163" s="245" t="s">
        <v>139</v>
      </c>
    </row>
    <row r="164" s="14" customFormat="1">
      <c r="A164" s="14"/>
      <c r="B164" s="235"/>
      <c r="C164" s="236"/>
      <c r="D164" s="226" t="s">
        <v>150</v>
      </c>
      <c r="E164" s="237" t="s">
        <v>37</v>
      </c>
      <c r="F164" s="238" t="s">
        <v>1616</v>
      </c>
      <c r="G164" s="236"/>
      <c r="H164" s="239">
        <v>288.89999999999998</v>
      </c>
      <c r="I164" s="240"/>
      <c r="J164" s="236"/>
      <c r="K164" s="236"/>
      <c r="L164" s="241"/>
      <c r="M164" s="242"/>
      <c r="N164" s="243"/>
      <c r="O164" s="243"/>
      <c r="P164" s="243"/>
      <c r="Q164" s="243"/>
      <c r="R164" s="243"/>
      <c r="S164" s="243"/>
      <c r="T164" s="244"/>
      <c r="U164" s="14"/>
      <c r="V164" s="14"/>
      <c r="W164" s="14"/>
      <c r="X164" s="14"/>
      <c r="Y164" s="14"/>
      <c r="Z164" s="14"/>
      <c r="AA164" s="14"/>
      <c r="AB164" s="14"/>
      <c r="AC164" s="14"/>
      <c r="AD164" s="14"/>
      <c r="AE164" s="14"/>
      <c r="AT164" s="245" t="s">
        <v>150</v>
      </c>
      <c r="AU164" s="245" t="s">
        <v>87</v>
      </c>
      <c r="AV164" s="14" t="s">
        <v>87</v>
      </c>
      <c r="AW164" s="14" t="s">
        <v>38</v>
      </c>
      <c r="AX164" s="14" t="s">
        <v>77</v>
      </c>
      <c r="AY164" s="245" t="s">
        <v>139</v>
      </c>
    </row>
    <row r="165" s="14" customFormat="1">
      <c r="A165" s="14"/>
      <c r="B165" s="235"/>
      <c r="C165" s="236"/>
      <c r="D165" s="226" t="s">
        <v>150</v>
      </c>
      <c r="E165" s="237" t="s">
        <v>37</v>
      </c>
      <c r="F165" s="238" t="s">
        <v>1643</v>
      </c>
      <c r="G165" s="236"/>
      <c r="H165" s="239">
        <v>362.10000000000002</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150</v>
      </c>
      <c r="AU165" s="245" t="s">
        <v>87</v>
      </c>
      <c r="AV165" s="14" t="s">
        <v>87</v>
      </c>
      <c r="AW165" s="14" t="s">
        <v>38</v>
      </c>
      <c r="AX165" s="14" t="s">
        <v>77</v>
      </c>
      <c r="AY165" s="245" t="s">
        <v>139</v>
      </c>
    </row>
    <row r="166" s="16" customFormat="1">
      <c r="A166" s="16"/>
      <c r="B166" s="257"/>
      <c r="C166" s="258"/>
      <c r="D166" s="226" t="s">
        <v>150</v>
      </c>
      <c r="E166" s="259" t="s">
        <v>37</v>
      </c>
      <c r="F166" s="260" t="s">
        <v>178</v>
      </c>
      <c r="G166" s="258"/>
      <c r="H166" s="261">
        <v>954.70000000000005</v>
      </c>
      <c r="I166" s="262"/>
      <c r="J166" s="258"/>
      <c r="K166" s="258"/>
      <c r="L166" s="263"/>
      <c r="M166" s="264"/>
      <c r="N166" s="265"/>
      <c r="O166" s="265"/>
      <c r="P166" s="265"/>
      <c r="Q166" s="265"/>
      <c r="R166" s="265"/>
      <c r="S166" s="265"/>
      <c r="T166" s="266"/>
      <c r="U166" s="16"/>
      <c r="V166" s="16"/>
      <c r="W166" s="16"/>
      <c r="X166" s="16"/>
      <c r="Y166" s="16"/>
      <c r="Z166" s="16"/>
      <c r="AA166" s="16"/>
      <c r="AB166" s="16"/>
      <c r="AC166" s="16"/>
      <c r="AD166" s="16"/>
      <c r="AE166" s="16"/>
      <c r="AT166" s="267" t="s">
        <v>150</v>
      </c>
      <c r="AU166" s="267" t="s">
        <v>87</v>
      </c>
      <c r="AV166" s="16" t="s">
        <v>146</v>
      </c>
      <c r="AW166" s="16" t="s">
        <v>38</v>
      </c>
      <c r="AX166" s="16" t="s">
        <v>85</v>
      </c>
      <c r="AY166" s="267" t="s">
        <v>139</v>
      </c>
    </row>
    <row r="167" s="2" customFormat="1" ht="24.15" customHeight="1">
      <c r="A167" s="40"/>
      <c r="B167" s="41"/>
      <c r="C167" s="206" t="s">
        <v>278</v>
      </c>
      <c r="D167" s="206" t="s">
        <v>141</v>
      </c>
      <c r="E167" s="207" t="s">
        <v>1644</v>
      </c>
      <c r="F167" s="208" t="s">
        <v>1645</v>
      </c>
      <c r="G167" s="209" t="s">
        <v>144</v>
      </c>
      <c r="H167" s="210">
        <v>288.89999999999998</v>
      </c>
      <c r="I167" s="211"/>
      <c r="J167" s="212">
        <f>ROUND(I167*H167,2)</f>
        <v>0</v>
      </c>
      <c r="K167" s="208" t="s">
        <v>145</v>
      </c>
      <c r="L167" s="46"/>
      <c r="M167" s="213" t="s">
        <v>37</v>
      </c>
      <c r="N167" s="214" t="s">
        <v>48</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146</v>
      </c>
      <c r="AT167" s="217" t="s">
        <v>141</v>
      </c>
      <c r="AU167" s="217" t="s">
        <v>87</v>
      </c>
      <c r="AY167" s="19" t="s">
        <v>139</v>
      </c>
      <c r="BE167" s="218">
        <f>IF(N167="základní",J167,0)</f>
        <v>0</v>
      </c>
      <c r="BF167" s="218">
        <f>IF(N167="snížená",J167,0)</f>
        <v>0</v>
      </c>
      <c r="BG167" s="218">
        <f>IF(N167="zákl. přenesená",J167,0)</f>
        <v>0</v>
      </c>
      <c r="BH167" s="218">
        <f>IF(N167="sníž. přenesená",J167,0)</f>
        <v>0</v>
      </c>
      <c r="BI167" s="218">
        <f>IF(N167="nulová",J167,0)</f>
        <v>0</v>
      </c>
      <c r="BJ167" s="19" t="s">
        <v>85</v>
      </c>
      <c r="BK167" s="218">
        <f>ROUND(I167*H167,2)</f>
        <v>0</v>
      </c>
      <c r="BL167" s="19" t="s">
        <v>146</v>
      </c>
      <c r="BM167" s="217" t="s">
        <v>1646</v>
      </c>
    </row>
    <row r="168" s="2" customFormat="1">
      <c r="A168" s="40"/>
      <c r="B168" s="41"/>
      <c r="C168" s="42"/>
      <c r="D168" s="219" t="s">
        <v>148</v>
      </c>
      <c r="E168" s="42"/>
      <c r="F168" s="220" t="s">
        <v>1647</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148</v>
      </c>
      <c r="AU168" s="19" t="s">
        <v>87</v>
      </c>
    </row>
    <row r="169" s="13" customFormat="1">
      <c r="A169" s="13"/>
      <c r="B169" s="224"/>
      <c r="C169" s="225"/>
      <c r="D169" s="226" t="s">
        <v>150</v>
      </c>
      <c r="E169" s="227" t="s">
        <v>37</v>
      </c>
      <c r="F169" s="228" t="s">
        <v>1615</v>
      </c>
      <c r="G169" s="225"/>
      <c r="H169" s="227" t="s">
        <v>37</v>
      </c>
      <c r="I169" s="229"/>
      <c r="J169" s="225"/>
      <c r="K169" s="225"/>
      <c r="L169" s="230"/>
      <c r="M169" s="231"/>
      <c r="N169" s="232"/>
      <c r="O169" s="232"/>
      <c r="P169" s="232"/>
      <c r="Q169" s="232"/>
      <c r="R169" s="232"/>
      <c r="S169" s="232"/>
      <c r="T169" s="233"/>
      <c r="U169" s="13"/>
      <c r="V169" s="13"/>
      <c r="W169" s="13"/>
      <c r="X169" s="13"/>
      <c r="Y169" s="13"/>
      <c r="Z169" s="13"/>
      <c r="AA169" s="13"/>
      <c r="AB169" s="13"/>
      <c r="AC169" s="13"/>
      <c r="AD169" s="13"/>
      <c r="AE169" s="13"/>
      <c r="AT169" s="234" t="s">
        <v>150</v>
      </c>
      <c r="AU169" s="234" t="s">
        <v>87</v>
      </c>
      <c r="AV169" s="13" t="s">
        <v>85</v>
      </c>
      <c r="AW169" s="13" t="s">
        <v>38</v>
      </c>
      <c r="AX169" s="13" t="s">
        <v>77</v>
      </c>
      <c r="AY169" s="234" t="s">
        <v>139</v>
      </c>
    </row>
    <row r="170" s="14" customFormat="1">
      <c r="A170" s="14"/>
      <c r="B170" s="235"/>
      <c r="C170" s="236"/>
      <c r="D170" s="226" t="s">
        <v>150</v>
      </c>
      <c r="E170" s="237" t="s">
        <v>37</v>
      </c>
      <c r="F170" s="238" t="s">
        <v>1616</v>
      </c>
      <c r="G170" s="236"/>
      <c r="H170" s="239">
        <v>288.89999999999998</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150</v>
      </c>
      <c r="AU170" s="245" t="s">
        <v>87</v>
      </c>
      <c r="AV170" s="14" t="s">
        <v>87</v>
      </c>
      <c r="AW170" s="14" t="s">
        <v>38</v>
      </c>
      <c r="AX170" s="14" t="s">
        <v>85</v>
      </c>
      <c r="AY170" s="245" t="s">
        <v>139</v>
      </c>
    </row>
    <row r="171" s="2" customFormat="1" ht="24.15" customHeight="1">
      <c r="A171" s="40"/>
      <c r="B171" s="41"/>
      <c r="C171" s="206" t="s">
        <v>283</v>
      </c>
      <c r="D171" s="206" t="s">
        <v>141</v>
      </c>
      <c r="E171" s="207" t="s">
        <v>1648</v>
      </c>
      <c r="F171" s="208" t="s">
        <v>1649</v>
      </c>
      <c r="G171" s="209" t="s">
        <v>144</v>
      </c>
      <c r="H171" s="210">
        <v>266.10000000000002</v>
      </c>
      <c r="I171" s="211"/>
      <c r="J171" s="212">
        <f>ROUND(I171*H171,2)</f>
        <v>0</v>
      </c>
      <c r="K171" s="208" t="s">
        <v>145</v>
      </c>
      <c r="L171" s="46"/>
      <c r="M171" s="213" t="s">
        <v>37</v>
      </c>
      <c r="N171" s="214" t="s">
        <v>48</v>
      </c>
      <c r="O171" s="86"/>
      <c r="P171" s="215">
        <f>O171*H171</f>
        <v>0</v>
      </c>
      <c r="Q171" s="215">
        <v>0.216</v>
      </c>
      <c r="R171" s="215">
        <f>Q171*H171</f>
        <v>57.477600000000002</v>
      </c>
      <c r="S171" s="215">
        <v>0</v>
      </c>
      <c r="T171" s="216">
        <f>S171*H171</f>
        <v>0</v>
      </c>
      <c r="U171" s="40"/>
      <c r="V171" s="40"/>
      <c r="W171" s="40"/>
      <c r="X171" s="40"/>
      <c r="Y171" s="40"/>
      <c r="Z171" s="40"/>
      <c r="AA171" s="40"/>
      <c r="AB171" s="40"/>
      <c r="AC171" s="40"/>
      <c r="AD171" s="40"/>
      <c r="AE171" s="40"/>
      <c r="AR171" s="217" t="s">
        <v>146</v>
      </c>
      <c r="AT171" s="217" t="s">
        <v>141</v>
      </c>
      <c r="AU171" s="217" t="s">
        <v>87</v>
      </c>
      <c r="AY171" s="19" t="s">
        <v>139</v>
      </c>
      <c r="BE171" s="218">
        <f>IF(N171="základní",J171,0)</f>
        <v>0</v>
      </c>
      <c r="BF171" s="218">
        <f>IF(N171="snížená",J171,0)</f>
        <v>0</v>
      </c>
      <c r="BG171" s="218">
        <f>IF(N171="zákl. přenesená",J171,0)</f>
        <v>0</v>
      </c>
      <c r="BH171" s="218">
        <f>IF(N171="sníž. přenesená",J171,0)</f>
        <v>0</v>
      </c>
      <c r="BI171" s="218">
        <f>IF(N171="nulová",J171,0)</f>
        <v>0</v>
      </c>
      <c r="BJ171" s="19" t="s">
        <v>85</v>
      </c>
      <c r="BK171" s="218">
        <f>ROUND(I171*H171,2)</f>
        <v>0</v>
      </c>
      <c r="BL171" s="19" t="s">
        <v>146</v>
      </c>
      <c r="BM171" s="217" t="s">
        <v>1650</v>
      </c>
    </row>
    <row r="172" s="2" customFormat="1">
      <c r="A172" s="40"/>
      <c r="B172" s="41"/>
      <c r="C172" s="42"/>
      <c r="D172" s="219" t="s">
        <v>148</v>
      </c>
      <c r="E172" s="42"/>
      <c r="F172" s="220" t="s">
        <v>1651</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148</v>
      </c>
      <c r="AU172" s="19" t="s">
        <v>87</v>
      </c>
    </row>
    <row r="173" s="14" customFormat="1">
      <c r="A173" s="14"/>
      <c r="B173" s="235"/>
      <c r="C173" s="236"/>
      <c r="D173" s="226" t="s">
        <v>150</v>
      </c>
      <c r="E173" s="237" t="s">
        <v>37</v>
      </c>
      <c r="F173" s="238" t="s">
        <v>1652</v>
      </c>
      <c r="G173" s="236"/>
      <c r="H173" s="239">
        <v>266.10000000000002</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150</v>
      </c>
      <c r="AU173" s="245" t="s">
        <v>87</v>
      </c>
      <c r="AV173" s="14" t="s">
        <v>87</v>
      </c>
      <c r="AW173" s="14" t="s">
        <v>38</v>
      </c>
      <c r="AX173" s="14" t="s">
        <v>85</v>
      </c>
      <c r="AY173" s="245" t="s">
        <v>139</v>
      </c>
    </row>
    <row r="174" s="2" customFormat="1" ht="24.15" customHeight="1">
      <c r="A174" s="40"/>
      <c r="B174" s="41"/>
      <c r="C174" s="206" t="s">
        <v>7</v>
      </c>
      <c r="D174" s="206" t="s">
        <v>141</v>
      </c>
      <c r="E174" s="207" t="s">
        <v>1653</v>
      </c>
      <c r="F174" s="208" t="s">
        <v>1654</v>
      </c>
      <c r="G174" s="209" t="s">
        <v>144</v>
      </c>
      <c r="H174" s="210">
        <v>362.10000000000002</v>
      </c>
      <c r="I174" s="211"/>
      <c r="J174" s="212">
        <f>ROUND(I174*H174,2)</f>
        <v>0</v>
      </c>
      <c r="K174" s="208" t="s">
        <v>145</v>
      </c>
      <c r="L174" s="46"/>
      <c r="M174" s="213" t="s">
        <v>37</v>
      </c>
      <c r="N174" s="214" t="s">
        <v>48</v>
      </c>
      <c r="O174" s="86"/>
      <c r="P174" s="215">
        <f>O174*H174</f>
        <v>0</v>
      </c>
      <c r="Q174" s="215">
        <v>0.15620000000000001</v>
      </c>
      <c r="R174" s="215">
        <f>Q174*H174</f>
        <v>56.560020000000009</v>
      </c>
      <c r="S174" s="215">
        <v>0</v>
      </c>
      <c r="T174" s="216">
        <f>S174*H174</f>
        <v>0</v>
      </c>
      <c r="U174" s="40"/>
      <c r="V174" s="40"/>
      <c r="W174" s="40"/>
      <c r="X174" s="40"/>
      <c r="Y174" s="40"/>
      <c r="Z174" s="40"/>
      <c r="AA174" s="40"/>
      <c r="AB174" s="40"/>
      <c r="AC174" s="40"/>
      <c r="AD174" s="40"/>
      <c r="AE174" s="40"/>
      <c r="AR174" s="217" t="s">
        <v>146</v>
      </c>
      <c r="AT174" s="217" t="s">
        <v>141</v>
      </c>
      <c r="AU174" s="217" t="s">
        <v>87</v>
      </c>
      <c r="AY174" s="19" t="s">
        <v>139</v>
      </c>
      <c r="BE174" s="218">
        <f>IF(N174="základní",J174,0)</f>
        <v>0</v>
      </c>
      <c r="BF174" s="218">
        <f>IF(N174="snížená",J174,0)</f>
        <v>0</v>
      </c>
      <c r="BG174" s="218">
        <f>IF(N174="zákl. přenesená",J174,0)</f>
        <v>0</v>
      </c>
      <c r="BH174" s="218">
        <f>IF(N174="sníž. přenesená",J174,0)</f>
        <v>0</v>
      </c>
      <c r="BI174" s="218">
        <f>IF(N174="nulová",J174,0)</f>
        <v>0</v>
      </c>
      <c r="BJ174" s="19" t="s">
        <v>85</v>
      </c>
      <c r="BK174" s="218">
        <f>ROUND(I174*H174,2)</f>
        <v>0</v>
      </c>
      <c r="BL174" s="19" t="s">
        <v>146</v>
      </c>
      <c r="BM174" s="217" t="s">
        <v>1655</v>
      </c>
    </row>
    <row r="175" s="2" customFormat="1">
      <c r="A175" s="40"/>
      <c r="B175" s="41"/>
      <c r="C175" s="42"/>
      <c r="D175" s="219" t="s">
        <v>148</v>
      </c>
      <c r="E175" s="42"/>
      <c r="F175" s="220" t="s">
        <v>1656</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148</v>
      </c>
      <c r="AU175" s="19" t="s">
        <v>87</v>
      </c>
    </row>
    <row r="176" s="14" customFormat="1">
      <c r="A176" s="14"/>
      <c r="B176" s="235"/>
      <c r="C176" s="236"/>
      <c r="D176" s="226" t="s">
        <v>150</v>
      </c>
      <c r="E176" s="237" t="s">
        <v>37</v>
      </c>
      <c r="F176" s="238" t="s">
        <v>1643</v>
      </c>
      <c r="G176" s="236"/>
      <c r="H176" s="239">
        <v>362.10000000000002</v>
      </c>
      <c r="I176" s="240"/>
      <c r="J176" s="236"/>
      <c r="K176" s="236"/>
      <c r="L176" s="241"/>
      <c r="M176" s="242"/>
      <c r="N176" s="243"/>
      <c r="O176" s="243"/>
      <c r="P176" s="243"/>
      <c r="Q176" s="243"/>
      <c r="R176" s="243"/>
      <c r="S176" s="243"/>
      <c r="T176" s="244"/>
      <c r="U176" s="14"/>
      <c r="V176" s="14"/>
      <c r="W176" s="14"/>
      <c r="X176" s="14"/>
      <c r="Y176" s="14"/>
      <c r="Z176" s="14"/>
      <c r="AA176" s="14"/>
      <c r="AB176" s="14"/>
      <c r="AC176" s="14"/>
      <c r="AD176" s="14"/>
      <c r="AE176" s="14"/>
      <c r="AT176" s="245" t="s">
        <v>150</v>
      </c>
      <c r="AU176" s="245" t="s">
        <v>87</v>
      </c>
      <c r="AV176" s="14" t="s">
        <v>87</v>
      </c>
      <c r="AW176" s="14" t="s">
        <v>38</v>
      </c>
      <c r="AX176" s="14" t="s">
        <v>85</v>
      </c>
      <c r="AY176" s="245" t="s">
        <v>139</v>
      </c>
    </row>
    <row r="177" s="2" customFormat="1" ht="33" customHeight="1">
      <c r="A177" s="40"/>
      <c r="B177" s="41"/>
      <c r="C177" s="206" t="s">
        <v>295</v>
      </c>
      <c r="D177" s="206" t="s">
        <v>141</v>
      </c>
      <c r="E177" s="207" t="s">
        <v>1657</v>
      </c>
      <c r="F177" s="208" t="s">
        <v>1658</v>
      </c>
      <c r="G177" s="209" t="s">
        <v>144</v>
      </c>
      <c r="H177" s="210">
        <v>106.295</v>
      </c>
      <c r="I177" s="211"/>
      <c r="J177" s="212">
        <f>ROUND(I177*H177,2)</f>
        <v>0</v>
      </c>
      <c r="K177" s="208" t="s">
        <v>145</v>
      </c>
      <c r="L177" s="46"/>
      <c r="M177" s="213" t="s">
        <v>37</v>
      </c>
      <c r="N177" s="214" t="s">
        <v>48</v>
      </c>
      <c r="O177" s="86"/>
      <c r="P177" s="215">
        <f>O177*H177</f>
        <v>0</v>
      </c>
      <c r="Q177" s="215">
        <v>0.16794999999999999</v>
      </c>
      <c r="R177" s="215">
        <f>Q177*H177</f>
        <v>17.852245249999999</v>
      </c>
      <c r="S177" s="215">
        <v>0</v>
      </c>
      <c r="T177" s="216">
        <f>S177*H177</f>
        <v>0</v>
      </c>
      <c r="U177" s="40"/>
      <c r="V177" s="40"/>
      <c r="W177" s="40"/>
      <c r="X177" s="40"/>
      <c r="Y177" s="40"/>
      <c r="Z177" s="40"/>
      <c r="AA177" s="40"/>
      <c r="AB177" s="40"/>
      <c r="AC177" s="40"/>
      <c r="AD177" s="40"/>
      <c r="AE177" s="40"/>
      <c r="AR177" s="217" t="s">
        <v>146</v>
      </c>
      <c r="AT177" s="217" t="s">
        <v>141</v>
      </c>
      <c r="AU177" s="217" t="s">
        <v>87</v>
      </c>
      <c r="AY177" s="19" t="s">
        <v>139</v>
      </c>
      <c r="BE177" s="218">
        <f>IF(N177="základní",J177,0)</f>
        <v>0</v>
      </c>
      <c r="BF177" s="218">
        <f>IF(N177="snížená",J177,0)</f>
        <v>0</v>
      </c>
      <c r="BG177" s="218">
        <f>IF(N177="zákl. přenesená",J177,0)</f>
        <v>0</v>
      </c>
      <c r="BH177" s="218">
        <f>IF(N177="sníž. přenesená",J177,0)</f>
        <v>0</v>
      </c>
      <c r="BI177" s="218">
        <f>IF(N177="nulová",J177,0)</f>
        <v>0</v>
      </c>
      <c r="BJ177" s="19" t="s">
        <v>85</v>
      </c>
      <c r="BK177" s="218">
        <f>ROUND(I177*H177,2)</f>
        <v>0</v>
      </c>
      <c r="BL177" s="19" t="s">
        <v>146</v>
      </c>
      <c r="BM177" s="217" t="s">
        <v>1659</v>
      </c>
    </row>
    <row r="178" s="2" customFormat="1">
      <c r="A178" s="40"/>
      <c r="B178" s="41"/>
      <c r="C178" s="42"/>
      <c r="D178" s="219" t="s">
        <v>148</v>
      </c>
      <c r="E178" s="42"/>
      <c r="F178" s="220" t="s">
        <v>1660</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148</v>
      </c>
      <c r="AU178" s="19" t="s">
        <v>87</v>
      </c>
    </row>
    <row r="179" s="14" customFormat="1">
      <c r="A179" s="14"/>
      <c r="B179" s="235"/>
      <c r="C179" s="236"/>
      <c r="D179" s="226" t="s">
        <v>150</v>
      </c>
      <c r="E179" s="237" t="s">
        <v>37</v>
      </c>
      <c r="F179" s="238" t="s">
        <v>1642</v>
      </c>
      <c r="G179" s="236"/>
      <c r="H179" s="239">
        <v>303.69999999999999</v>
      </c>
      <c r="I179" s="240"/>
      <c r="J179" s="236"/>
      <c r="K179" s="236"/>
      <c r="L179" s="241"/>
      <c r="M179" s="242"/>
      <c r="N179" s="243"/>
      <c r="O179" s="243"/>
      <c r="P179" s="243"/>
      <c r="Q179" s="243"/>
      <c r="R179" s="243"/>
      <c r="S179" s="243"/>
      <c r="T179" s="244"/>
      <c r="U179" s="14"/>
      <c r="V179" s="14"/>
      <c r="W179" s="14"/>
      <c r="X179" s="14"/>
      <c r="Y179" s="14"/>
      <c r="Z179" s="14"/>
      <c r="AA179" s="14"/>
      <c r="AB179" s="14"/>
      <c r="AC179" s="14"/>
      <c r="AD179" s="14"/>
      <c r="AE179" s="14"/>
      <c r="AT179" s="245" t="s">
        <v>150</v>
      </c>
      <c r="AU179" s="245" t="s">
        <v>87</v>
      </c>
      <c r="AV179" s="14" t="s">
        <v>87</v>
      </c>
      <c r="AW179" s="14" t="s">
        <v>38</v>
      </c>
      <c r="AX179" s="14" t="s">
        <v>77</v>
      </c>
      <c r="AY179" s="245" t="s">
        <v>139</v>
      </c>
    </row>
    <row r="180" s="15" customFormat="1">
      <c r="A180" s="15"/>
      <c r="B180" s="246"/>
      <c r="C180" s="247"/>
      <c r="D180" s="226" t="s">
        <v>150</v>
      </c>
      <c r="E180" s="248" t="s">
        <v>37</v>
      </c>
      <c r="F180" s="249" t="s">
        <v>175</v>
      </c>
      <c r="G180" s="247"/>
      <c r="H180" s="250">
        <v>303.69999999999999</v>
      </c>
      <c r="I180" s="251"/>
      <c r="J180" s="247"/>
      <c r="K180" s="247"/>
      <c r="L180" s="252"/>
      <c r="M180" s="253"/>
      <c r="N180" s="254"/>
      <c r="O180" s="254"/>
      <c r="P180" s="254"/>
      <c r="Q180" s="254"/>
      <c r="R180" s="254"/>
      <c r="S180" s="254"/>
      <c r="T180" s="255"/>
      <c r="U180" s="15"/>
      <c r="V180" s="15"/>
      <c r="W180" s="15"/>
      <c r="X180" s="15"/>
      <c r="Y180" s="15"/>
      <c r="Z180" s="15"/>
      <c r="AA180" s="15"/>
      <c r="AB180" s="15"/>
      <c r="AC180" s="15"/>
      <c r="AD180" s="15"/>
      <c r="AE180" s="15"/>
      <c r="AT180" s="256" t="s">
        <v>150</v>
      </c>
      <c r="AU180" s="256" t="s">
        <v>87</v>
      </c>
      <c r="AV180" s="15" t="s">
        <v>160</v>
      </c>
      <c r="AW180" s="15" t="s">
        <v>38</v>
      </c>
      <c r="AX180" s="15" t="s">
        <v>77</v>
      </c>
      <c r="AY180" s="256" t="s">
        <v>139</v>
      </c>
    </row>
    <row r="181" s="14" customFormat="1">
      <c r="A181" s="14"/>
      <c r="B181" s="235"/>
      <c r="C181" s="236"/>
      <c r="D181" s="226" t="s">
        <v>150</v>
      </c>
      <c r="E181" s="237" t="s">
        <v>37</v>
      </c>
      <c r="F181" s="238" t="s">
        <v>1661</v>
      </c>
      <c r="G181" s="236"/>
      <c r="H181" s="239">
        <v>106.295</v>
      </c>
      <c r="I181" s="240"/>
      <c r="J181" s="236"/>
      <c r="K181" s="236"/>
      <c r="L181" s="241"/>
      <c r="M181" s="242"/>
      <c r="N181" s="243"/>
      <c r="O181" s="243"/>
      <c r="P181" s="243"/>
      <c r="Q181" s="243"/>
      <c r="R181" s="243"/>
      <c r="S181" s="243"/>
      <c r="T181" s="244"/>
      <c r="U181" s="14"/>
      <c r="V181" s="14"/>
      <c r="W181" s="14"/>
      <c r="X181" s="14"/>
      <c r="Y181" s="14"/>
      <c r="Z181" s="14"/>
      <c r="AA181" s="14"/>
      <c r="AB181" s="14"/>
      <c r="AC181" s="14"/>
      <c r="AD181" s="14"/>
      <c r="AE181" s="14"/>
      <c r="AT181" s="245" t="s">
        <v>150</v>
      </c>
      <c r="AU181" s="245" t="s">
        <v>87</v>
      </c>
      <c r="AV181" s="14" t="s">
        <v>87</v>
      </c>
      <c r="AW181" s="14" t="s">
        <v>38</v>
      </c>
      <c r="AX181" s="14" t="s">
        <v>85</v>
      </c>
      <c r="AY181" s="245" t="s">
        <v>139</v>
      </c>
    </row>
    <row r="182" s="2" customFormat="1" ht="16.5" customHeight="1">
      <c r="A182" s="40"/>
      <c r="B182" s="41"/>
      <c r="C182" s="206" t="s">
        <v>304</v>
      </c>
      <c r="D182" s="206" t="s">
        <v>141</v>
      </c>
      <c r="E182" s="207" t="s">
        <v>305</v>
      </c>
      <c r="F182" s="208" t="s">
        <v>306</v>
      </c>
      <c r="G182" s="209" t="s">
        <v>144</v>
      </c>
      <c r="H182" s="210">
        <v>962.20000000000005</v>
      </c>
      <c r="I182" s="211"/>
      <c r="J182" s="212">
        <f>ROUND(I182*H182,2)</f>
        <v>0</v>
      </c>
      <c r="K182" s="208" t="s">
        <v>145</v>
      </c>
      <c r="L182" s="46"/>
      <c r="M182" s="213" t="s">
        <v>37</v>
      </c>
      <c r="N182" s="214" t="s">
        <v>48</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146</v>
      </c>
      <c r="AT182" s="217" t="s">
        <v>141</v>
      </c>
      <c r="AU182" s="217" t="s">
        <v>87</v>
      </c>
      <c r="AY182" s="19" t="s">
        <v>139</v>
      </c>
      <c r="BE182" s="218">
        <f>IF(N182="základní",J182,0)</f>
        <v>0</v>
      </c>
      <c r="BF182" s="218">
        <f>IF(N182="snížená",J182,0)</f>
        <v>0</v>
      </c>
      <c r="BG182" s="218">
        <f>IF(N182="zákl. přenesená",J182,0)</f>
        <v>0</v>
      </c>
      <c r="BH182" s="218">
        <f>IF(N182="sníž. přenesená",J182,0)</f>
        <v>0</v>
      </c>
      <c r="BI182" s="218">
        <f>IF(N182="nulová",J182,0)</f>
        <v>0</v>
      </c>
      <c r="BJ182" s="19" t="s">
        <v>85</v>
      </c>
      <c r="BK182" s="218">
        <f>ROUND(I182*H182,2)</f>
        <v>0</v>
      </c>
      <c r="BL182" s="19" t="s">
        <v>146</v>
      </c>
      <c r="BM182" s="217" t="s">
        <v>1662</v>
      </c>
    </row>
    <row r="183" s="2" customFormat="1">
      <c r="A183" s="40"/>
      <c r="B183" s="41"/>
      <c r="C183" s="42"/>
      <c r="D183" s="219" t="s">
        <v>148</v>
      </c>
      <c r="E183" s="42"/>
      <c r="F183" s="220" t="s">
        <v>308</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148</v>
      </c>
      <c r="AU183" s="19" t="s">
        <v>87</v>
      </c>
    </row>
    <row r="184" s="14" customFormat="1">
      <c r="A184" s="14"/>
      <c r="B184" s="235"/>
      <c r="C184" s="236"/>
      <c r="D184" s="226" t="s">
        <v>150</v>
      </c>
      <c r="E184" s="237" t="s">
        <v>37</v>
      </c>
      <c r="F184" s="238" t="s">
        <v>1663</v>
      </c>
      <c r="G184" s="236"/>
      <c r="H184" s="239">
        <v>954.70000000000005</v>
      </c>
      <c r="I184" s="240"/>
      <c r="J184" s="236"/>
      <c r="K184" s="236"/>
      <c r="L184" s="241"/>
      <c r="M184" s="242"/>
      <c r="N184" s="243"/>
      <c r="O184" s="243"/>
      <c r="P184" s="243"/>
      <c r="Q184" s="243"/>
      <c r="R184" s="243"/>
      <c r="S184" s="243"/>
      <c r="T184" s="244"/>
      <c r="U184" s="14"/>
      <c r="V184" s="14"/>
      <c r="W184" s="14"/>
      <c r="X184" s="14"/>
      <c r="Y184" s="14"/>
      <c r="Z184" s="14"/>
      <c r="AA184" s="14"/>
      <c r="AB184" s="14"/>
      <c r="AC184" s="14"/>
      <c r="AD184" s="14"/>
      <c r="AE184" s="14"/>
      <c r="AT184" s="245" t="s">
        <v>150</v>
      </c>
      <c r="AU184" s="245" t="s">
        <v>87</v>
      </c>
      <c r="AV184" s="14" t="s">
        <v>87</v>
      </c>
      <c r="AW184" s="14" t="s">
        <v>38</v>
      </c>
      <c r="AX184" s="14" t="s">
        <v>77</v>
      </c>
      <c r="AY184" s="245" t="s">
        <v>139</v>
      </c>
    </row>
    <row r="185" s="13" customFormat="1">
      <c r="A185" s="13"/>
      <c r="B185" s="224"/>
      <c r="C185" s="225"/>
      <c r="D185" s="226" t="s">
        <v>150</v>
      </c>
      <c r="E185" s="227" t="s">
        <v>37</v>
      </c>
      <c r="F185" s="228" t="s">
        <v>1633</v>
      </c>
      <c r="G185" s="225"/>
      <c r="H185" s="227" t="s">
        <v>37</v>
      </c>
      <c r="I185" s="229"/>
      <c r="J185" s="225"/>
      <c r="K185" s="225"/>
      <c r="L185" s="230"/>
      <c r="M185" s="231"/>
      <c r="N185" s="232"/>
      <c r="O185" s="232"/>
      <c r="P185" s="232"/>
      <c r="Q185" s="232"/>
      <c r="R185" s="232"/>
      <c r="S185" s="232"/>
      <c r="T185" s="233"/>
      <c r="U185" s="13"/>
      <c r="V185" s="13"/>
      <c r="W185" s="13"/>
      <c r="X185" s="13"/>
      <c r="Y185" s="13"/>
      <c r="Z185" s="13"/>
      <c r="AA185" s="13"/>
      <c r="AB185" s="13"/>
      <c r="AC185" s="13"/>
      <c r="AD185" s="13"/>
      <c r="AE185" s="13"/>
      <c r="AT185" s="234" t="s">
        <v>150</v>
      </c>
      <c r="AU185" s="234" t="s">
        <v>87</v>
      </c>
      <c r="AV185" s="13" t="s">
        <v>85</v>
      </c>
      <c r="AW185" s="13" t="s">
        <v>38</v>
      </c>
      <c r="AX185" s="13" t="s">
        <v>77</v>
      </c>
      <c r="AY185" s="234" t="s">
        <v>139</v>
      </c>
    </row>
    <row r="186" s="14" customFormat="1">
      <c r="A186" s="14"/>
      <c r="B186" s="235"/>
      <c r="C186" s="236"/>
      <c r="D186" s="226" t="s">
        <v>150</v>
      </c>
      <c r="E186" s="237" t="s">
        <v>37</v>
      </c>
      <c r="F186" s="238" t="s">
        <v>1634</v>
      </c>
      <c r="G186" s="236"/>
      <c r="H186" s="239">
        <v>4.5</v>
      </c>
      <c r="I186" s="240"/>
      <c r="J186" s="236"/>
      <c r="K186" s="236"/>
      <c r="L186" s="241"/>
      <c r="M186" s="242"/>
      <c r="N186" s="243"/>
      <c r="O186" s="243"/>
      <c r="P186" s="243"/>
      <c r="Q186" s="243"/>
      <c r="R186" s="243"/>
      <c r="S186" s="243"/>
      <c r="T186" s="244"/>
      <c r="U186" s="14"/>
      <c r="V186" s="14"/>
      <c r="W186" s="14"/>
      <c r="X186" s="14"/>
      <c r="Y186" s="14"/>
      <c r="Z186" s="14"/>
      <c r="AA186" s="14"/>
      <c r="AB186" s="14"/>
      <c r="AC186" s="14"/>
      <c r="AD186" s="14"/>
      <c r="AE186" s="14"/>
      <c r="AT186" s="245" t="s">
        <v>150</v>
      </c>
      <c r="AU186" s="245" t="s">
        <v>87</v>
      </c>
      <c r="AV186" s="14" t="s">
        <v>87</v>
      </c>
      <c r="AW186" s="14" t="s">
        <v>38</v>
      </c>
      <c r="AX186" s="14" t="s">
        <v>77</v>
      </c>
      <c r="AY186" s="245" t="s">
        <v>139</v>
      </c>
    </row>
    <row r="187" s="13" customFormat="1">
      <c r="A187" s="13"/>
      <c r="B187" s="224"/>
      <c r="C187" s="225"/>
      <c r="D187" s="226" t="s">
        <v>150</v>
      </c>
      <c r="E187" s="227" t="s">
        <v>37</v>
      </c>
      <c r="F187" s="228" t="s">
        <v>1635</v>
      </c>
      <c r="G187" s="225"/>
      <c r="H187" s="227" t="s">
        <v>37</v>
      </c>
      <c r="I187" s="229"/>
      <c r="J187" s="225"/>
      <c r="K187" s="225"/>
      <c r="L187" s="230"/>
      <c r="M187" s="231"/>
      <c r="N187" s="232"/>
      <c r="O187" s="232"/>
      <c r="P187" s="232"/>
      <c r="Q187" s="232"/>
      <c r="R187" s="232"/>
      <c r="S187" s="232"/>
      <c r="T187" s="233"/>
      <c r="U187" s="13"/>
      <c r="V187" s="13"/>
      <c r="W187" s="13"/>
      <c r="X187" s="13"/>
      <c r="Y187" s="13"/>
      <c r="Z187" s="13"/>
      <c r="AA187" s="13"/>
      <c r="AB187" s="13"/>
      <c r="AC187" s="13"/>
      <c r="AD187" s="13"/>
      <c r="AE187" s="13"/>
      <c r="AT187" s="234" t="s">
        <v>150</v>
      </c>
      <c r="AU187" s="234" t="s">
        <v>87</v>
      </c>
      <c r="AV187" s="13" t="s">
        <v>85</v>
      </c>
      <c r="AW187" s="13" t="s">
        <v>38</v>
      </c>
      <c r="AX187" s="13" t="s">
        <v>77</v>
      </c>
      <c r="AY187" s="234" t="s">
        <v>139</v>
      </c>
    </row>
    <row r="188" s="14" customFormat="1">
      <c r="A188" s="14"/>
      <c r="B188" s="235"/>
      <c r="C188" s="236"/>
      <c r="D188" s="226" t="s">
        <v>150</v>
      </c>
      <c r="E188" s="237" t="s">
        <v>37</v>
      </c>
      <c r="F188" s="238" t="s">
        <v>1636</v>
      </c>
      <c r="G188" s="236"/>
      <c r="H188" s="239">
        <v>3</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150</v>
      </c>
      <c r="AU188" s="245" t="s">
        <v>87</v>
      </c>
      <c r="AV188" s="14" t="s">
        <v>87</v>
      </c>
      <c r="AW188" s="14" t="s">
        <v>38</v>
      </c>
      <c r="AX188" s="14" t="s">
        <v>77</v>
      </c>
      <c r="AY188" s="245" t="s">
        <v>139</v>
      </c>
    </row>
    <row r="189" s="16" customFormat="1">
      <c r="A189" s="16"/>
      <c r="B189" s="257"/>
      <c r="C189" s="258"/>
      <c r="D189" s="226" t="s">
        <v>150</v>
      </c>
      <c r="E189" s="259" t="s">
        <v>37</v>
      </c>
      <c r="F189" s="260" t="s">
        <v>178</v>
      </c>
      <c r="G189" s="258"/>
      <c r="H189" s="261">
        <v>962.20000000000005</v>
      </c>
      <c r="I189" s="262"/>
      <c r="J189" s="258"/>
      <c r="K189" s="258"/>
      <c r="L189" s="263"/>
      <c r="M189" s="264"/>
      <c r="N189" s="265"/>
      <c r="O189" s="265"/>
      <c r="P189" s="265"/>
      <c r="Q189" s="265"/>
      <c r="R189" s="265"/>
      <c r="S189" s="265"/>
      <c r="T189" s="266"/>
      <c r="U189" s="16"/>
      <c r="V189" s="16"/>
      <c r="W189" s="16"/>
      <c r="X189" s="16"/>
      <c r="Y189" s="16"/>
      <c r="Z189" s="16"/>
      <c r="AA189" s="16"/>
      <c r="AB189" s="16"/>
      <c r="AC189" s="16"/>
      <c r="AD189" s="16"/>
      <c r="AE189" s="16"/>
      <c r="AT189" s="267" t="s">
        <v>150</v>
      </c>
      <c r="AU189" s="267" t="s">
        <v>87</v>
      </c>
      <c r="AV189" s="16" t="s">
        <v>146</v>
      </c>
      <c r="AW189" s="16" t="s">
        <v>38</v>
      </c>
      <c r="AX189" s="16" t="s">
        <v>85</v>
      </c>
      <c r="AY189" s="267" t="s">
        <v>139</v>
      </c>
    </row>
    <row r="190" s="2" customFormat="1" ht="16.5" customHeight="1">
      <c r="A190" s="40"/>
      <c r="B190" s="41"/>
      <c r="C190" s="206" t="s">
        <v>309</v>
      </c>
      <c r="D190" s="206" t="s">
        <v>141</v>
      </c>
      <c r="E190" s="207" t="s">
        <v>310</v>
      </c>
      <c r="F190" s="208" t="s">
        <v>311</v>
      </c>
      <c r="G190" s="209" t="s">
        <v>144</v>
      </c>
      <c r="H190" s="210">
        <v>962.20000000000005</v>
      </c>
      <c r="I190" s="211"/>
      <c r="J190" s="212">
        <f>ROUND(I190*H190,2)</f>
        <v>0</v>
      </c>
      <c r="K190" s="208" t="s">
        <v>145</v>
      </c>
      <c r="L190" s="46"/>
      <c r="M190" s="213" t="s">
        <v>37</v>
      </c>
      <c r="N190" s="214" t="s">
        <v>48</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146</v>
      </c>
      <c r="AT190" s="217" t="s">
        <v>141</v>
      </c>
      <c r="AU190" s="217" t="s">
        <v>87</v>
      </c>
      <c r="AY190" s="19" t="s">
        <v>139</v>
      </c>
      <c r="BE190" s="218">
        <f>IF(N190="základní",J190,0)</f>
        <v>0</v>
      </c>
      <c r="BF190" s="218">
        <f>IF(N190="snížená",J190,0)</f>
        <v>0</v>
      </c>
      <c r="BG190" s="218">
        <f>IF(N190="zákl. přenesená",J190,0)</f>
        <v>0</v>
      </c>
      <c r="BH190" s="218">
        <f>IF(N190="sníž. přenesená",J190,0)</f>
        <v>0</v>
      </c>
      <c r="BI190" s="218">
        <f>IF(N190="nulová",J190,0)</f>
        <v>0</v>
      </c>
      <c r="BJ190" s="19" t="s">
        <v>85</v>
      </c>
      <c r="BK190" s="218">
        <f>ROUND(I190*H190,2)</f>
        <v>0</v>
      </c>
      <c r="BL190" s="19" t="s">
        <v>146</v>
      </c>
      <c r="BM190" s="217" t="s">
        <v>1664</v>
      </c>
    </row>
    <row r="191" s="2" customFormat="1">
      <c r="A191" s="40"/>
      <c r="B191" s="41"/>
      <c r="C191" s="42"/>
      <c r="D191" s="219" t="s">
        <v>148</v>
      </c>
      <c r="E191" s="42"/>
      <c r="F191" s="220" t="s">
        <v>313</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148</v>
      </c>
      <c r="AU191" s="19" t="s">
        <v>87</v>
      </c>
    </row>
    <row r="192" s="14" customFormat="1">
      <c r="A192" s="14"/>
      <c r="B192" s="235"/>
      <c r="C192" s="236"/>
      <c r="D192" s="226" t="s">
        <v>150</v>
      </c>
      <c r="E192" s="237" t="s">
        <v>37</v>
      </c>
      <c r="F192" s="238" t="s">
        <v>1663</v>
      </c>
      <c r="G192" s="236"/>
      <c r="H192" s="239">
        <v>954.70000000000005</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150</v>
      </c>
      <c r="AU192" s="245" t="s">
        <v>87</v>
      </c>
      <c r="AV192" s="14" t="s">
        <v>87</v>
      </c>
      <c r="AW192" s="14" t="s">
        <v>38</v>
      </c>
      <c r="AX192" s="14" t="s">
        <v>77</v>
      </c>
      <c r="AY192" s="245" t="s">
        <v>139</v>
      </c>
    </row>
    <row r="193" s="13" customFormat="1">
      <c r="A193" s="13"/>
      <c r="B193" s="224"/>
      <c r="C193" s="225"/>
      <c r="D193" s="226" t="s">
        <v>150</v>
      </c>
      <c r="E193" s="227" t="s">
        <v>37</v>
      </c>
      <c r="F193" s="228" t="s">
        <v>1633</v>
      </c>
      <c r="G193" s="225"/>
      <c r="H193" s="227" t="s">
        <v>37</v>
      </c>
      <c r="I193" s="229"/>
      <c r="J193" s="225"/>
      <c r="K193" s="225"/>
      <c r="L193" s="230"/>
      <c r="M193" s="231"/>
      <c r="N193" s="232"/>
      <c r="O193" s="232"/>
      <c r="P193" s="232"/>
      <c r="Q193" s="232"/>
      <c r="R193" s="232"/>
      <c r="S193" s="232"/>
      <c r="T193" s="233"/>
      <c r="U193" s="13"/>
      <c r="V193" s="13"/>
      <c r="W193" s="13"/>
      <c r="X193" s="13"/>
      <c r="Y193" s="13"/>
      <c r="Z193" s="13"/>
      <c r="AA193" s="13"/>
      <c r="AB193" s="13"/>
      <c r="AC193" s="13"/>
      <c r="AD193" s="13"/>
      <c r="AE193" s="13"/>
      <c r="AT193" s="234" t="s">
        <v>150</v>
      </c>
      <c r="AU193" s="234" t="s">
        <v>87</v>
      </c>
      <c r="AV193" s="13" t="s">
        <v>85</v>
      </c>
      <c r="AW193" s="13" t="s">
        <v>38</v>
      </c>
      <c r="AX193" s="13" t="s">
        <v>77</v>
      </c>
      <c r="AY193" s="234" t="s">
        <v>139</v>
      </c>
    </row>
    <row r="194" s="14" customFormat="1">
      <c r="A194" s="14"/>
      <c r="B194" s="235"/>
      <c r="C194" s="236"/>
      <c r="D194" s="226" t="s">
        <v>150</v>
      </c>
      <c r="E194" s="237" t="s">
        <v>37</v>
      </c>
      <c r="F194" s="238" t="s">
        <v>1634</v>
      </c>
      <c r="G194" s="236"/>
      <c r="H194" s="239">
        <v>4.5</v>
      </c>
      <c r="I194" s="240"/>
      <c r="J194" s="236"/>
      <c r="K194" s="236"/>
      <c r="L194" s="241"/>
      <c r="M194" s="242"/>
      <c r="N194" s="243"/>
      <c r="O194" s="243"/>
      <c r="P194" s="243"/>
      <c r="Q194" s="243"/>
      <c r="R194" s="243"/>
      <c r="S194" s="243"/>
      <c r="T194" s="244"/>
      <c r="U194" s="14"/>
      <c r="V194" s="14"/>
      <c r="W194" s="14"/>
      <c r="X194" s="14"/>
      <c r="Y194" s="14"/>
      <c r="Z194" s="14"/>
      <c r="AA194" s="14"/>
      <c r="AB194" s="14"/>
      <c r="AC194" s="14"/>
      <c r="AD194" s="14"/>
      <c r="AE194" s="14"/>
      <c r="AT194" s="245" t="s">
        <v>150</v>
      </c>
      <c r="AU194" s="245" t="s">
        <v>87</v>
      </c>
      <c r="AV194" s="14" t="s">
        <v>87</v>
      </c>
      <c r="AW194" s="14" t="s">
        <v>38</v>
      </c>
      <c r="AX194" s="14" t="s">
        <v>77</v>
      </c>
      <c r="AY194" s="245" t="s">
        <v>139</v>
      </c>
    </row>
    <row r="195" s="13" customFormat="1">
      <c r="A195" s="13"/>
      <c r="B195" s="224"/>
      <c r="C195" s="225"/>
      <c r="D195" s="226" t="s">
        <v>150</v>
      </c>
      <c r="E195" s="227" t="s">
        <v>37</v>
      </c>
      <c r="F195" s="228" t="s">
        <v>1635</v>
      </c>
      <c r="G195" s="225"/>
      <c r="H195" s="227" t="s">
        <v>37</v>
      </c>
      <c r="I195" s="229"/>
      <c r="J195" s="225"/>
      <c r="K195" s="225"/>
      <c r="L195" s="230"/>
      <c r="M195" s="231"/>
      <c r="N195" s="232"/>
      <c r="O195" s="232"/>
      <c r="P195" s="232"/>
      <c r="Q195" s="232"/>
      <c r="R195" s="232"/>
      <c r="S195" s="232"/>
      <c r="T195" s="233"/>
      <c r="U195" s="13"/>
      <c r="V195" s="13"/>
      <c r="W195" s="13"/>
      <c r="X195" s="13"/>
      <c r="Y195" s="13"/>
      <c r="Z195" s="13"/>
      <c r="AA195" s="13"/>
      <c r="AB195" s="13"/>
      <c r="AC195" s="13"/>
      <c r="AD195" s="13"/>
      <c r="AE195" s="13"/>
      <c r="AT195" s="234" t="s">
        <v>150</v>
      </c>
      <c r="AU195" s="234" t="s">
        <v>87</v>
      </c>
      <c r="AV195" s="13" t="s">
        <v>85</v>
      </c>
      <c r="AW195" s="13" t="s">
        <v>38</v>
      </c>
      <c r="AX195" s="13" t="s">
        <v>77</v>
      </c>
      <c r="AY195" s="234" t="s">
        <v>139</v>
      </c>
    </row>
    <row r="196" s="14" customFormat="1">
      <c r="A196" s="14"/>
      <c r="B196" s="235"/>
      <c r="C196" s="236"/>
      <c r="D196" s="226" t="s">
        <v>150</v>
      </c>
      <c r="E196" s="237" t="s">
        <v>37</v>
      </c>
      <c r="F196" s="238" t="s">
        <v>1636</v>
      </c>
      <c r="G196" s="236"/>
      <c r="H196" s="239">
        <v>3</v>
      </c>
      <c r="I196" s="240"/>
      <c r="J196" s="236"/>
      <c r="K196" s="236"/>
      <c r="L196" s="241"/>
      <c r="M196" s="242"/>
      <c r="N196" s="243"/>
      <c r="O196" s="243"/>
      <c r="P196" s="243"/>
      <c r="Q196" s="243"/>
      <c r="R196" s="243"/>
      <c r="S196" s="243"/>
      <c r="T196" s="244"/>
      <c r="U196" s="14"/>
      <c r="V196" s="14"/>
      <c r="W196" s="14"/>
      <c r="X196" s="14"/>
      <c r="Y196" s="14"/>
      <c r="Z196" s="14"/>
      <c r="AA196" s="14"/>
      <c r="AB196" s="14"/>
      <c r="AC196" s="14"/>
      <c r="AD196" s="14"/>
      <c r="AE196" s="14"/>
      <c r="AT196" s="245" t="s">
        <v>150</v>
      </c>
      <c r="AU196" s="245" t="s">
        <v>87</v>
      </c>
      <c r="AV196" s="14" t="s">
        <v>87</v>
      </c>
      <c r="AW196" s="14" t="s">
        <v>38</v>
      </c>
      <c r="AX196" s="14" t="s">
        <v>77</v>
      </c>
      <c r="AY196" s="245" t="s">
        <v>139</v>
      </c>
    </row>
    <row r="197" s="16" customFormat="1">
      <c r="A197" s="16"/>
      <c r="B197" s="257"/>
      <c r="C197" s="258"/>
      <c r="D197" s="226" t="s">
        <v>150</v>
      </c>
      <c r="E197" s="259" t="s">
        <v>37</v>
      </c>
      <c r="F197" s="260" t="s">
        <v>178</v>
      </c>
      <c r="G197" s="258"/>
      <c r="H197" s="261">
        <v>962.20000000000005</v>
      </c>
      <c r="I197" s="262"/>
      <c r="J197" s="258"/>
      <c r="K197" s="258"/>
      <c r="L197" s="263"/>
      <c r="M197" s="264"/>
      <c r="N197" s="265"/>
      <c r="O197" s="265"/>
      <c r="P197" s="265"/>
      <c r="Q197" s="265"/>
      <c r="R197" s="265"/>
      <c r="S197" s="265"/>
      <c r="T197" s="266"/>
      <c r="U197" s="16"/>
      <c r="V197" s="16"/>
      <c r="W197" s="16"/>
      <c r="X197" s="16"/>
      <c r="Y197" s="16"/>
      <c r="Z197" s="16"/>
      <c r="AA197" s="16"/>
      <c r="AB197" s="16"/>
      <c r="AC197" s="16"/>
      <c r="AD197" s="16"/>
      <c r="AE197" s="16"/>
      <c r="AT197" s="267" t="s">
        <v>150</v>
      </c>
      <c r="AU197" s="267" t="s">
        <v>87</v>
      </c>
      <c r="AV197" s="16" t="s">
        <v>146</v>
      </c>
      <c r="AW197" s="16" t="s">
        <v>38</v>
      </c>
      <c r="AX197" s="16" t="s">
        <v>85</v>
      </c>
      <c r="AY197" s="267" t="s">
        <v>139</v>
      </c>
    </row>
    <row r="198" s="2" customFormat="1" ht="24.15" customHeight="1">
      <c r="A198" s="40"/>
      <c r="B198" s="41"/>
      <c r="C198" s="206" t="s">
        <v>314</v>
      </c>
      <c r="D198" s="206" t="s">
        <v>141</v>
      </c>
      <c r="E198" s="207" t="s">
        <v>1665</v>
      </c>
      <c r="F198" s="208" t="s">
        <v>1666</v>
      </c>
      <c r="G198" s="209" t="s">
        <v>144</v>
      </c>
      <c r="H198" s="210">
        <v>954.70000000000005</v>
      </c>
      <c r="I198" s="211"/>
      <c r="J198" s="212">
        <f>ROUND(I198*H198,2)</f>
        <v>0</v>
      </c>
      <c r="K198" s="208" t="s">
        <v>145</v>
      </c>
      <c r="L198" s="46"/>
      <c r="M198" s="213" t="s">
        <v>37</v>
      </c>
      <c r="N198" s="214" t="s">
        <v>48</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146</v>
      </c>
      <c r="AT198" s="217" t="s">
        <v>141</v>
      </c>
      <c r="AU198" s="217" t="s">
        <v>87</v>
      </c>
      <c r="AY198" s="19" t="s">
        <v>139</v>
      </c>
      <c r="BE198" s="218">
        <f>IF(N198="základní",J198,0)</f>
        <v>0</v>
      </c>
      <c r="BF198" s="218">
        <f>IF(N198="snížená",J198,0)</f>
        <v>0</v>
      </c>
      <c r="BG198" s="218">
        <f>IF(N198="zákl. přenesená",J198,0)</f>
        <v>0</v>
      </c>
      <c r="BH198" s="218">
        <f>IF(N198="sníž. přenesená",J198,0)</f>
        <v>0</v>
      </c>
      <c r="BI198" s="218">
        <f>IF(N198="nulová",J198,0)</f>
        <v>0</v>
      </c>
      <c r="BJ198" s="19" t="s">
        <v>85</v>
      </c>
      <c r="BK198" s="218">
        <f>ROUND(I198*H198,2)</f>
        <v>0</v>
      </c>
      <c r="BL198" s="19" t="s">
        <v>146</v>
      </c>
      <c r="BM198" s="217" t="s">
        <v>1667</v>
      </c>
    </row>
    <row r="199" s="2" customFormat="1">
      <c r="A199" s="40"/>
      <c r="B199" s="41"/>
      <c r="C199" s="42"/>
      <c r="D199" s="219" t="s">
        <v>148</v>
      </c>
      <c r="E199" s="42"/>
      <c r="F199" s="220" t="s">
        <v>1668</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148</v>
      </c>
      <c r="AU199" s="19" t="s">
        <v>87</v>
      </c>
    </row>
    <row r="200" s="13" customFormat="1">
      <c r="A200" s="13"/>
      <c r="B200" s="224"/>
      <c r="C200" s="225"/>
      <c r="D200" s="226" t="s">
        <v>150</v>
      </c>
      <c r="E200" s="227" t="s">
        <v>37</v>
      </c>
      <c r="F200" s="228" t="s">
        <v>1641</v>
      </c>
      <c r="G200" s="225"/>
      <c r="H200" s="227" t="s">
        <v>37</v>
      </c>
      <c r="I200" s="229"/>
      <c r="J200" s="225"/>
      <c r="K200" s="225"/>
      <c r="L200" s="230"/>
      <c r="M200" s="231"/>
      <c r="N200" s="232"/>
      <c r="O200" s="232"/>
      <c r="P200" s="232"/>
      <c r="Q200" s="232"/>
      <c r="R200" s="232"/>
      <c r="S200" s="232"/>
      <c r="T200" s="233"/>
      <c r="U200" s="13"/>
      <c r="V200" s="13"/>
      <c r="W200" s="13"/>
      <c r="X200" s="13"/>
      <c r="Y200" s="13"/>
      <c r="Z200" s="13"/>
      <c r="AA200" s="13"/>
      <c r="AB200" s="13"/>
      <c r="AC200" s="13"/>
      <c r="AD200" s="13"/>
      <c r="AE200" s="13"/>
      <c r="AT200" s="234" t="s">
        <v>150</v>
      </c>
      <c r="AU200" s="234" t="s">
        <v>87</v>
      </c>
      <c r="AV200" s="13" t="s">
        <v>85</v>
      </c>
      <c r="AW200" s="13" t="s">
        <v>38</v>
      </c>
      <c r="AX200" s="13" t="s">
        <v>77</v>
      </c>
      <c r="AY200" s="234" t="s">
        <v>139</v>
      </c>
    </row>
    <row r="201" s="14" customFormat="1">
      <c r="A201" s="14"/>
      <c r="B201" s="235"/>
      <c r="C201" s="236"/>
      <c r="D201" s="226" t="s">
        <v>150</v>
      </c>
      <c r="E201" s="237" t="s">
        <v>37</v>
      </c>
      <c r="F201" s="238" t="s">
        <v>1642</v>
      </c>
      <c r="G201" s="236"/>
      <c r="H201" s="239">
        <v>303.69999999999999</v>
      </c>
      <c r="I201" s="240"/>
      <c r="J201" s="236"/>
      <c r="K201" s="236"/>
      <c r="L201" s="241"/>
      <c r="M201" s="242"/>
      <c r="N201" s="243"/>
      <c r="O201" s="243"/>
      <c r="P201" s="243"/>
      <c r="Q201" s="243"/>
      <c r="R201" s="243"/>
      <c r="S201" s="243"/>
      <c r="T201" s="244"/>
      <c r="U201" s="14"/>
      <c r="V201" s="14"/>
      <c r="W201" s="14"/>
      <c r="X201" s="14"/>
      <c r="Y201" s="14"/>
      <c r="Z201" s="14"/>
      <c r="AA201" s="14"/>
      <c r="AB201" s="14"/>
      <c r="AC201" s="14"/>
      <c r="AD201" s="14"/>
      <c r="AE201" s="14"/>
      <c r="AT201" s="245" t="s">
        <v>150</v>
      </c>
      <c r="AU201" s="245" t="s">
        <v>87</v>
      </c>
      <c r="AV201" s="14" t="s">
        <v>87</v>
      </c>
      <c r="AW201" s="14" t="s">
        <v>38</v>
      </c>
      <c r="AX201" s="14" t="s">
        <v>77</v>
      </c>
      <c r="AY201" s="245" t="s">
        <v>139</v>
      </c>
    </row>
    <row r="202" s="14" customFormat="1">
      <c r="A202" s="14"/>
      <c r="B202" s="235"/>
      <c r="C202" s="236"/>
      <c r="D202" s="226" t="s">
        <v>150</v>
      </c>
      <c r="E202" s="237" t="s">
        <v>37</v>
      </c>
      <c r="F202" s="238" t="s">
        <v>1616</v>
      </c>
      <c r="G202" s="236"/>
      <c r="H202" s="239">
        <v>288.89999999999998</v>
      </c>
      <c r="I202" s="240"/>
      <c r="J202" s="236"/>
      <c r="K202" s="236"/>
      <c r="L202" s="241"/>
      <c r="M202" s="242"/>
      <c r="N202" s="243"/>
      <c r="O202" s="243"/>
      <c r="P202" s="243"/>
      <c r="Q202" s="243"/>
      <c r="R202" s="243"/>
      <c r="S202" s="243"/>
      <c r="T202" s="244"/>
      <c r="U202" s="14"/>
      <c r="V202" s="14"/>
      <c r="W202" s="14"/>
      <c r="X202" s="14"/>
      <c r="Y202" s="14"/>
      <c r="Z202" s="14"/>
      <c r="AA202" s="14"/>
      <c r="AB202" s="14"/>
      <c r="AC202" s="14"/>
      <c r="AD202" s="14"/>
      <c r="AE202" s="14"/>
      <c r="AT202" s="245" t="s">
        <v>150</v>
      </c>
      <c r="AU202" s="245" t="s">
        <v>87</v>
      </c>
      <c r="AV202" s="14" t="s">
        <v>87</v>
      </c>
      <c r="AW202" s="14" t="s">
        <v>38</v>
      </c>
      <c r="AX202" s="14" t="s">
        <v>77</v>
      </c>
      <c r="AY202" s="245" t="s">
        <v>139</v>
      </c>
    </row>
    <row r="203" s="14" customFormat="1">
      <c r="A203" s="14"/>
      <c r="B203" s="235"/>
      <c r="C203" s="236"/>
      <c r="D203" s="226" t="s">
        <v>150</v>
      </c>
      <c r="E203" s="237" t="s">
        <v>37</v>
      </c>
      <c r="F203" s="238" t="s">
        <v>1643</v>
      </c>
      <c r="G203" s="236"/>
      <c r="H203" s="239">
        <v>362.10000000000002</v>
      </c>
      <c r="I203" s="240"/>
      <c r="J203" s="236"/>
      <c r="K203" s="236"/>
      <c r="L203" s="241"/>
      <c r="M203" s="242"/>
      <c r="N203" s="243"/>
      <c r="O203" s="243"/>
      <c r="P203" s="243"/>
      <c r="Q203" s="243"/>
      <c r="R203" s="243"/>
      <c r="S203" s="243"/>
      <c r="T203" s="244"/>
      <c r="U203" s="14"/>
      <c r="V203" s="14"/>
      <c r="W203" s="14"/>
      <c r="X203" s="14"/>
      <c r="Y203" s="14"/>
      <c r="Z203" s="14"/>
      <c r="AA203" s="14"/>
      <c r="AB203" s="14"/>
      <c r="AC203" s="14"/>
      <c r="AD203" s="14"/>
      <c r="AE203" s="14"/>
      <c r="AT203" s="245" t="s">
        <v>150</v>
      </c>
      <c r="AU203" s="245" t="s">
        <v>87</v>
      </c>
      <c r="AV203" s="14" t="s">
        <v>87</v>
      </c>
      <c r="AW203" s="14" t="s">
        <v>38</v>
      </c>
      <c r="AX203" s="14" t="s">
        <v>77</v>
      </c>
      <c r="AY203" s="245" t="s">
        <v>139</v>
      </c>
    </row>
    <row r="204" s="16" customFormat="1">
      <c r="A204" s="16"/>
      <c r="B204" s="257"/>
      <c r="C204" s="258"/>
      <c r="D204" s="226" t="s">
        <v>150</v>
      </c>
      <c r="E204" s="259" t="s">
        <v>37</v>
      </c>
      <c r="F204" s="260" t="s">
        <v>178</v>
      </c>
      <c r="G204" s="258"/>
      <c r="H204" s="261">
        <v>954.70000000000005</v>
      </c>
      <c r="I204" s="262"/>
      <c r="J204" s="258"/>
      <c r="K204" s="258"/>
      <c r="L204" s="263"/>
      <c r="M204" s="264"/>
      <c r="N204" s="265"/>
      <c r="O204" s="265"/>
      <c r="P204" s="265"/>
      <c r="Q204" s="265"/>
      <c r="R204" s="265"/>
      <c r="S204" s="265"/>
      <c r="T204" s="266"/>
      <c r="U204" s="16"/>
      <c r="V204" s="16"/>
      <c r="W204" s="16"/>
      <c r="X204" s="16"/>
      <c r="Y204" s="16"/>
      <c r="Z204" s="16"/>
      <c r="AA204" s="16"/>
      <c r="AB204" s="16"/>
      <c r="AC204" s="16"/>
      <c r="AD204" s="16"/>
      <c r="AE204" s="16"/>
      <c r="AT204" s="267" t="s">
        <v>150</v>
      </c>
      <c r="AU204" s="267" t="s">
        <v>87</v>
      </c>
      <c r="AV204" s="16" t="s">
        <v>146</v>
      </c>
      <c r="AW204" s="16" t="s">
        <v>38</v>
      </c>
      <c r="AX204" s="16" t="s">
        <v>85</v>
      </c>
      <c r="AY204" s="267" t="s">
        <v>139</v>
      </c>
    </row>
    <row r="205" s="2" customFormat="1" ht="24.15" customHeight="1">
      <c r="A205" s="40"/>
      <c r="B205" s="41"/>
      <c r="C205" s="206" t="s">
        <v>319</v>
      </c>
      <c r="D205" s="206" t="s">
        <v>141</v>
      </c>
      <c r="E205" s="207" t="s">
        <v>1669</v>
      </c>
      <c r="F205" s="208" t="s">
        <v>1670</v>
      </c>
      <c r="G205" s="209" t="s">
        <v>144</v>
      </c>
      <c r="H205" s="210">
        <v>7.5</v>
      </c>
      <c r="I205" s="211"/>
      <c r="J205" s="212">
        <f>ROUND(I205*H205,2)</f>
        <v>0</v>
      </c>
      <c r="K205" s="208" t="s">
        <v>145</v>
      </c>
      <c r="L205" s="46"/>
      <c r="M205" s="213" t="s">
        <v>37</v>
      </c>
      <c r="N205" s="214" t="s">
        <v>48</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146</v>
      </c>
      <c r="AT205" s="217" t="s">
        <v>141</v>
      </c>
      <c r="AU205" s="217" t="s">
        <v>87</v>
      </c>
      <c r="AY205" s="19" t="s">
        <v>139</v>
      </c>
      <c r="BE205" s="218">
        <f>IF(N205="základní",J205,0)</f>
        <v>0</v>
      </c>
      <c r="BF205" s="218">
        <f>IF(N205="snížená",J205,0)</f>
        <v>0</v>
      </c>
      <c r="BG205" s="218">
        <f>IF(N205="zákl. přenesená",J205,0)</f>
        <v>0</v>
      </c>
      <c r="BH205" s="218">
        <f>IF(N205="sníž. přenesená",J205,0)</f>
        <v>0</v>
      </c>
      <c r="BI205" s="218">
        <f>IF(N205="nulová",J205,0)</f>
        <v>0</v>
      </c>
      <c r="BJ205" s="19" t="s">
        <v>85</v>
      </c>
      <c r="BK205" s="218">
        <f>ROUND(I205*H205,2)</f>
        <v>0</v>
      </c>
      <c r="BL205" s="19" t="s">
        <v>146</v>
      </c>
      <c r="BM205" s="217" t="s">
        <v>1671</v>
      </c>
    </row>
    <row r="206" s="2" customFormat="1">
      <c r="A206" s="40"/>
      <c r="B206" s="41"/>
      <c r="C206" s="42"/>
      <c r="D206" s="219" t="s">
        <v>148</v>
      </c>
      <c r="E206" s="42"/>
      <c r="F206" s="220" t="s">
        <v>1672</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148</v>
      </c>
      <c r="AU206" s="19" t="s">
        <v>87</v>
      </c>
    </row>
    <row r="207" s="13" customFormat="1">
      <c r="A207" s="13"/>
      <c r="B207" s="224"/>
      <c r="C207" s="225"/>
      <c r="D207" s="226" t="s">
        <v>150</v>
      </c>
      <c r="E207" s="227" t="s">
        <v>37</v>
      </c>
      <c r="F207" s="228" t="s">
        <v>1633</v>
      </c>
      <c r="G207" s="225"/>
      <c r="H207" s="227" t="s">
        <v>37</v>
      </c>
      <c r="I207" s="229"/>
      <c r="J207" s="225"/>
      <c r="K207" s="225"/>
      <c r="L207" s="230"/>
      <c r="M207" s="231"/>
      <c r="N207" s="232"/>
      <c r="O207" s="232"/>
      <c r="P207" s="232"/>
      <c r="Q207" s="232"/>
      <c r="R207" s="232"/>
      <c r="S207" s="232"/>
      <c r="T207" s="233"/>
      <c r="U207" s="13"/>
      <c r="V207" s="13"/>
      <c r="W207" s="13"/>
      <c r="X207" s="13"/>
      <c r="Y207" s="13"/>
      <c r="Z207" s="13"/>
      <c r="AA207" s="13"/>
      <c r="AB207" s="13"/>
      <c r="AC207" s="13"/>
      <c r="AD207" s="13"/>
      <c r="AE207" s="13"/>
      <c r="AT207" s="234" t="s">
        <v>150</v>
      </c>
      <c r="AU207" s="234" t="s">
        <v>87</v>
      </c>
      <c r="AV207" s="13" t="s">
        <v>85</v>
      </c>
      <c r="AW207" s="13" t="s">
        <v>38</v>
      </c>
      <c r="AX207" s="13" t="s">
        <v>77</v>
      </c>
      <c r="AY207" s="234" t="s">
        <v>139</v>
      </c>
    </row>
    <row r="208" s="14" customFormat="1">
      <c r="A208" s="14"/>
      <c r="B208" s="235"/>
      <c r="C208" s="236"/>
      <c r="D208" s="226" t="s">
        <v>150</v>
      </c>
      <c r="E208" s="237" t="s">
        <v>37</v>
      </c>
      <c r="F208" s="238" t="s">
        <v>1634</v>
      </c>
      <c r="G208" s="236"/>
      <c r="H208" s="239">
        <v>4.5</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150</v>
      </c>
      <c r="AU208" s="245" t="s">
        <v>87</v>
      </c>
      <c r="AV208" s="14" t="s">
        <v>87</v>
      </c>
      <c r="AW208" s="14" t="s">
        <v>38</v>
      </c>
      <c r="AX208" s="14" t="s">
        <v>77</v>
      </c>
      <c r="AY208" s="245" t="s">
        <v>139</v>
      </c>
    </row>
    <row r="209" s="13" customFormat="1">
      <c r="A209" s="13"/>
      <c r="B209" s="224"/>
      <c r="C209" s="225"/>
      <c r="D209" s="226" t="s">
        <v>150</v>
      </c>
      <c r="E209" s="227" t="s">
        <v>37</v>
      </c>
      <c r="F209" s="228" t="s">
        <v>1635</v>
      </c>
      <c r="G209" s="225"/>
      <c r="H209" s="227" t="s">
        <v>37</v>
      </c>
      <c r="I209" s="229"/>
      <c r="J209" s="225"/>
      <c r="K209" s="225"/>
      <c r="L209" s="230"/>
      <c r="M209" s="231"/>
      <c r="N209" s="232"/>
      <c r="O209" s="232"/>
      <c r="P209" s="232"/>
      <c r="Q209" s="232"/>
      <c r="R209" s="232"/>
      <c r="S209" s="232"/>
      <c r="T209" s="233"/>
      <c r="U209" s="13"/>
      <c r="V209" s="13"/>
      <c r="W209" s="13"/>
      <c r="X209" s="13"/>
      <c r="Y209" s="13"/>
      <c r="Z209" s="13"/>
      <c r="AA209" s="13"/>
      <c r="AB209" s="13"/>
      <c r="AC209" s="13"/>
      <c r="AD209" s="13"/>
      <c r="AE209" s="13"/>
      <c r="AT209" s="234" t="s">
        <v>150</v>
      </c>
      <c r="AU209" s="234" t="s">
        <v>87</v>
      </c>
      <c r="AV209" s="13" t="s">
        <v>85</v>
      </c>
      <c r="AW209" s="13" t="s">
        <v>38</v>
      </c>
      <c r="AX209" s="13" t="s">
        <v>77</v>
      </c>
      <c r="AY209" s="234" t="s">
        <v>139</v>
      </c>
    </row>
    <row r="210" s="14" customFormat="1">
      <c r="A210" s="14"/>
      <c r="B210" s="235"/>
      <c r="C210" s="236"/>
      <c r="D210" s="226" t="s">
        <v>150</v>
      </c>
      <c r="E210" s="237" t="s">
        <v>37</v>
      </c>
      <c r="F210" s="238" t="s">
        <v>1636</v>
      </c>
      <c r="G210" s="236"/>
      <c r="H210" s="239">
        <v>3</v>
      </c>
      <c r="I210" s="240"/>
      <c r="J210" s="236"/>
      <c r="K210" s="236"/>
      <c r="L210" s="241"/>
      <c r="M210" s="242"/>
      <c r="N210" s="243"/>
      <c r="O210" s="243"/>
      <c r="P210" s="243"/>
      <c r="Q210" s="243"/>
      <c r="R210" s="243"/>
      <c r="S210" s="243"/>
      <c r="T210" s="244"/>
      <c r="U210" s="14"/>
      <c r="V210" s="14"/>
      <c r="W210" s="14"/>
      <c r="X210" s="14"/>
      <c r="Y210" s="14"/>
      <c r="Z210" s="14"/>
      <c r="AA210" s="14"/>
      <c r="AB210" s="14"/>
      <c r="AC210" s="14"/>
      <c r="AD210" s="14"/>
      <c r="AE210" s="14"/>
      <c r="AT210" s="245" t="s">
        <v>150</v>
      </c>
      <c r="AU210" s="245" t="s">
        <v>87</v>
      </c>
      <c r="AV210" s="14" t="s">
        <v>87</v>
      </c>
      <c r="AW210" s="14" t="s">
        <v>38</v>
      </c>
      <c r="AX210" s="14" t="s">
        <v>77</v>
      </c>
      <c r="AY210" s="245" t="s">
        <v>139</v>
      </c>
    </row>
    <row r="211" s="16" customFormat="1">
      <c r="A211" s="16"/>
      <c r="B211" s="257"/>
      <c r="C211" s="258"/>
      <c r="D211" s="226" t="s">
        <v>150</v>
      </c>
      <c r="E211" s="259" t="s">
        <v>37</v>
      </c>
      <c r="F211" s="260" t="s">
        <v>178</v>
      </c>
      <c r="G211" s="258"/>
      <c r="H211" s="261">
        <v>7.5</v>
      </c>
      <c r="I211" s="262"/>
      <c r="J211" s="258"/>
      <c r="K211" s="258"/>
      <c r="L211" s="263"/>
      <c r="M211" s="264"/>
      <c r="N211" s="265"/>
      <c r="O211" s="265"/>
      <c r="P211" s="265"/>
      <c r="Q211" s="265"/>
      <c r="R211" s="265"/>
      <c r="S211" s="265"/>
      <c r="T211" s="266"/>
      <c r="U211" s="16"/>
      <c r="V211" s="16"/>
      <c r="W211" s="16"/>
      <c r="X211" s="16"/>
      <c r="Y211" s="16"/>
      <c r="Z211" s="16"/>
      <c r="AA211" s="16"/>
      <c r="AB211" s="16"/>
      <c r="AC211" s="16"/>
      <c r="AD211" s="16"/>
      <c r="AE211" s="16"/>
      <c r="AT211" s="267" t="s">
        <v>150</v>
      </c>
      <c r="AU211" s="267" t="s">
        <v>87</v>
      </c>
      <c r="AV211" s="16" t="s">
        <v>146</v>
      </c>
      <c r="AW211" s="16" t="s">
        <v>38</v>
      </c>
      <c r="AX211" s="16" t="s">
        <v>85</v>
      </c>
      <c r="AY211" s="267" t="s">
        <v>139</v>
      </c>
    </row>
    <row r="212" s="2" customFormat="1" ht="16.5" customHeight="1">
      <c r="A212" s="40"/>
      <c r="B212" s="41"/>
      <c r="C212" s="206" t="s">
        <v>324</v>
      </c>
      <c r="D212" s="206" t="s">
        <v>141</v>
      </c>
      <c r="E212" s="207" t="s">
        <v>1673</v>
      </c>
      <c r="F212" s="208" t="s">
        <v>1674</v>
      </c>
      <c r="G212" s="209" t="s">
        <v>182</v>
      </c>
      <c r="H212" s="210">
        <v>32</v>
      </c>
      <c r="I212" s="211"/>
      <c r="J212" s="212">
        <f>ROUND(I212*H212,2)</f>
        <v>0</v>
      </c>
      <c r="K212" s="208" t="s">
        <v>145</v>
      </c>
      <c r="L212" s="46"/>
      <c r="M212" s="213" t="s">
        <v>37</v>
      </c>
      <c r="N212" s="214" t="s">
        <v>48</v>
      </c>
      <c r="O212" s="86"/>
      <c r="P212" s="215">
        <f>O212*H212</f>
        <v>0</v>
      </c>
      <c r="Q212" s="215">
        <v>0.10756</v>
      </c>
      <c r="R212" s="215">
        <f>Q212*H212</f>
        <v>3.4419200000000001</v>
      </c>
      <c r="S212" s="215">
        <v>0</v>
      </c>
      <c r="T212" s="216">
        <f>S212*H212</f>
        <v>0</v>
      </c>
      <c r="U212" s="40"/>
      <c r="V212" s="40"/>
      <c r="W212" s="40"/>
      <c r="X212" s="40"/>
      <c r="Y212" s="40"/>
      <c r="Z212" s="40"/>
      <c r="AA212" s="40"/>
      <c r="AB212" s="40"/>
      <c r="AC212" s="40"/>
      <c r="AD212" s="40"/>
      <c r="AE212" s="40"/>
      <c r="AR212" s="217" t="s">
        <v>146</v>
      </c>
      <c r="AT212" s="217" t="s">
        <v>141</v>
      </c>
      <c r="AU212" s="217" t="s">
        <v>87</v>
      </c>
      <c r="AY212" s="19" t="s">
        <v>139</v>
      </c>
      <c r="BE212" s="218">
        <f>IF(N212="základní",J212,0)</f>
        <v>0</v>
      </c>
      <c r="BF212" s="218">
        <f>IF(N212="snížená",J212,0)</f>
        <v>0</v>
      </c>
      <c r="BG212" s="218">
        <f>IF(N212="zákl. přenesená",J212,0)</f>
        <v>0</v>
      </c>
      <c r="BH212" s="218">
        <f>IF(N212="sníž. přenesená",J212,0)</f>
        <v>0</v>
      </c>
      <c r="BI212" s="218">
        <f>IF(N212="nulová",J212,0)</f>
        <v>0</v>
      </c>
      <c r="BJ212" s="19" t="s">
        <v>85</v>
      </c>
      <c r="BK212" s="218">
        <f>ROUND(I212*H212,2)</f>
        <v>0</v>
      </c>
      <c r="BL212" s="19" t="s">
        <v>146</v>
      </c>
      <c r="BM212" s="217" t="s">
        <v>1675</v>
      </c>
    </row>
    <row r="213" s="2" customFormat="1">
      <c r="A213" s="40"/>
      <c r="B213" s="41"/>
      <c r="C213" s="42"/>
      <c r="D213" s="219" t="s">
        <v>148</v>
      </c>
      <c r="E213" s="42"/>
      <c r="F213" s="220" t="s">
        <v>1676</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148</v>
      </c>
      <c r="AU213" s="19" t="s">
        <v>87</v>
      </c>
    </row>
    <row r="214" s="14" customFormat="1">
      <c r="A214" s="14"/>
      <c r="B214" s="235"/>
      <c r="C214" s="236"/>
      <c r="D214" s="226" t="s">
        <v>150</v>
      </c>
      <c r="E214" s="237" t="s">
        <v>37</v>
      </c>
      <c r="F214" s="238" t="s">
        <v>1677</v>
      </c>
      <c r="G214" s="236"/>
      <c r="H214" s="239">
        <v>32</v>
      </c>
      <c r="I214" s="240"/>
      <c r="J214" s="236"/>
      <c r="K214" s="236"/>
      <c r="L214" s="241"/>
      <c r="M214" s="242"/>
      <c r="N214" s="243"/>
      <c r="O214" s="243"/>
      <c r="P214" s="243"/>
      <c r="Q214" s="243"/>
      <c r="R214" s="243"/>
      <c r="S214" s="243"/>
      <c r="T214" s="244"/>
      <c r="U214" s="14"/>
      <c r="V214" s="14"/>
      <c r="W214" s="14"/>
      <c r="X214" s="14"/>
      <c r="Y214" s="14"/>
      <c r="Z214" s="14"/>
      <c r="AA214" s="14"/>
      <c r="AB214" s="14"/>
      <c r="AC214" s="14"/>
      <c r="AD214" s="14"/>
      <c r="AE214" s="14"/>
      <c r="AT214" s="245" t="s">
        <v>150</v>
      </c>
      <c r="AU214" s="245" t="s">
        <v>87</v>
      </c>
      <c r="AV214" s="14" t="s">
        <v>87</v>
      </c>
      <c r="AW214" s="14" t="s">
        <v>38</v>
      </c>
      <c r="AX214" s="14" t="s">
        <v>85</v>
      </c>
      <c r="AY214" s="245" t="s">
        <v>139</v>
      </c>
    </row>
    <row r="215" s="12" customFormat="1" ht="22.8" customHeight="1">
      <c r="A215" s="12"/>
      <c r="B215" s="190"/>
      <c r="C215" s="191"/>
      <c r="D215" s="192" t="s">
        <v>76</v>
      </c>
      <c r="E215" s="204" t="s">
        <v>204</v>
      </c>
      <c r="F215" s="204" t="s">
        <v>340</v>
      </c>
      <c r="G215" s="191"/>
      <c r="H215" s="191"/>
      <c r="I215" s="194"/>
      <c r="J215" s="205">
        <f>BK215</f>
        <v>0</v>
      </c>
      <c r="K215" s="191"/>
      <c r="L215" s="196"/>
      <c r="M215" s="197"/>
      <c r="N215" s="198"/>
      <c r="O215" s="198"/>
      <c r="P215" s="199">
        <f>SUM(P216:P224)</f>
        <v>0</v>
      </c>
      <c r="Q215" s="198"/>
      <c r="R215" s="199">
        <f>SUM(R216:R224)</f>
        <v>0</v>
      </c>
      <c r="S215" s="198"/>
      <c r="T215" s="200">
        <f>SUM(T216:T224)</f>
        <v>0</v>
      </c>
      <c r="U215" s="12"/>
      <c r="V215" s="12"/>
      <c r="W215" s="12"/>
      <c r="X215" s="12"/>
      <c r="Y215" s="12"/>
      <c r="Z215" s="12"/>
      <c r="AA215" s="12"/>
      <c r="AB215" s="12"/>
      <c r="AC215" s="12"/>
      <c r="AD215" s="12"/>
      <c r="AE215" s="12"/>
      <c r="AR215" s="201" t="s">
        <v>85</v>
      </c>
      <c r="AT215" s="202" t="s">
        <v>76</v>
      </c>
      <c r="AU215" s="202" t="s">
        <v>85</v>
      </c>
      <c r="AY215" s="201" t="s">
        <v>139</v>
      </c>
      <c r="BK215" s="203">
        <f>SUM(BK216:BK224)</f>
        <v>0</v>
      </c>
    </row>
    <row r="216" s="2" customFormat="1" ht="16.5" customHeight="1">
      <c r="A216" s="40"/>
      <c r="B216" s="41"/>
      <c r="C216" s="206" t="s">
        <v>329</v>
      </c>
      <c r="D216" s="206" t="s">
        <v>141</v>
      </c>
      <c r="E216" s="207" t="s">
        <v>1678</v>
      </c>
      <c r="F216" s="208" t="s">
        <v>1679</v>
      </c>
      <c r="G216" s="209" t="s">
        <v>182</v>
      </c>
      <c r="H216" s="210">
        <v>46</v>
      </c>
      <c r="I216" s="211"/>
      <c r="J216" s="212">
        <f>ROUND(I216*H216,2)</f>
        <v>0</v>
      </c>
      <c r="K216" s="208" t="s">
        <v>145</v>
      </c>
      <c r="L216" s="46"/>
      <c r="M216" s="213" t="s">
        <v>37</v>
      </c>
      <c r="N216" s="214" t="s">
        <v>48</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146</v>
      </c>
      <c r="AT216" s="217" t="s">
        <v>141</v>
      </c>
      <c r="AU216" s="217" t="s">
        <v>87</v>
      </c>
      <c r="AY216" s="19" t="s">
        <v>139</v>
      </c>
      <c r="BE216" s="218">
        <f>IF(N216="základní",J216,0)</f>
        <v>0</v>
      </c>
      <c r="BF216" s="218">
        <f>IF(N216="snížená",J216,0)</f>
        <v>0</v>
      </c>
      <c r="BG216" s="218">
        <f>IF(N216="zákl. přenesená",J216,0)</f>
        <v>0</v>
      </c>
      <c r="BH216" s="218">
        <f>IF(N216="sníž. přenesená",J216,0)</f>
        <v>0</v>
      </c>
      <c r="BI216" s="218">
        <f>IF(N216="nulová",J216,0)</f>
        <v>0</v>
      </c>
      <c r="BJ216" s="19" t="s">
        <v>85</v>
      </c>
      <c r="BK216" s="218">
        <f>ROUND(I216*H216,2)</f>
        <v>0</v>
      </c>
      <c r="BL216" s="19" t="s">
        <v>146</v>
      </c>
      <c r="BM216" s="217" t="s">
        <v>1680</v>
      </c>
    </row>
    <row r="217" s="2" customFormat="1">
      <c r="A217" s="40"/>
      <c r="B217" s="41"/>
      <c r="C217" s="42"/>
      <c r="D217" s="219" t="s">
        <v>148</v>
      </c>
      <c r="E217" s="42"/>
      <c r="F217" s="220" t="s">
        <v>1681</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148</v>
      </c>
      <c r="AU217" s="19" t="s">
        <v>87</v>
      </c>
    </row>
    <row r="218" s="13" customFormat="1">
      <c r="A218" s="13"/>
      <c r="B218" s="224"/>
      <c r="C218" s="225"/>
      <c r="D218" s="226" t="s">
        <v>150</v>
      </c>
      <c r="E218" s="227" t="s">
        <v>37</v>
      </c>
      <c r="F218" s="228" t="s">
        <v>1682</v>
      </c>
      <c r="G218" s="225"/>
      <c r="H218" s="227" t="s">
        <v>37</v>
      </c>
      <c r="I218" s="229"/>
      <c r="J218" s="225"/>
      <c r="K218" s="225"/>
      <c r="L218" s="230"/>
      <c r="M218" s="231"/>
      <c r="N218" s="232"/>
      <c r="O218" s="232"/>
      <c r="P218" s="232"/>
      <c r="Q218" s="232"/>
      <c r="R218" s="232"/>
      <c r="S218" s="232"/>
      <c r="T218" s="233"/>
      <c r="U218" s="13"/>
      <c r="V218" s="13"/>
      <c r="W218" s="13"/>
      <c r="X218" s="13"/>
      <c r="Y218" s="13"/>
      <c r="Z218" s="13"/>
      <c r="AA218" s="13"/>
      <c r="AB218" s="13"/>
      <c r="AC218" s="13"/>
      <c r="AD218" s="13"/>
      <c r="AE218" s="13"/>
      <c r="AT218" s="234" t="s">
        <v>150</v>
      </c>
      <c r="AU218" s="234" t="s">
        <v>87</v>
      </c>
      <c r="AV218" s="13" t="s">
        <v>85</v>
      </c>
      <c r="AW218" s="13" t="s">
        <v>38</v>
      </c>
      <c r="AX218" s="13" t="s">
        <v>77</v>
      </c>
      <c r="AY218" s="234" t="s">
        <v>139</v>
      </c>
    </row>
    <row r="219" s="14" customFormat="1">
      <c r="A219" s="14"/>
      <c r="B219" s="235"/>
      <c r="C219" s="236"/>
      <c r="D219" s="226" t="s">
        <v>150</v>
      </c>
      <c r="E219" s="237" t="s">
        <v>37</v>
      </c>
      <c r="F219" s="238" t="s">
        <v>1683</v>
      </c>
      <c r="G219" s="236"/>
      <c r="H219" s="239">
        <v>16</v>
      </c>
      <c r="I219" s="240"/>
      <c r="J219" s="236"/>
      <c r="K219" s="236"/>
      <c r="L219" s="241"/>
      <c r="M219" s="242"/>
      <c r="N219" s="243"/>
      <c r="O219" s="243"/>
      <c r="P219" s="243"/>
      <c r="Q219" s="243"/>
      <c r="R219" s="243"/>
      <c r="S219" s="243"/>
      <c r="T219" s="244"/>
      <c r="U219" s="14"/>
      <c r="V219" s="14"/>
      <c r="W219" s="14"/>
      <c r="X219" s="14"/>
      <c r="Y219" s="14"/>
      <c r="Z219" s="14"/>
      <c r="AA219" s="14"/>
      <c r="AB219" s="14"/>
      <c r="AC219" s="14"/>
      <c r="AD219" s="14"/>
      <c r="AE219" s="14"/>
      <c r="AT219" s="245" t="s">
        <v>150</v>
      </c>
      <c r="AU219" s="245" t="s">
        <v>87</v>
      </c>
      <c r="AV219" s="14" t="s">
        <v>87</v>
      </c>
      <c r="AW219" s="14" t="s">
        <v>38</v>
      </c>
      <c r="AX219" s="14" t="s">
        <v>77</v>
      </c>
      <c r="AY219" s="245" t="s">
        <v>139</v>
      </c>
    </row>
    <row r="220" s="13" customFormat="1">
      <c r="A220" s="13"/>
      <c r="B220" s="224"/>
      <c r="C220" s="225"/>
      <c r="D220" s="226" t="s">
        <v>150</v>
      </c>
      <c r="E220" s="227" t="s">
        <v>37</v>
      </c>
      <c r="F220" s="228" t="s">
        <v>1684</v>
      </c>
      <c r="G220" s="225"/>
      <c r="H220" s="227" t="s">
        <v>37</v>
      </c>
      <c r="I220" s="229"/>
      <c r="J220" s="225"/>
      <c r="K220" s="225"/>
      <c r="L220" s="230"/>
      <c r="M220" s="231"/>
      <c r="N220" s="232"/>
      <c r="O220" s="232"/>
      <c r="P220" s="232"/>
      <c r="Q220" s="232"/>
      <c r="R220" s="232"/>
      <c r="S220" s="232"/>
      <c r="T220" s="233"/>
      <c r="U220" s="13"/>
      <c r="V220" s="13"/>
      <c r="W220" s="13"/>
      <c r="X220" s="13"/>
      <c r="Y220" s="13"/>
      <c r="Z220" s="13"/>
      <c r="AA220" s="13"/>
      <c r="AB220" s="13"/>
      <c r="AC220" s="13"/>
      <c r="AD220" s="13"/>
      <c r="AE220" s="13"/>
      <c r="AT220" s="234" t="s">
        <v>150</v>
      </c>
      <c r="AU220" s="234" t="s">
        <v>87</v>
      </c>
      <c r="AV220" s="13" t="s">
        <v>85</v>
      </c>
      <c r="AW220" s="13" t="s">
        <v>38</v>
      </c>
      <c r="AX220" s="13" t="s">
        <v>77</v>
      </c>
      <c r="AY220" s="234" t="s">
        <v>139</v>
      </c>
    </row>
    <row r="221" s="14" customFormat="1">
      <c r="A221" s="14"/>
      <c r="B221" s="235"/>
      <c r="C221" s="236"/>
      <c r="D221" s="226" t="s">
        <v>150</v>
      </c>
      <c r="E221" s="237" t="s">
        <v>37</v>
      </c>
      <c r="F221" s="238" t="s">
        <v>1685</v>
      </c>
      <c r="G221" s="236"/>
      <c r="H221" s="239">
        <v>18</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150</v>
      </c>
      <c r="AU221" s="245" t="s">
        <v>87</v>
      </c>
      <c r="AV221" s="14" t="s">
        <v>87</v>
      </c>
      <c r="AW221" s="14" t="s">
        <v>38</v>
      </c>
      <c r="AX221" s="14" t="s">
        <v>77</v>
      </c>
      <c r="AY221" s="245" t="s">
        <v>139</v>
      </c>
    </row>
    <row r="222" s="13" customFormat="1">
      <c r="A222" s="13"/>
      <c r="B222" s="224"/>
      <c r="C222" s="225"/>
      <c r="D222" s="226" t="s">
        <v>150</v>
      </c>
      <c r="E222" s="227" t="s">
        <v>37</v>
      </c>
      <c r="F222" s="228" t="s">
        <v>1686</v>
      </c>
      <c r="G222" s="225"/>
      <c r="H222" s="227" t="s">
        <v>37</v>
      </c>
      <c r="I222" s="229"/>
      <c r="J222" s="225"/>
      <c r="K222" s="225"/>
      <c r="L222" s="230"/>
      <c r="M222" s="231"/>
      <c r="N222" s="232"/>
      <c r="O222" s="232"/>
      <c r="P222" s="232"/>
      <c r="Q222" s="232"/>
      <c r="R222" s="232"/>
      <c r="S222" s="232"/>
      <c r="T222" s="233"/>
      <c r="U222" s="13"/>
      <c r="V222" s="13"/>
      <c r="W222" s="13"/>
      <c r="X222" s="13"/>
      <c r="Y222" s="13"/>
      <c r="Z222" s="13"/>
      <c r="AA222" s="13"/>
      <c r="AB222" s="13"/>
      <c r="AC222" s="13"/>
      <c r="AD222" s="13"/>
      <c r="AE222" s="13"/>
      <c r="AT222" s="234" t="s">
        <v>150</v>
      </c>
      <c r="AU222" s="234" t="s">
        <v>87</v>
      </c>
      <c r="AV222" s="13" t="s">
        <v>85</v>
      </c>
      <c r="AW222" s="13" t="s">
        <v>38</v>
      </c>
      <c r="AX222" s="13" t="s">
        <v>77</v>
      </c>
      <c r="AY222" s="234" t="s">
        <v>139</v>
      </c>
    </row>
    <row r="223" s="14" customFormat="1">
      <c r="A223" s="14"/>
      <c r="B223" s="235"/>
      <c r="C223" s="236"/>
      <c r="D223" s="226" t="s">
        <v>150</v>
      </c>
      <c r="E223" s="237" t="s">
        <v>37</v>
      </c>
      <c r="F223" s="238" t="s">
        <v>1687</v>
      </c>
      <c r="G223" s="236"/>
      <c r="H223" s="239">
        <v>12</v>
      </c>
      <c r="I223" s="240"/>
      <c r="J223" s="236"/>
      <c r="K223" s="236"/>
      <c r="L223" s="241"/>
      <c r="M223" s="242"/>
      <c r="N223" s="243"/>
      <c r="O223" s="243"/>
      <c r="P223" s="243"/>
      <c r="Q223" s="243"/>
      <c r="R223" s="243"/>
      <c r="S223" s="243"/>
      <c r="T223" s="244"/>
      <c r="U223" s="14"/>
      <c r="V223" s="14"/>
      <c r="W223" s="14"/>
      <c r="X223" s="14"/>
      <c r="Y223" s="14"/>
      <c r="Z223" s="14"/>
      <c r="AA223" s="14"/>
      <c r="AB223" s="14"/>
      <c r="AC223" s="14"/>
      <c r="AD223" s="14"/>
      <c r="AE223" s="14"/>
      <c r="AT223" s="245" t="s">
        <v>150</v>
      </c>
      <c r="AU223" s="245" t="s">
        <v>87</v>
      </c>
      <c r="AV223" s="14" t="s">
        <v>87</v>
      </c>
      <c r="AW223" s="14" t="s">
        <v>38</v>
      </c>
      <c r="AX223" s="14" t="s">
        <v>77</v>
      </c>
      <c r="AY223" s="245" t="s">
        <v>139</v>
      </c>
    </row>
    <row r="224" s="16" customFormat="1">
      <c r="A224" s="16"/>
      <c r="B224" s="257"/>
      <c r="C224" s="258"/>
      <c r="D224" s="226" t="s">
        <v>150</v>
      </c>
      <c r="E224" s="259" t="s">
        <v>37</v>
      </c>
      <c r="F224" s="260" t="s">
        <v>178</v>
      </c>
      <c r="G224" s="258"/>
      <c r="H224" s="261">
        <v>46</v>
      </c>
      <c r="I224" s="262"/>
      <c r="J224" s="258"/>
      <c r="K224" s="258"/>
      <c r="L224" s="263"/>
      <c r="M224" s="264"/>
      <c r="N224" s="265"/>
      <c r="O224" s="265"/>
      <c r="P224" s="265"/>
      <c r="Q224" s="265"/>
      <c r="R224" s="265"/>
      <c r="S224" s="265"/>
      <c r="T224" s="266"/>
      <c r="U224" s="16"/>
      <c r="V224" s="16"/>
      <c r="W224" s="16"/>
      <c r="X224" s="16"/>
      <c r="Y224" s="16"/>
      <c r="Z224" s="16"/>
      <c r="AA224" s="16"/>
      <c r="AB224" s="16"/>
      <c r="AC224" s="16"/>
      <c r="AD224" s="16"/>
      <c r="AE224" s="16"/>
      <c r="AT224" s="267" t="s">
        <v>150</v>
      </c>
      <c r="AU224" s="267" t="s">
        <v>87</v>
      </c>
      <c r="AV224" s="16" t="s">
        <v>146</v>
      </c>
      <c r="AW224" s="16" t="s">
        <v>38</v>
      </c>
      <c r="AX224" s="16" t="s">
        <v>85</v>
      </c>
      <c r="AY224" s="267" t="s">
        <v>139</v>
      </c>
    </row>
    <row r="225" s="12" customFormat="1" ht="22.8" customHeight="1">
      <c r="A225" s="12"/>
      <c r="B225" s="190"/>
      <c r="C225" s="191"/>
      <c r="D225" s="192" t="s">
        <v>76</v>
      </c>
      <c r="E225" s="204" t="s">
        <v>449</v>
      </c>
      <c r="F225" s="204" t="s">
        <v>450</v>
      </c>
      <c r="G225" s="191"/>
      <c r="H225" s="191"/>
      <c r="I225" s="194"/>
      <c r="J225" s="205">
        <f>BK225</f>
        <v>0</v>
      </c>
      <c r="K225" s="191"/>
      <c r="L225" s="196"/>
      <c r="M225" s="197"/>
      <c r="N225" s="198"/>
      <c r="O225" s="198"/>
      <c r="P225" s="199">
        <f>SUM(P226:P229)</f>
        <v>0</v>
      </c>
      <c r="Q225" s="198"/>
      <c r="R225" s="199">
        <f>SUM(R226:R229)</f>
        <v>0</v>
      </c>
      <c r="S225" s="198"/>
      <c r="T225" s="200">
        <f>SUM(T226:T229)</f>
        <v>0</v>
      </c>
      <c r="U225" s="12"/>
      <c r="V225" s="12"/>
      <c r="W225" s="12"/>
      <c r="X225" s="12"/>
      <c r="Y225" s="12"/>
      <c r="Z225" s="12"/>
      <c r="AA225" s="12"/>
      <c r="AB225" s="12"/>
      <c r="AC225" s="12"/>
      <c r="AD225" s="12"/>
      <c r="AE225" s="12"/>
      <c r="AR225" s="201" t="s">
        <v>85</v>
      </c>
      <c r="AT225" s="202" t="s">
        <v>76</v>
      </c>
      <c r="AU225" s="202" t="s">
        <v>85</v>
      </c>
      <c r="AY225" s="201" t="s">
        <v>139</v>
      </c>
      <c r="BK225" s="203">
        <f>SUM(BK226:BK229)</f>
        <v>0</v>
      </c>
    </row>
    <row r="226" s="2" customFormat="1" ht="24.15" customHeight="1">
      <c r="A226" s="40"/>
      <c r="B226" s="41"/>
      <c r="C226" s="206" t="s">
        <v>341</v>
      </c>
      <c r="D226" s="206" t="s">
        <v>141</v>
      </c>
      <c r="E226" s="207" t="s">
        <v>471</v>
      </c>
      <c r="F226" s="208" t="s">
        <v>472</v>
      </c>
      <c r="G226" s="209" t="s">
        <v>454</v>
      </c>
      <c r="H226" s="210">
        <v>53.351999999999997</v>
      </c>
      <c r="I226" s="211"/>
      <c r="J226" s="212">
        <f>ROUND(I226*H226,2)</f>
        <v>0</v>
      </c>
      <c r="K226" s="208" t="s">
        <v>145</v>
      </c>
      <c r="L226" s="46"/>
      <c r="M226" s="213" t="s">
        <v>37</v>
      </c>
      <c r="N226" s="214" t="s">
        <v>48</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146</v>
      </c>
      <c r="AT226" s="217" t="s">
        <v>141</v>
      </c>
      <c r="AU226" s="217" t="s">
        <v>87</v>
      </c>
      <c r="AY226" s="19" t="s">
        <v>139</v>
      </c>
      <c r="BE226" s="218">
        <f>IF(N226="základní",J226,0)</f>
        <v>0</v>
      </c>
      <c r="BF226" s="218">
        <f>IF(N226="snížená",J226,0)</f>
        <v>0</v>
      </c>
      <c r="BG226" s="218">
        <f>IF(N226="zákl. přenesená",J226,0)</f>
        <v>0</v>
      </c>
      <c r="BH226" s="218">
        <f>IF(N226="sníž. přenesená",J226,0)</f>
        <v>0</v>
      </c>
      <c r="BI226" s="218">
        <f>IF(N226="nulová",J226,0)</f>
        <v>0</v>
      </c>
      <c r="BJ226" s="19" t="s">
        <v>85</v>
      </c>
      <c r="BK226" s="218">
        <f>ROUND(I226*H226,2)</f>
        <v>0</v>
      </c>
      <c r="BL226" s="19" t="s">
        <v>146</v>
      </c>
      <c r="BM226" s="217" t="s">
        <v>1688</v>
      </c>
    </row>
    <row r="227" s="2" customFormat="1">
      <c r="A227" s="40"/>
      <c r="B227" s="41"/>
      <c r="C227" s="42"/>
      <c r="D227" s="219" t="s">
        <v>148</v>
      </c>
      <c r="E227" s="42"/>
      <c r="F227" s="220" t="s">
        <v>474</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148</v>
      </c>
      <c r="AU227" s="19" t="s">
        <v>87</v>
      </c>
    </row>
    <row r="228" s="2" customFormat="1" ht="21.75" customHeight="1">
      <c r="A228" s="40"/>
      <c r="B228" s="41"/>
      <c r="C228" s="206" t="s">
        <v>334</v>
      </c>
      <c r="D228" s="206" t="s">
        <v>141</v>
      </c>
      <c r="E228" s="207" t="s">
        <v>466</v>
      </c>
      <c r="F228" s="208" t="s">
        <v>467</v>
      </c>
      <c r="G228" s="209" t="s">
        <v>454</v>
      </c>
      <c r="H228" s="210">
        <v>53.351999999999997</v>
      </c>
      <c r="I228" s="211"/>
      <c r="J228" s="212">
        <f>ROUND(I228*H228,2)</f>
        <v>0</v>
      </c>
      <c r="K228" s="208" t="s">
        <v>37</v>
      </c>
      <c r="L228" s="46"/>
      <c r="M228" s="213" t="s">
        <v>37</v>
      </c>
      <c r="N228" s="214" t="s">
        <v>48</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146</v>
      </c>
      <c r="AT228" s="217" t="s">
        <v>141</v>
      </c>
      <c r="AU228" s="217" t="s">
        <v>87</v>
      </c>
      <c r="AY228" s="19" t="s">
        <v>139</v>
      </c>
      <c r="BE228" s="218">
        <f>IF(N228="základní",J228,0)</f>
        <v>0</v>
      </c>
      <c r="BF228" s="218">
        <f>IF(N228="snížená",J228,0)</f>
        <v>0</v>
      </c>
      <c r="BG228" s="218">
        <f>IF(N228="zákl. přenesená",J228,0)</f>
        <v>0</v>
      </c>
      <c r="BH228" s="218">
        <f>IF(N228="sníž. přenesená",J228,0)</f>
        <v>0</v>
      </c>
      <c r="BI228" s="218">
        <f>IF(N228="nulová",J228,0)</f>
        <v>0</v>
      </c>
      <c r="BJ228" s="19" t="s">
        <v>85</v>
      </c>
      <c r="BK228" s="218">
        <f>ROUND(I228*H228,2)</f>
        <v>0</v>
      </c>
      <c r="BL228" s="19" t="s">
        <v>146</v>
      </c>
      <c r="BM228" s="217" t="s">
        <v>1689</v>
      </c>
    </row>
    <row r="229" s="14" customFormat="1">
      <c r="A229" s="14"/>
      <c r="B229" s="235"/>
      <c r="C229" s="236"/>
      <c r="D229" s="226" t="s">
        <v>150</v>
      </c>
      <c r="E229" s="237" t="s">
        <v>37</v>
      </c>
      <c r="F229" s="238" t="s">
        <v>1690</v>
      </c>
      <c r="G229" s="236"/>
      <c r="H229" s="239">
        <v>53.351999999999997</v>
      </c>
      <c r="I229" s="240"/>
      <c r="J229" s="236"/>
      <c r="K229" s="236"/>
      <c r="L229" s="241"/>
      <c r="M229" s="242"/>
      <c r="N229" s="243"/>
      <c r="O229" s="243"/>
      <c r="P229" s="243"/>
      <c r="Q229" s="243"/>
      <c r="R229" s="243"/>
      <c r="S229" s="243"/>
      <c r="T229" s="244"/>
      <c r="U229" s="14"/>
      <c r="V229" s="14"/>
      <c r="W229" s="14"/>
      <c r="X229" s="14"/>
      <c r="Y229" s="14"/>
      <c r="Z229" s="14"/>
      <c r="AA229" s="14"/>
      <c r="AB229" s="14"/>
      <c r="AC229" s="14"/>
      <c r="AD229" s="14"/>
      <c r="AE229" s="14"/>
      <c r="AT229" s="245" t="s">
        <v>150</v>
      </c>
      <c r="AU229" s="245" t="s">
        <v>87</v>
      </c>
      <c r="AV229" s="14" t="s">
        <v>87</v>
      </c>
      <c r="AW229" s="14" t="s">
        <v>38</v>
      </c>
      <c r="AX229" s="14" t="s">
        <v>85</v>
      </c>
      <c r="AY229" s="245" t="s">
        <v>139</v>
      </c>
    </row>
    <row r="230" s="12" customFormat="1" ht="22.8" customHeight="1">
      <c r="A230" s="12"/>
      <c r="B230" s="190"/>
      <c r="C230" s="191"/>
      <c r="D230" s="192" t="s">
        <v>76</v>
      </c>
      <c r="E230" s="204" t="s">
        <v>475</v>
      </c>
      <c r="F230" s="204" t="s">
        <v>476</v>
      </c>
      <c r="G230" s="191"/>
      <c r="H230" s="191"/>
      <c r="I230" s="194"/>
      <c r="J230" s="205">
        <f>BK230</f>
        <v>0</v>
      </c>
      <c r="K230" s="191"/>
      <c r="L230" s="196"/>
      <c r="M230" s="197"/>
      <c r="N230" s="198"/>
      <c r="O230" s="198"/>
      <c r="P230" s="199">
        <f>SUM(P231:P232)</f>
        <v>0</v>
      </c>
      <c r="Q230" s="198"/>
      <c r="R230" s="199">
        <f>SUM(R231:R232)</f>
        <v>0</v>
      </c>
      <c r="S230" s="198"/>
      <c r="T230" s="200">
        <f>SUM(T231:T232)</f>
        <v>0</v>
      </c>
      <c r="U230" s="12"/>
      <c r="V230" s="12"/>
      <c r="W230" s="12"/>
      <c r="X230" s="12"/>
      <c r="Y230" s="12"/>
      <c r="Z230" s="12"/>
      <c r="AA230" s="12"/>
      <c r="AB230" s="12"/>
      <c r="AC230" s="12"/>
      <c r="AD230" s="12"/>
      <c r="AE230" s="12"/>
      <c r="AR230" s="201" t="s">
        <v>85</v>
      </c>
      <c r="AT230" s="202" t="s">
        <v>76</v>
      </c>
      <c r="AU230" s="202" t="s">
        <v>85</v>
      </c>
      <c r="AY230" s="201" t="s">
        <v>139</v>
      </c>
      <c r="BK230" s="203">
        <f>SUM(BK231:BK232)</f>
        <v>0</v>
      </c>
    </row>
    <row r="231" s="2" customFormat="1" ht="24.15" customHeight="1">
      <c r="A231" s="40"/>
      <c r="B231" s="41"/>
      <c r="C231" s="206" t="s">
        <v>346</v>
      </c>
      <c r="D231" s="206" t="s">
        <v>141</v>
      </c>
      <c r="E231" s="207" t="s">
        <v>478</v>
      </c>
      <c r="F231" s="208" t="s">
        <v>479</v>
      </c>
      <c r="G231" s="209" t="s">
        <v>454</v>
      </c>
      <c r="H231" s="210">
        <v>135.49199999999999</v>
      </c>
      <c r="I231" s="211"/>
      <c r="J231" s="212">
        <f>ROUND(I231*H231,2)</f>
        <v>0</v>
      </c>
      <c r="K231" s="208" t="s">
        <v>145</v>
      </c>
      <c r="L231" s="46"/>
      <c r="M231" s="213" t="s">
        <v>37</v>
      </c>
      <c r="N231" s="214" t="s">
        <v>48</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146</v>
      </c>
      <c r="AT231" s="217" t="s">
        <v>141</v>
      </c>
      <c r="AU231" s="217" t="s">
        <v>87</v>
      </c>
      <c r="AY231" s="19" t="s">
        <v>139</v>
      </c>
      <c r="BE231" s="218">
        <f>IF(N231="základní",J231,0)</f>
        <v>0</v>
      </c>
      <c r="BF231" s="218">
        <f>IF(N231="snížená",J231,0)</f>
        <v>0</v>
      </c>
      <c r="BG231" s="218">
        <f>IF(N231="zákl. přenesená",J231,0)</f>
        <v>0</v>
      </c>
      <c r="BH231" s="218">
        <f>IF(N231="sníž. přenesená",J231,0)</f>
        <v>0</v>
      </c>
      <c r="BI231" s="218">
        <f>IF(N231="nulová",J231,0)</f>
        <v>0</v>
      </c>
      <c r="BJ231" s="19" t="s">
        <v>85</v>
      </c>
      <c r="BK231" s="218">
        <f>ROUND(I231*H231,2)</f>
        <v>0</v>
      </c>
      <c r="BL231" s="19" t="s">
        <v>146</v>
      </c>
      <c r="BM231" s="217" t="s">
        <v>1691</v>
      </c>
    </row>
    <row r="232" s="2" customFormat="1">
      <c r="A232" s="40"/>
      <c r="B232" s="41"/>
      <c r="C232" s="42"/>
      <c r="D232" s="219" t="s">
        <v>148</v>
      </c>
      <c r="E232" s="42"/>
      <c r="F232" s="220" t="s">
        <v>481</v>
      </c>
      <c r="G232" s="42"/>
      <c r="H232" s="42"/>
      <c r="I232" s="221"/>
      <c r="J232" s="42"/>
      <c r="K232" s="42"/>
      <c r="L232" s="46"/>
      <c r="M232" s="278"/>
      <c r="N232" s="279"/>
      <c r="O232" s="280"/>
      <c r="P232" s="280"/>
      <c r="Q232" s="280"/>
      <c r="R232" s="280"/>
      <c r="S232" s="280"/>
      <c r="T232" s="281"/>
      <c r="U232" s="40"/>
      <c r="V232" s="40"/>
      <c r="W232" s="40"/>
      <c r="X232" s="40"/>
      <c r="Y232" s="40"/>
      <c r="Z232" s="40"/>
      <c r="AA232" s="40"/>
      <c r="AB232" s="40"/>
      <c r="AC232" s="40"/>
      <c r="AD232" s="40"/>
      <c r="AE232" s="40"/>
      <c r="AT232" s="19" t="s">
        <v>148</v>
      </c>
      <c r="AU232" s="19" t="s">
        <v>87</v>
      </c>
    </row>
    <row r="233" s="2" customFormat="1" ht="6.96" customHeight="1">
      <c r="A233" s="40"/>
      <c r="B233" s="61"/>
      <c r="C233" s="62"/>
      <c r="D233" s="62"/>
      <c r="E233" s="62"/>
      <c r="F233" s="62"/>
      <c r="G233" s="62"/>
      <c r="H233" s="62"/>
      <c r="I233" s="62"/>
      <c r="J233" s="62"/>
      <c r="K233" s="62"/>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2nTiDMNaryyh/qN4gnyN0peDpXdDtJc6lAXFmWF+MlYJeFC/8DQyL2K81H/s6KfnzZdM59bJqj1qRkv+Dpb4qA==" hashValue="8y9pOeclQuE+wm/KQrshJvQeh0QboZdmMb8nrwwZ2+TVjTKWXXVbvy+R8xMgapjQGPRjVQBEtWjLYFtz05+TPw==" algorithmName="SHA-512" password="CC35"/>
  <autoFilter ref="C85:K232"/>
  <mergeCells count="9">
    <mergeCell ref="E7:H7"/>
    <mergeCell ref="E9:H9"/>
    <mergeCell ref="E18:H18"/>
    <mergeCell ref="E27:H27"/>
    <mergeCell ref="E48:H48"/>
    <mergeCell ref="E50:H50"/>
    <mergeCell ref="E76:H76"/>
    <mergeCell ref="E78:H78"/>
    <mergeCell ref="L2:V2"/>
  </mergeCells>
  <hyperlinks>
    <hyperlink ref="F90" r:id="rId1" display="https://podminky.urs.cz/item/CS_URS_2022_01/113107311"/>
    <hyperlink ref="F99" r:id="rId2" display="https://podminky.urs.cz/item/CS_URS_2022_01/122252203"/>
    <hyperlink ref="F103" r:id="rId3" display="https://podminky.urs.cz/item/CS_URS_2022_01/132151101"/>
    <hyperlink ref="F108" r:id="rId4" display="https://podminky.urs.cz/item/CS_URS_2022_01/162451105"/>
    <hyperlink ref="F116" r:id="rId5" display="https://podminky.urs.cz/item/CS_URS_2022_01/171151101"/>
    <hyperlink ref="F120" r:id="rId6" display="https://podminky.urs.cz/item/CS_URS_2022_01/171151103"/>
    <hyperlink ref="F124" r:id="rId7" display="https://podminky.urs.cz/item/CS_URS_2022_01/171251201"/>
    <hyperlink ref="F126" r:id="rId8" display="https://podminky.urs.cz/item/CS_URS_2022_01/174151101"/>
    <hyperlink ref="F130" r:id="rId9" display="https://podminky.urs.cz/item/CS_URS_2022_01/181411121"/>
    <hyperlink ref="F135" r:id="rId10" display="https://podminky.urs.cz/item/CS_URS_2022_01/181411122"/>
    <hyperlink ref="F141" r:id="rId11" display="https://podminky.urs.cz/item/CS_URS_2022_01/181951112"/>
    <hyperlink ref="F146" r:id="rId12" display="https://podminky.urs.cz/item/CS_URS_2022_01/451573111"/>
    <hyperlink ref="F154" r:id="rId13" display="https://podminky.urs.cz/item/CS_URS_2022_01/565135101"/>
    <hyperlink ref="F161" r:id="rId14" display="https://podminky.urs.cz/item/CS_URS_2022_01/565145111"/>
    <hyperlink ref="F168" r:id="rId15" display="https://podminky.urs.cz/item/CS_URS_2022_01/567122114"/>
    <hyperlink ref="F172" r:id="rId16" display="https://podminky.urs.cz/item/CS_URS_2022_01/569931132"/>
    <hyperlink ref="F175" r:id="rId17" display="https://podminky.urs.cz/item/CS_URS_2022_01/572141112"/>
    <hyperlink ref="F178" r:id="rId18" display="https://podminky.urs.cz/item/CS_URS_2022_01/572241122"/>
    <hyperlink ref="F183" r:id="rId19" display="https://podminky.urs.cz/item/CS_URS_2022_01/573191111"/>
    <hyperlink ref="F191" r:id="rId20" display="https://podminky.urs.cz/item/CS_URS_2022_01/573231106"/>
    <hyperlink ref="F199" r:id="rId21" display="https://podminky.urs.cz/item/CS_URS_2022_01/577134111"/>
    <hyperlink ref="F206" r:id="rId22" display="https://podminky.urs.cz/item/CS_URS_2022_01/577144111"/>
    <hyperlink ref="F213" r:id="rId23" display="https://podminky.urs.cz/item/CS_URS_2022_01/597361111"/>
    <hyperlink ref="F217" r:id="rId24" display="https://podminky.urs.cz/item/CS_URS_2022_01/919735111"/>
    <hyperlink ref="F227" r:id="rId25" display="https://podminky.urs.cz/item/CS_URS_2022_01/997221875"/>
    <hyperlink ref="F232" r:id="rId26" display="https://podminky.urs.cz/item/CS_URS_2022_01/9982251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1692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37</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37</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1120</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37</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1121</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ROUND((SUM(BE82:BE140)),  2)</f>
        <v>0</v>
      </c>
      <c r="G33" s="40"/>
      <c r="H33" s="40"/>
      <c r="I33" s="150">
        <v>0.20999999999999999</v>
      </c>
      <c r="J33" s="149">
        <f>ROUND(((SUM(BE82:BE140))*I33),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ROUND((SUM(BF82:BF140)),  2)</f>
        <v>0</v>
      </c>
      <c r="G34" s="40"/>
      <c r="H34" s="40"/>
      <c r="I34" s="150">
        <v>0.14999999999999999</v>
      </c>
      <c r="J34" s="149">
        <f>ROUND(((SUM(BF82:BF140))*I34),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ROUND((SUM(BG82:BG140)),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ROUND((SUM(BH82:BH140)),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ROUND((SUM(BI82:BI140)),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07 - SO 08-VEŘEJNÉ OSVĚTLENÍ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26</v>
      </c>
      <c r="D54" s="42"/>
      <c r="E54" s="42"/>
      <c r="F54" s="29" t="str">
        <f>E15</f>
        <v>Město Varnsdorf, nám. E.Beneše 470, Varnsdorf</v>
      </c>
      <c r="G54" s="42"/>
      <c r="H54" s="42"/>
      <c r="I54" s="34" t="s">
        <v>34</v>
      </c>
      <c r="J54" s="38" t="str">
        <f>E21</f>
        <v>Johana Poláková, Skalka 27, 470 02 Blíževedly</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Johana Poláková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1122</v>
      </c>
      <c r="E60" s="170"/>
      <c r="F60" s="170"/>
      <c r="G60" s="170"/>
      <c r="H60" s="170"/>
      <c r="I60" s="170"/>
      <c r="J60" s="171">
        <f>J83</f>
        <v>0</v>
      </c>
      <c r="K60" s="168"/>
      <c r="L60" s="172"/>
      <c r="S60" s="9"/>
      <c r="T60" s="9"/>
      <c r="U60" s="9"/>
      <c r="V60" s="9"/>
      <c r="W60" s="9"/>
      <c r="X60" s="9"/>
      <c r="Y60" s="9"/>
      <c r="Z60" s="9"/>
      <c r="AA60" s="9"/>
      <c r="AB60" s="9"/>
      <c r="AC60" s="9"/>
      <c r="AD60" s="9"/>
      <c r="AE60" s="9"/>
    </row>
    <row r="61" s="9" customFormat="1" ht="24.96" customHeight="1">
      <c r="A61" s="9"/>
      <c r="B61" s="167"/>
      <c r="C61" s="168"/>
      <c r="D61" s="169" t="s">
        <v>1123</v>
      </c>
      <c r="E61" s="170"/>
      <c r="F61" s="170"/>
      <c r="G61" s="170"/>
      <c r="H61" s="170"/>
      <c r="I61" s="170"/>
      <c r="J61" s="171">
        <f>J98</f>
        <v>0</v>
      </c>
      <c r="K61" s="168"/>
      <c r="L61" s="172"/>
      <c r="S61" s="9"/>
      <c r="T61" s="9"/>
      <c r="U61" s="9"/>
      <c r="V61" s="9"/>
      <c r="W61" s="9"/>
      <c r="X61" s="9"/>
      <c r="Y61" s="9"/>
      <c r="Z61" s="9"/>
      <c r="AA61" s="9"/>
      <c r="AB61" s="9"/>
      <c r="AC61" s="9"/>
      <c r="AD61" s="9"/>
      <c r="AE61" s="9"/>
    </row>
    <row r="62" s="9" customFormat="1" ht="24.96" customHeight="1">
      <c r="A62" s="9"/>
      <c r="B62" s="167"/>
      <c r="C62" s="168"/>
      <c r="D62" s="169" t="s">
        <v>1124</v>
      </c>
      <c r="E62" s="170"/>
      <c r="F62" s="170"/>
      <c r="G62" s="170"/>
      <c r="H62" s="170"/>
      <c r="I62" s="170"/>
      <c r="J62" s="171">
        <f>J118</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124</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Varnsdorf-Hrádek, Hlavní budova-ZMĚNA 2022</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110</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07 - SO 08-VEŘEJNÉ OSVĚTLENÍ</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Varnsdorf č.p. 1726</v>
      </c>
      <c r="G76" s="42"/>
      <c r="H76" s="42"/>
      <c r="I76" s="34" t="s">
        <v>24</v>
      </c>
      <c r="J76" s="74" t="str">
        <f>IF(J12="","",J12)</f>
        <v>10. 6. 2022</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40.05" customHeight="1">
      <c r="A78" s="40"/>
      <c r="B78" s="41"/>
      <c r="C78" s="34" t="s">
        <v>26</v>
      </c>
      <c r="D78" s="42"/>
      <c r="E78" s="42"/>
      <c r="F78" s="29" t="str">
        <f>E15</f>
        <v>Město Varnsdorf, nám. E.Beneše 470, Varnsdorf</v>
      </c>
      <c r="G78" s="42"/>
      <c r="H78" s="42"/>
      <c r="I78" s="34" t="s">
        <v>34</v>
      </c>
      <c r="J78" s="38" t="str">
        <f>E21</f>
        <v>Johana Poláková, Skalka 27, 470 02 Blíževedly</v>
      </c>
      <c r="K78" s="42"/>
      <c r="L78" s="136"/>
      <c r="S78" s="40"/>
      <c r="T78" s="40"/>
      <c r="U78" s="40"/>
      <c r="V78" s="40"/>
      <c r="W78" s="40"/>
      <c r="X78" s="40"/>
      <c r="Y78" s="40"/>
      <c r="Z78" s="40"/>
      <c r="AA78" s="40"/>
      <c r="AB78" s="40"/>
      <c r="AC78" s="40"/>
      <c r="AD78" s="40"/>
      <c r="AE78" s="40"/>
    </row>
    <row r="79" s="2" customFormat="1" ht="15.15" customHeight="1">
      <c r="A79" s="40"/>
      <c r="B79" s="41"/>
      <c r="C79" s="34" t="s">
        <v>32</v>
      </c>
      <c r="D79" s="42"/>
      <c r="E79" s="42"/>
      <c r="F79" s="29" t="str">
        <f>IF(E18="","",E18)</f>
        <v>Vyplň údaj</v>
      </c>
      <c r="G79" s="42"/>
      <c r="H79" s="42"/>
      <c r="I79" s="34" t="s">
        <v>39</v>
      </c>
      <c r="J79" s="38" t="str">
        <f>E24</f>
        <v>Johana Poláková</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125</v>
      </c>
      <c r="D81" s="182" t="s">
        <v>62</v>
      </c>
      <c r="E81" s="182" t="s">
        <v>58</v>
      </c>
      <c r="F81" s="182" t="s">
        <v>59</v>
      </c>
      <c r="G81" s="182" t="s">
        <v>126</v>
      </c>
      <c r="H81" s="182" t="s">
        <v>127</v>
      </c>
      <c r="I81" s="182" t="s">
        <v>128</v>
      </c>
      <c r="J81" s="182" t="s">
        <v>114</v>
      </c>
      <c r="K81" s="183" t="s">
        <v>129</v>
      </c>
      <c r="L81" s="184"/>
      <c r="M81" s="94" t="s">
        <v>37</v>
      </c>
      <c r="N81" s="95" t="s">
        <v>47</v>
      </c>
      <c r="O81" s="95" t="s">
        <v>130</v>
      </c>
      <c r="P81" s="95" t="s">
        <v>131</v>
      </c>
      <c r="Q81" s="95" t="s">
        <v>132</v>
      </c>
      <c r="R81" s="95" t="s">
        <v>133</v>
      </c>
      <c r="S81" s="95" t="s">
        <v>134</v>
      </c>
      <c r="T81" s="96" t="s">
        <v>135</v>
      </c>
      <c r="U81" s="179"/>
      <c r="V81" s="179"/>
      <c r="W81" s="179"/>
      <c r="X81" s="179"/>
      <c r="Y81" s="179"/>
      <c r="Z81" s="179"/>
      <c r="AA81" s="179"/>
      <c r="AB81" s="179"/>
      <c r="AC81" s="179"/>
      <c r="AD81" s="179"/>
      <c r="AE81" s="179"/>
    </row>
    <row r="82" s="2" customFormat="1" ht="22.8" customHeight="1">
      <c r="A82" s="40"/>
      <c r="B82" s="41"/>
      <c r="C82" s="101" t="s">
        <v>136</v>
      </c>
      <c r="D82" s="42"/>
      <c r="E82" s="42"/>
      <c r="F82" s="42"/>
      <c r="G82" s="42"/>
      <c r="H82" s="42"/>
      <c r="I82" s="42"/>
      <c r="J82" s="185">
        <f>BK82</f>
        <v>0</v>
      </c>
      <c r="K82" s="42"/>
      <c r="L82" s="46"/>
      <c r="M82" s="97"/>
      <c r="N82" s="186"/>
      <c r="O82" s="98"/>
      <c r="P82" s="187">
        <f>P83+P98+P118</f>
        <v>0</v>
      </c>
      <c r="Q82" s="98"/>
      <c r="R82" s="187">
        <f>R83+R98+R118</f>
        <v>8.2249199999999991</v>
      </c>
      <c r="S82" s="98"/>
      <c r="T82" s="188">
        <f>T83+T98+T118</f>
        <v>0</v>
      </c>
      <c r="U82" s="40"/>
      <c r="V82" s="40"/>
      <c r="W82" s="40"/>
      <c r="X82" s="40"/>
      <c r="Y82" s="40"/>
      <c r="Z82" s="40"/>
      <c r="AA82" s="40"/>
      <c r="AB82" s="40"/>
      <c r="AC82" s="40"/>
      <c r="AD82" s="40"/>
      <c r="AE82" s="40"/>
      <c r="AT82" s="19" t="s">
        <v>76</v>
      </c>
      <c r="AU82" s="19" t="s">
        <v>115</v>
      </c>
      <c r="BK82" s="189">
        <f>BK83+BK98+BK118</f>
        <v>0</v>
      </c>
    </row>
    <row r="83" s="12" customFormat="1" ht="25.92" customHeight="1">
      <c r="A83" s="12"/>
      <c r="B83" s="190"/>
      <c r="C83" s="191"/>
      <c r="D83" s="192" t="s">
        <v>76</v>
      </c>
      <c r="E83" s="193" t="s">
        <v>1125</v>
      </c>
      <c r="F83" s="193" t="s">
        <v>1126</v>
      </c>
      <c r="G83" s="191"/>
      <c r="H83" s="191"/>
      <c r="I83" s="194"/>
      <c r="J83" s="195">
        <f>BK83</f>
        <v>0</v>
      </c>
      <c r="K83" s="191"/>
      <c r="L83" s="196"/>
      <c r="M83" s="197"/>
      <c r="N83" s="198"/>
      <c r="O83" s="198"/>
      <c r="P83" s="199">
        <f>SUM(P84:P97)</f>
        <v>0</v>
      </c>
      <c r="Q83" s="198"/>
      <c r="R83" s="199">
        <f>SUM(R84:R97)</f>
        <v>0</v>
      </c>
      <c r="S83" s="198"/>
      <c r="T83" s="200">
        <f>SUM(T84:T97)</f>
        <v>0</v>
      </c>
      <c r="U83" s="12"/>
      <c r="V83" s="12"/>
      <c r="W83" s="12"/>
      <c r="X83" s="12"/>
      <c r="Y83" s="12"/>
      <c r="Z83" s="12"/>
      <c r="AA83" s="12"/>
      <c r="AB83" s="12"/>
      <c r="AC83" s="12"/>
      <c r="AD83" s="12"/>
      <c r="AE83" s="12"/>
      <c r="AR83" s="201" t="s">
        <v>85</v>
      </c>
      <c r="AT83" s="202" t="s">
        <v>76</v>
      </c>
      <c r="AU83" s="202" t="s">
        <v>77</v>
      </c>
      <c r="AY83" s="201" t="s">
        <v>139</v>
      </c>
      <c r="BK83" s="203">
        <f>SUM(BK84:BK97)</f>
        <v>0</v>
      </c>
    </row>
    <row r="84" s="2" customFormat="1" ht="16.5" customHeight="1">
      <c r="A84" s="40"/>
      <c r="B84" s="41"/>
      <c r="C84" s="206" t="s">
        <v>85</v>
      </c>
      <c r="D84" s="206" t="s">
        <v>141</v>
      </c>
      <c r="E84" s="207" t="s">
        <v>1693</v>
      </c>
      <c r="F84" s="208" t="s">
        <v>1694</v>
      </c>
      <c r="G84" s="209" t="s">
        <v>241</v>
      </c>
      <c r="H84" s="210">
        <v>1</v>
      </c>
      <c r="I84" s="211"/>
      <c r="J84" s="212">
        <f>ROUND(I84*H84,2)</f>
        <v>0</v>
      </c>
      <c r="K84" s="208" t="s">
        <v>37</v>
      </c>
      <c r="L84" s="46"/>
      <c r="M84" s="213" t="s">
        <v>37</v>
      </c>
      <c r="N84" s="214" t="s">
        <v>48</v>
      </c>
      <c r="O84" s="86"/>
      <c r="P84" s="215">
        <f>O84*H84</f>
        <v>0</v>
      </c>
      <c r="Q84" s="215">
        <v>0</v>
      </c>
      <c r="R84" s="215">
        <f>Q84*H84</f>
        <v>0</v>
      </c>
      <c r="S84" s="215">
        <v>0</v>
      </c>
      <c r="T84" s="216">
        <f>S84*H84</f>
        <v>0</v>
      </c>
      <c r="U84" s="40"/>
      <c r="V84" s="40"/>
      <c r="W84" s="40"/>
      <c r="X84" s="40"/>
      <c r="Y84" s="40"/>
      <c r="Z84" s="40"/>
      <c r="AA84" s="40"/>
      <c r="AB84" s="40"/>
      <c r="AC84" s="40"/>
      <c r="AD84" s="40"/>
      <c r="AE84" s="40"/>
      <c r="AR84" s="217" t="s">
        <v>146</v>
      </c>
      <c r="AT84" s="217" t="s">
        <v>141</v>
      </c>
      <c r="AU84" s="217" t="s">
        <v>85</v>
      </c>
      <c r="AY84" s="19" t="s">
        <v>139</v>
      </c>
      <c r="BE84" s="218">
        <f>IF(N84="základní",J84,0)</f>
        <v>0</v>
      </c>
      <c r="BF84" s="218">
        <f>IF(N84="snížená",J84,0)</f>
        <v>0</v>
      </c>
      <c r="BG84" s="218">
        <f>IF(N84="zákl. přenesená",J84,0)</f>
        <v>0</v>
      </c>
      <c r="BH84" s="218">
        <f>IF(N84="sníž. přenesená",J84,0)</f>
        <v>0</v>
      </c>
      <c r="BI84" s="218">
        <f>IF(N84="nulová",J84,0)</f>
        <v>0</v>
      </c>
      <c r="BJ84" s="19" t="s">
        <v>85</v>
      </c>
      <c r="BK84" s="218">
        <f>ROUND(I84*H84,2)</f>
        <v>0</v>
      </c>
      <c r="BL84" s="19" t="s">
        <v>146</v>
      </c>
      <c r="BM84" s="217" t="s">
        <v>1695</v>
      </c>
    </row>
    <row r="85" s="2" customFormat="1" ht="16.5" customHeight="1">
      <c r="A85" s="40"/>
      <c r="B85" s="41"/>
      <c r="C85" s="206" t="s">
        <v>87</v>
      </c>
      <c r="D85" s="206" t="s">
        <v>141</v>
      </c>
      <c r="E85" s="207" t="s">
        <v>1696</v>
      </c>
      <c r="F85" s="208" t="s">
        <v>1697</v>
      </c>
      <c r="G85" s="209" t="s">
        <v>241</v>
      </c>
      <c r="H85" s="210">
        <v>1</v>
      </c>
      <c r="I85" s="211"/>
      <c r="J85" s="212">
        <f>ROUND(I85*H85,2)</f>
        <v>0</v>
      </c>
      <c r="K85" s="208" t="s">
        <v>37</v>
      </c>
      <c r="L85" s="46"/>
      <c r="M85" s="213" t="s">
        <v>37</v>
      </c>
      <c r="N85" s="214" t="s">
        <v>48</v>
      </c>
      <c r="O85" s="86"/>
      <c r="P85" s="215">
        <f>O85*H85</f>
        <v>0</v>
      </c>
      <c r="Q85" s="215">
        <v>0</v>
      </c>
      <c r="R85" s="215">
        <f>Q85*H85</f>
        <v>0</v>
      </c>
      <c r="S85" s="215">
        <v>0</v>
      </c>
      <c r="T85" s="216">
        <f>S85*H85</f>
        <v>0</v>
      </c>
      <c r="U85" s="40"/>
      <c r="V85" s="40"/>
      <c r="W85" s="40"/>
      <c r="X85" s="40"/>
      <c r="Y85" s="40"/>
      <c r="Z85" s="40"/>
      <c r="AA85" s="40"/>
      <c r="AB85" s="40"/>
      <c r="AC85" s="40"/>
      <c r="AD85" s="40"/>
      <c r="AE85" s="40"/>
      <c r="AR85" s="217" t="s">
        <v>146</v>
      </c>
      <c r="AT85" s="217" t="s">
        <v>141</v>
      </c>
      <c r="AU85" s="217" t="s">
        <v>85</v>
      </c>
      <c r="AY85" s="19" t="s">
        <v>139</v>
      </c>
      <c r="BE85" s="218">
        <f>IF(N85="základní",J85,0)</f>
        <v>0</v>
      </c>
      <c r="BF85" s="218">
        <f>IF(N85="snížená",J85,0)</f>
        <v>0</v>
      </c>
      <c r="BG85" s="218">
        <f>IF(N85="zákl. přenesená",J85,0)</f>
        <v>0</v>
      </c>
      <c r="BH85" s="218">
        <f>IF(N85="sníž. přenesená",J85,0)</f>
        <v>0</v>
      </c>
      <c r="BI85" s="218">
        <f>IF(N85="nulová",J85,0)</f>
        <v>0</v>
      </c>
      <c r="BJ85" s="19" t="s">
        <v>85</v>
      </c>
      <c r="BK85" s="218">
        <f>ROUND(I85*H85,2)</f>
        <v>0</v>
      </c>
      <c r="BL85" s="19" t="s">
        <v>146</v>
      </c>
      <c r="BM85" s="217" t="s">
        <v>1698</v>
      </c>
    </row>
    <row r="86" s="2" customFormat="1" ht="16.5" customHeight="1">
      <c r="A86" s="40"/>
      <c r="B86" s="41"/>
      <c r="C86" s="206" t="s">
        <v>160</v>
      </c>
      <c r="D86" s="206" t="s">
        <v>141</v>
      </c>
      <c r="E86" s="207" t="s">
        <v>1136</v>
      </c>
      <c r="F86" s="208" t="s">
        <v>1137</v>
      </c>
      <c r="G86" s="209" t="s">
        <v>241</v>
      </c>
      <c r="H86" s="210">
        <v>11</v>
      </c>
      <c r="I86" s="211"/>
      <c r="J86" s="212">
        <f>ROUND(I86*H86,2)</f>
        <v>0</v>
      </c>
      <c r="K86" s="208" t="s">
        <v>37</v>
      </c>
      <c r="L86" s="46"/>
      <c r="M86" s="213" t="s">
        <v>37</v>
      </c>
      <c r="N86" s="214" t="s">
        <v>48</v>
      </c>
      <c r="O86" s="86"/>
      <c r="P86" s="215">
        <f>O86*H86</f>
        <v>0</v>
      </c>
      <c r="Q86" s="215">
        <v>0</v>
      </c>
      <c r="R86" s="215">
        <f>Q86*H86</f>
        <v>0</v>
      </c>
      <c r="S86" s="215">
        <v>0</v>
      </c>
      <c r="T86" s="216">
        <f>S86*H86</f>
        <v>0</v>
      </c>
      <c r="U86" s="40"/>
      <c r="V86" s="40"/>
      <c r="W86" s="40"/>
      <c r="X86" s="40"/>
      <c r="Y86" s="40"/>
      <c r="Z86" s="40"/>
      <c r="AA86" s="40"/>
      <c r="AB86" s="40"/>
      <c r="AC86" s="40"/>
      <c r="AD86" s="40"/>
      <c r="AE86" s="40"/>
      <c r="AR86" s="217" t="s">
        <v>146</v>
      </c>
      <c r="AT86" s="217" t="s">
        <v>141</v>
      </c>
      <c r="AU86" s="217" t="s">
        <v>85</v>
      </c>
      <c r="AY86" s="19" t="s">
        <v>139</v>
      </c>
      <c r="BE86" s="218">
        <f>IF(N86="základní",J86,0)</f>
        <v>0</v>
      </c>
      <c r="BF86" s="218">
        <f>IF(N86="snížená",J86,0)</f>
        <v>0</v>
      </c>
      <c r="BG86" s="218">
        <f>IF(N86="zákl. přenesená",J86,0)</f>
        <v>0</v>
      </c>
      <c r="BH86" s="218">
        <f>IF(N86="sníž. přenesená",J86,0)</f>
        <v>0</v>
      </c>
      <c r="BI86" s="218">
        <f>IF(N86="nulová",J86,0)</f>
        <v>0</v>
      </c>
      <c r="BJ86" s="19" t="s">
        <v>85</v>
      </c>
      <c r="BK86" s="218">
        <f>ROUND(I86*H86,2)</f>
        <v>0</v>
      </c>
      <c r="BL86" s="19" t="s">
        <v>146</v>
      </c>
      <c r="BM86" s="217" t="s">
        <v>1699</v>
      </c>
    </row>
    <row r="87" s="2" customFormat="1" ht="16.5" customHeight="1">
      <c r="A87" s="40"/>
      <c r="B87" s="41"/>
      <c r="C87" s="206" t="s">
        <v>146</v>
      </c>
      <c r="D87" s="206" t="s">
        <v>141</v>
      </c>
      <c r="E87" s="207" t="s">
        <v>1127</v>
      </c>
      <c r="F87" s="208" t="s">
        <v>1133</v>
      </c>
      <c r="G87" s="209" t="s">
        <v>241</v>
      </c>
      <c r="H87" s="210">
        <v>11</v>
      </c>
      <c r="I87" s="211"/>
      <c r="J87" s="212">
        <f>ROUND(I87*H87,2)</f>
        <v>0</v>
      </c>
      <c r="K87" s="208" t="s">
        <v>37</v>
      </c>
      <c r="L87" s="46"/>
      <c r="M87" s="213" t="s">
        <v>37</v>
      </c>
      <c r="N87" s="214" t="s">
        <v>48</v>
      </c>
      <c r="O87" s="86"/>
      <c r="P87" s="215">
        <f>O87*H87</f>
        <v>0</v>
      </c>
      <c r="Q87" s="215">
        <v>0</v>
      </c>
      <c r="R87" s="215">
        <f>Q87*H87</f>
        <v>0</v>
      </c>
      <c r="S87" s="215">
        <v>0</v>
      </c>
      <c r="T87" s="216">
        <f>S87*H87</f>
        <v>0</v>
      </c>
      <c r="U87" s="40"/>
      <c r="V87" s="40"/>
      <c r="W87" s="40"/>
      <c r="X87" s="40"/>
      <c r="Y87" s="40"/>
      <c r="Z87" s="40"/>
      <c r="AA87" s="40"/>
      <c r="AB87" s="40"/>
      <c r="AC87" s="40"/>
      <c r="AD87" s="40"/>
      <c r="AE87" s="40"/>
      <c r="AR87" s="217" t="s">
        <v>146</v>
      </c>
      <c r="AT87" s="217" t="s">
        <v>141</v>
      </c>
      <c r="AU87" s="217" t="s">
        <v>85</v>
      </c>
      <c r="AY87" s="19" t="s">
        <v>139</v>
      </c>
      <c r="BE87" s="218">
        <f>IF(N87="základní",J87,0)</f>
        <v>0</v>
      </c>
      <c r="BF87" s="218">
        <f>IF(N87="snížená",J87,0)</f>
        <v>0</v>
      </c>
      <c r="BG87" s="218">
        <f>IF(N87="zákl. přenesená",J87,0)</f>
        <v>0</v>
      </c>
      <c r="BH87" s="218">
        <f>IF(N87="sníž. přenesená",J87,0)</f>
        <v>0</v>
      </c>
      <c r="BI87" s="218">
        <f>IF(N87="nulová",J87,0)</f>
        <v>0</v>
      </c>
      <c r="BJ87" s="19" t="s">
        <v>85</v>
      </c>
      <c r="BK87" s="218">
        <f>ROUND(I87*H87,2)</f>
        <v>0</v>
      </c>
      <c r="BL87" s="19" t="s">
        <v>146</v>
      </c>
      <c r="BM87" s="217" t="s">
        <v>1700</v>
      </c>
    </row>
    <row r="88" s="2" customFormat="1">
      <c r="A88" s="40"/>
      <c r="B88" s="41"/>
      <c r="C88" s="42"/>
      <c r="D88" s="226" t="s">
        <v>1130</v>
      </c>
      <c r="E88" s="42"/>
      <c r="F88" s="286" t="s">
        <v>1135</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9" t="s">
        <v>1130</v>
      </c>
      <c r="AU88" s="19" t="s">
        <v>85</v>
      </c>
    </row>
    <row r="89" s="2" customFormat="1" ht="16.5" customHeight="1">
      <c r="A89" s="40"/>
      <c r="B89" s="41"/>
      <c r="C89" s="206" t="s">
        <v>179</v>
      </c>
      <c r="D89" s="206" t="s">
        <v>141</v>
      </c>
      <c r="E89" s="207" t="s">
        <v>1139</v>
      </c>
      <c r="F89" s="208" t="s">
        <v>1140</v>
      </c>
      <c r="G89" s="209" t="s">
        <v>241</v>
      </c>
      <c r="H89" s="210">
        <v>11</v>
      </c>
      <c r="I89" s="211"/>
      <c r="J89" s="212">
        <f>ROUND(I89*H89,2)</f>
        <v>0</v>
      </c>
      <c r="K89" s="208" t="s">
        <v>37</v>
      </c>
      <c r="L89" s="46"/>
      <c r="M89" s="213" t="s">
        <v>37</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146</v>
      </c>
      <c r="AT89" s="217" t="s">
        <v>141</v>
      </c>
      <c r="AU89" s="217" t="s">
        <v>85</v>
      </c>
      <c r="AY89" s="19" t="s">
        <v>139</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146</v>
      </c>
      <c r="BM89" s="217" t="s">
        <v>1701</v>
      </c>
    </row>
    <row r="90" s="2" customFormat="1" ht="16.5" customHeight="1">
      <c r="A90" s="40"/>
      <c r="B90" s="41"/>
      <c r="C90" s="206" t="s">
        <v>186</v>
      </c>
      <c r="D90" s="206" t="s">
        <v>141</v>
      </c>
      <c r="E90" s="207" t="s">
        <v>1142</v>
      </c>
      <c r="F90" s="208" t="s">
        <v>1143</v>
      </c>
      <c r="G90" s="209" t="s">
        <v>182</v>
      </c>
      <c r="H90" s="210">
        <v>80</v>
      </c>
      <c r="I90" s="211"/>
      <c r="J90" s="212">
        <f>ROUND(I90*H90,2)</f>
        <v>0</v>
      </c>
      <c r="K90" s="208" t="s">
        <v>37</v>
      </c>
      <c r="L90" s="46"/>
      <c r="M90" s="213" t="s">
        <v>37</v>
      </c>
      <c r="N90" s="214" t="s">
        <v>48</v>
      </c>
      <c r="O90" s="86"/>
      <c r="P90" s="215">
        <f>O90*H90</f>
        <v>0</v>
      </c>
      <c r="Q90" s="215">
        <v>0</v>
      </c>
      <c r="R90" s="215">
        <f>Q90*H90</f>
        <v>0</v>
      </c>
      <c r="S90" s="215">
        <v>0</v>
      </c>
      <c r="T90" s="216">
        <f>S90*H90</f>
        <v>0</v>
      </c>
      <c r="U90" s="40"/>
      <c r="V90" s="40"/>
      <c r="W90" s="40"/>
      <c r="X90" s="40"/>
      <c r="Y90" s="40"/>
      <c r="Z90" s="40"/>
      <c r="AA90" s="40"/>
      <c r="AB90" s="40"/>
      <c r="AC90" s="40"/>
      <c r="AD90" s="40"/>
      <c r="AE90" s="40"/>
      <c r="AR90" s="217" t="s">
        <v>146</v>
      </c>
      <c r="AT90" s="217" t="s">
        <v>141</v>
      </c>
      <c r="AU90" s="217" t="s">
        <v>85</v>
      </c>
      <c r="AY90" s="19" t="s">
        <v>139</v>
      </c>
      <c r="BE90" s="218">
        <f>IF(N90="základní",J90,0)</f>
        <v>0</v>
      </c>
      <c r="BF90" s="218">
        <f>IF(N90="snížená",J90,0)</f>
        <v>0</v>
      </c>
      <c r="BG90" s="218">
        <f>IF(N90="zákl. přenesená",J90,0)</f>
        <v>0</v>
      </c>
      <c r="BH90" s="218">
        <f>IF(N90="sníž. přenesená",J90,0)</f>
        <v>0</v>
      </c>
      <c r="BI90" s="218">
        <f>IF(N90="nulová",J90,0)</f>
        <v>0</v>
      </c>
      <c r="BJ90" s="19" t="s">
        <v>85</v>
      </c>
      <c r="BK90" s="218">
        <f>ROUND(I90*H90,2)</f>
        <v>0</v>
      </c>
      <c r="BL90" s="19" t="s">
        <v>146</v>
      </c>
      <c r="BM90" s="217" t="s">
        <v>1702</v>
      </c>
    </row>
    <row r="91" s="2" customFormat="1" ht="16.5" customHeight="1">
      <c r="A91" s="40"/>
      <c r="B91" s="41"/>
      <c r="C91" s="206" t="s">
        <v>193</v>
      </c>
      <c r="D91" s="206" t="s">
        <v>141</v>
      </c>
      <c r="E91" s="207" t="s">
        <v>1145</v>
      </c>
      <c r="F91" s="208" t="s">
        <v>1146</v>
      </c>
      <c r="G91" s="209" t="s">
        <v>241</v>
      </c>
      <c r="H91" s="210">
        <v>66</v>
      </c>
      <c r="I91" s="211"/>
      <c r="J91" s="212">
        <f>ROUND(I91*H91,2)</f>
        <v>0</v>
      </c>
      <c r="K91" s="208" t="s">
        <v>37</v>
      </c>
      <c r="L91" s="46"/>
      <c r="M91" s="213" t="s">
        <v>37</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146</v>
      </c>
      <c r="AT91" s="217" t="s">
        <v>141</v>
      </c>
      <c r="AU91" s="217" t="s">
        <v>85</v>
      </c>
      <c r="AY91" s="19" t="s">
        <v>139</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146</v>
      </c>
      <c r="BM91" s="217" t="s">
        <v>1703</v>
      </c>
    </row>
    <row r="92" s="2" customFormat="1" ht="16.5" customHeight="1">
      <c r="A92" s="40"/>
      <c r="B92" s="41"/>
      <c r="C92" s="206" t="s">
        <v>198</v>
      </c>
      <c r="D92" s="206" t="s">
        <v>141</v>
      </c>
      <c r="E92" s="207" t="s">
        <v>1148</v>
      </c>
      <c r="F92" s="208" t="s">
        <v>1149</v>
      </c>
      <c r="G92" s="209" t="s">
        <v>182</v>
      </c>
      <c r="H92" s="210">
        <v>500</v>
      </c>
      <c r="I92" s="211"/>
      <c r="J92" s="212">
        <f>ROUND(I92*H92,2)</f>
        <v>0</v>
      </c>
      <c r="K92" s="208" t="s">
        <v>37</v>
      </c>
      <c r="L92" s="46"/>
      <c r="M92" s="213" t="s">
        <v>37</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146</v>
      </c>
      <c r="AT92" s="217" t="s">
        <v>141</v>
      </c>
      <c r="AU92" s="217" t="s">
        <v>85</v>
      </c>
      <c r="AY92" s="19" t="s">
        <v>139</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146</v>
      </c>
      <c r="BM92" s="217" t="s">
        <v>1704</v>
      </c>
    </row>
    <row r="93" s="2" customFormat="1" ht="16.5" customHeight="1">
      <c r="A93" s="40"/>
      <c r="B93" s="41"/>
      <c r="C93" s="206" t="s">
        <v>204</v>
      </c>
      <c r="D93" s="206" t="s">
        <v>141</v>
      </c>
      <c r="E93" s="207" t="s">
        <v>1151</v>
      </c>
      <c r="F93" s="208" t="s">
        <v>1152</v>
      </c>
      <c r="G93" s="209" t="s">
        <v>241</v>
      </c>
      <c r="H93" s="210">
        <v>72</v>
      </c>
      <c r="I93" s="211"/>
      <c r="J93" s="212">
        <f>ROUND(I93*H93,2)</f>
        <v>0</v>
      </c>
      <c r="K93" s="208" t="s">
        <v>37</v>
      </c>
      <c r="L93" s="46"/>
      <c r="M93" s="213" t="s">
        <v>37</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146</v>
      </c>
      <c r="AT93" s="217" t="s">
        <v>141</v>
      </c>
      <c r="AU93" s="217" t="s">
        <v>85</v>
      </c>
      <c r="AY93" s="19" t="s">
        <v>139</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146</v>
      </c>
      <c r="BM93" s="217" t="s">
        <v>1705</v>
      </c>
    </row>
    <row r="94" s="2" customFormat="1" ht="16.5" customHeight="1">
      <c r="A94" s="40"/>
      <c r="B94" s="41"/>
      <c r="C94" s="206" t="s">
        <v>215</v>
      </c>
      <c r="D94" s="206" t="s">
        <v>141</v>
      </c>
      <c r="E94" s="207" t="s">
        <v>1154</v>
      </c>
      <c r="F94" s="208" t="s">
        <v>1155</v>
      </c>
      <c r="G94" s="209" t="s">
        <v>182</v>
      </c>
      <c r="H94" s="210">
        <v>250</v>
      </c>
      <c r="I94" s="211"/>
      <c r="J94" s="212">
        <f>ROUND(I94*H94,2)</f>
        <v>0</v>
      </c>
      <c r="K94" s="208" t="s">
        <v>37</v>
      </c>
      <c r="L94" s="46"/>
      <c r="M94" s="213" t="s">
        <v>37</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146</v>
      </c>
      <c r="AT94" s="217" t="s">
        <v>141</v>
      </c>
      <c r="AU94" s="217" t="s">
        <v>85</v>
      </c>
      <c r="AY94" s="19" t="s">
        <v>139</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146</v>
      </c>
      <c r="BM94" s="217" t="s">
        <v>1706</v>
      </c>
    </row>
    <row r="95" s="2" customFormat="1" ht="16.5" customHeight="1">
      <c r="A95" s="40"/>
      <c r="B95" s="41"/>
      <c r="C95" s="206" t="s">
        <v>222</v>
      </c>
      <c r="D95" s="206" t="s">
        <v>141</v>
      </c>
      <c r="E95" s="207" t="s">
        <v>1157</v>
      </c>
      <c r="F95" s="208" t="s">
        <v>1158</v>
      </c>
      <c r="G95" s="209" t="s">
        <v>182</v>
      </c>
      <c r="H95" s="210">
        <v>500</v>
      </c>
      <c r="I95" s="211"/>
      <c r="J95" s="212">
        <f>ROUND(I95*H95,2)</f>
        <v>0</v>
      </c>
      <c r="K95" s="208" t="s">
        <v>37</v>
      </c>
      <c r="L95" s="46"/>
      <c r="M95" s="213" t="s">
        <v>37</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146</v>
      </c>
      <c r="AT95" s="217" t="s">
        <v>141</v>
      </c>
      <c r="AU95" s="217" t="s">
        <v>85</v>
      </c>
      <c r="AY95" s="19" t="s">
        <v>139</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146</v>
      </c>
      <c r="BM95" s="217" t="s">
        <v>1707</v>
      </c>
    </row>
    <row r="96" s="2" customFormat="1" ht="16.5" customHeight="1">
      <c r="A96" s="40"/>
      <c r="B96" s="41"/>
      <c r="C96" s="206" t="s">
        <v>229</v>
      </c>
      <c r="D96" s="206" t="s">
        <v>141</v>
      </c>
      <c r="E96" s="207" t="s">
        <v>1708</v>
      </c>
      <c r="F96" s="208" t="s">
        <v>1709</v>
      </c>
      <c r="G96" s="209" t="s">
        <v>241</v>
      </c>
      <c r="H96" s="210">
        <v>4</v>
      </c>
      <c r="I96" s="211"/>
      <c r="J96" s="212">
        <f>ROUND(I96*H96,2)</f>
        <v>0</v>
      </c>
      <c r="K96" s="208" t="s">
        <v>37</v>
      </c>
      <c r="L96" s="46"/>
      <c r="M96" s="213" t="s">
        <v>37</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146</v>
      </c>
      <c r="AT96" s="217" t="s">
        <v>141</v>
      </c>
      <c r="AU96" s="217" t="s">
        <v>85</v>
      </c>
      <c r="AY96" s="19" t="s">
        <v>139</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146</v>
      </c>
      <c r="BM96" s="217" t="s">
        <v>1710</v>
      </c>
    </row>
    <row r="97" s="2" customFormat="1" ht="16.5" customHeight="1">
      <c r="A97" s="40"/>
      <c r="B97" s="41"/>
      <c r="C97" s="206" t="s">
        <v>238</v>
      </c>
      <c r="D97" s="206" t="s">
        <v>141</v>
      </c>
      <c r="E97" s="207" t="s">
        <v>1160</v>
      </c>
      <c r="F97" s="208" t="s">
        <v>1161</v>
      </c>
      <c r="G97" s="209" t="s">
        <v>241</v>
      </c>
      <c r="H97" s="210">
        <v>6</v>
      </c>
      <c r="I97" s="211"/>
      <c r="J97" s="212">
        <f>ROUND(I97*H97,2)</f>
        <v>0</v>
      </c>
      <c r="K97" s="208" t="s">
        <v>37</v>
      </c>
      <c r="L97" s="46"/>
      <c r="M97" s="213" t="s">
        <v>37</v>
      </c>
      <c r="N97" s="214" t="s">
        <v>48</v>
      </c>
      <c r="O97" s="86"/>
      <c r="P97" s="215">
        <f>O97*H97</f>
        <v>0</v>
      </c>
      <c r="Q97" s="215">
        <v>0</v>
      </c>
      <c r="R97" s="215">
        <f>Q97*H97</f>
        <v>0</v>
      </c>
      <c r="S97" s="215">
        <v>0</v>
      </c>
      <c r="T97" s="216">
        <f>S97*H97</f>
        <v>0</v>
      </c>
      <c r="U97" s="40"/>
      <c r="V97" s="40"/>
      <c r="W97" s="40"/>
      <c r="X97" s="40"/>
      <c r="Y97" s="40"/>
      <c r="Z97" s="40"/>
      <c r="AA97" s="40"/>
      <c r="AB97" s="40"/>
      <c r="AC97" s="40"/>
      <c r="AD97" s="40"/>
      <c r="AE97" s="40"/>
      <c r="AR97" s="217" t="s">
        <v>146</v>
      </c>
      <c r="AT97" s="217" t="s">
        <v>141</v>
      </c>
      <c r="AU97" s="217" t="s">
        <v>85</v>
      </c>
      <c r="AY97" s="19" t="s">
        <v>139</v>
      </c>
      <c r="BE97" s="218">
        <f>IF(N97="základní",J97,0)</f>
        <v>0</v>
      </c>
      <c r="BF97" s="218">
        <f>IF(N97="snížená",J97,0)</f>
        <v>0</v>
      </c>
      <c r="BG97" s="218">
        <f>IF(N97="zákl. přenesená",J97,0)</f>
        <v>0</v>
      </c>
      <c r="BH97" s="218">
        <f>IF(N97="sníž. přenesená",J97,0)</f>
        <v>0</v>
      </c>
      <c r="BI97" s="218">
        <f>IF(N97="nulová",J97,0)</f>
        <v>0</v>
      </c>
      <c r="BJ97" s="19" t="s">
        <v>85</v>
      </c>
      <c r="BK97" s="218">
        <f>ROUND(I97*H97,2)</f>
        <v>0</v>
      </c>
      <c r="BL97" s="19" t="s">
        <v>146</v>
      </c>
      <c r="BM97" s="217" t="s">
        <v>1711</v>
      </c>
    </row>
    <row r="98" s="12" customFormat="1" ht="25.92" customHeight="1">
      <c r="A98" s="12"/>
      <c r="B98" s="190"/>
      <c r="C98" s="191"/>
      <c r="D98" s="192" t="s">
        <v>76</v>
      </c>
      <c r="E98" s="193" t="s">
        <v>1163</v>
      </c>
      <c r="F98" s="193" t="s">
        <v>1164</v>
      </c>
      <c r="G98" s="191"/>
      <c r="H98" s="191"/>
      <c r="I98" s="194"/>
      <c r="J98" s="195">
        <f>BK98</f>
        <v>0</v>
      </c>
      <c r="K98" s="191"/>
      <c r="L98" s="196"/>
      <c r="M98" s="197"/>
      <c r="N98" s="198"/>
      <c r="O98" s="198"/>
      <c r="P98" s="199">
        <f>SUM(P99:P117)</f>
        <v>0</v>
      </c>
      <c r="Q98" s="198"/>
      <c r="R98" s="199">
        <f>SUM(R99:R117)</f>
        <v>7.6049999999999995</v>
      </c>
      <c r="S98" s="198"/>
      <c r="T98" s="200">
        <f>SUM(T99:T117)</f>
        <v>0</v>
      </c>
      <c r="U98" s="12"/>
      <c r="V98" s="12"/>
      <c r="W98" s="12"/>
      <c r="X98" s="12"/>
      <c r="Y98" s="12"/>
      <c r="Z98" s="12"/>
      <c r="AA98" s="12"/>
      <c r="AB98" s="12"/>
      <c r="AC98" s="12"/>
      <c r="AD98" s="12"/>
      <c r="AE98" s="12"/>
      <c r="AR98" s="201" t="s">
        <v>85</v>
      </c>
      <c r="AT98" s="202" t="s">
        <v>76</v>
      </c>
      <c r="AU98" s="202" t="s">
        <v>77</v>
      </c>
      <c r="AY98" s="201" t="s">
        <v>139</v>
      </c>
      <c r="BK98" s="203">
        <f>SUM(BK99:BK117)</f>
        <v>0</v>
      </c>
    </row>
    <row r="99" s="2" customFormat="1" ht="16.5" customHeight="1">
      <c r="A99" s="40"/>
      <c r="B99" s="41"/>
      <c r="C99" s="206" t="s">
        <v>252</v>
      </c>
      <c r="D99" s="206" t="s">
        <v>141</v>
      </c>
      <c r="E99" s="207" t="s">
        <v>1165</v>
      </c>
      <c r="F99" s="208" t="s">
        <v>1166</v>
      </c>
      <c r="G99" s="209" t="s">
        <v>241</v>
      </c>
      <c r="H99" s="210">
        <v>11</v>
      </c>
      <c r="I99" s="211"/>
      <c r="J99" s="212">
        <f>ROUND(I99*H99,2)</f>
        <v>0</v>
      </c>
      <c r="K99" s="208" t="s">
        <v>37</v>
      </c>
      <c r="L99" s="46"/>
      <c r="M99" s="213" t="s">
        <v>37</v>
      </c>
      <c r="N99" s="214" t="s">
        <v>48</v>
      </c>
      <c r="O99" s="86"/>
      <c r="P99" s="215">
        <f>O99*H99</f>
        <v>0</v>
      </c>
      <c r="Q99" s="215">
        <v>0</v>
      </c>
      <c r="R99" s="215">
        <f>Q99*H99</f>
        <v>0</v>
      </c>
      <c r="S99" s="215">
        <v>0</v>
      </c>
      <c r="T99" s="216">
        <f>S99*H99</f>
        <v>0</v>
      </c>
      <c r="U99" s="40"/>
      <c r="V99" s="40"/>
      <c r="W99" s="40"/>
      <c r="X99" s="40"/>
      <c r="Y99" s="40"/>
      <c r="Z99" s="40"/>
      <c r="AA99" s="40"/>
      <c r="AB99" s="40"/>
      <c r="AC99" s="40"/>
      <c r="AD99" s="40"/>
      <c r="AE99" s="40"/>
      <c r="AR99" s="217" t="s">
        <v>146</v>
      </c>
      <c r="AT99" s="217" t="s">
        <v>141</v>
      </c>
      <c r="AU99" s="217" t="s">
        <v>85</v>
      </c>
      <c r="AY99" s="19" t="s">
        <v>139</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146</v>
      </c>
      <c r="BM99" s="217" t="s">
        <v>1712</v>
      </c>
    </row>
    <row r="100" s="2" customFormat="1">
      <c r="A100" s="40"/>
      <c r="B100" s="41"/>
      <c r="C100" s="42"/>
      <c r="D100" s="226" t="s">
        <v>1130</v>
      </c>
      <c r="E100" s="42"/>
      <c r="F100" s="286" t="s">
        <v>1168</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1130</v>
      </c>
      <c r="AU100" s="19" t="s">
        <v>85</v>
      </c>
    </row>
    <row r="101" s="2" customFormat="1" ht="16.5" customHeight="1">
      <c r="A101" s="40"/>
      <c r="B101" s="41"/>
      <c r="C101" s="206" t="s">
        <v>8</v>
      </c>
      <c r="D101" s="206" t="s">
        <v>141</v>
      </c>
      <c r="E101" s="207" t="s">
        <v>1169</v>
      </c>
      <c r="F101" s="208" t="s">
        <v>1170</v>
      </c>
      <c r="G101" s="209" t="s">
        <v>155</v>
      </c>
      <c r="H101" s="210">
        <v>3</v>
      </c>
      <c r="I101" s="211"/>
      <c r="J101" s="212">
        <f>ROUND(I101*H101,2)</f>
        <v>0</v>
      </c>
      <c r="K101" s="208" t="s">
        <v>37</v>
      </c>
      <c r="L101" s="46"/>
      <c r="M101" s="213" t="s">
        <v>37</v>
      </c>
      <c r="N101" s="214" t="s">
        <v>48</v>
      </c>
      <c r="O101" s="86"/>
      <c r="P101" s="215">
        <f>O101*H101</f>
        <v>0</v>
      </c>
      <c r="Q101" s="215">
        <v>2.5249999999999999</v>
      </c>
      <c r="R101" s="215">
        <f>Q101*H101</f>
        <v>7.5749999999999993</v>
      </c>
      <c r="S101" s="215">
        <v>0</v>
      </c>
      <c r="T101" s="216">
        <f>S101*H101</f>
        <v>0</v>
      </c>
      <c r="U101" s="40"/>
      <c r="V101" s="40"/>
      <c r="W101" s="40"/>
      <c r="X101" s="40"/>
      <c r="Y101" s="40"/>
      <c r="Z101" s="40"/>
      <c r="AA101" s="40"/>
      <c r="AB101" s="40"/>
      <c r="AC101" s="40"/>
      <c r="AD101" s="40"/>
      <c r="AE101" s="40"/>
      <c r="AR101" s="217" t="s">
        <v>146</v>
      </c>
      <c r="AT101" s="217" t="s">
        <v>141</v>
      </c>
      <c r="AU101" s="217" t="s">
        <v>85</v>
      </c>
      <c r="AY101" s="19" t="s">
        <v>139</v>
      </c>
      <c r="BE101" s="218">
        <f>IF(N101="základní",J101,0)</f>
        <v>0</v>
      </c>
      <c r="BF101" s="218">
        <f>IF(N101="snížená",J101,0)</f>
        <v>0</v>
      </c>
      <c r="BG101" s="218">
        <f>IF(N101="zákl. přenesená",J101,0)</f>
        <v>0</v>
      </c>
      <c r="BH101" s="218">
        <f>IF(N101="sníž. přenesená",J101,0)</f>
        <v>0</v>
      </c>
      <c r="BI101" s="218">
        <f>IF(N101="nulová",J101,0)</f>
        <v>0</v>
      </c>
      <c r="BJ101" s="19" t="s">
        <v>85</v>
      </c>
      <c r="BK101" s="218">
        <f>ROUND(I101*H101,2)</f>
        <v>0</v>
      </c>
      <c r="BL101" s="19" t="s">
        <v>146</v>
      </c>
      <c r="BM101" s="217" t="s">
        <v>1713</v>
      </c>
    </row>
    <row r="102" s="2" customFormat="1">
      <c r="A102" s="40"/>
      <c r="B102" s="41"/>
      <c r="C102" s="42"/>
      <c r="D102" s="226" t="s">
        <v>1130</v>
      </c>
      <c r="E102" s="42"/>
      <c r="F102" s="286" t="s">
        <v>1172</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1130</v>
      </c>
      <c r="AU102" s="19" t="s">
        <v>85</v>
      </c>
    </row>
    <row r="103" s="2" customFormat="1" ht="16.5" customHeight="1">
      <c r="A103" s="40"/>
      <c r="B103" s="41"/>
      <c r="C103" s="206" t="s">
        <v>260</v>
      </c>
      <c r="D103" s="206" t="s">
        <v>141</v>
      </c>
      <c r="E103" s="207" t="s">
        <v>1714</v>
      </c>
      <c r="F103" s="208" t="s">
        <v>1715</v>
      </c>
      <c r="G103" s="209" t="s">
        <v>182</v>
      </c>
      <c r="H103" s="210">
        <v>200</v>
      </c>
      <c r="I103" s="211"/>
      <c r="J103" s="212">
        <f>ROUND(I103*H103,2)</f>
        <v>0</v>
      </c>
      <c r="K103" s="208" t="s">
        <v>37</v>
      </c>
      <c r="L103" s="46"/>
      <c r="M103" s="213" t="s">
        <v>37</v>
      </c>
      <c r="N103" s="214" t="s">
        <v>48</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146</v>
      </c>
      <c r="AT103" s="217" t="s">
        <v>141</v>
      </c>
      <c r="AU103" s="217" t="s">
        <v>85</v>
      </c>
      <c r="AY103" s="19" t="s">
        <v>139</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146</v>
      </c>
      <c r="BM103" s="217" t="s">
        <v>1716</v>
      </c>
    </row>
    <row r="104" s="2" customFormat="1">
      <c r="A104" s="40"/>
      <c r="B104" s="41"/>
      <c r="C104" s="42"/>
      <c r="D104" s="226" t="s">
        <v>1130</v>
      </c>
      <c r="E104" s="42"/>
      <c r="F104" s="286" t="s">
        <v>1176</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1130</v>
      </c>
      <c r="AU104" s="19" t="s">
        <v>85</v>
      </c>
    </row>
    <row r="105" s="2" customFormat="1" ht="16.5" customHeight="1">
      <c r="A105" s="40"/>
      <c r="B105" s="41"/>
      <c r="C105" s="206" t="s">
        <v>265</v>
      </c>
      <c r="D105" s="206" t="s">
        <v>141</v>
      </c>
      <c r="E105" s="207" t="s">
        <v>1173</v>
      </c>
      <c r="F105" s="208" t="s">
        <v>1174</v>
      </c>
      <c r="G105" s="209" t="s">
        <v>182</v>
      </c>
      <c r="H105" s="210">
        <v>150</v>
      </c>
      <c r="I105" s="211"/>
      <c r="J105" s="212">
        <f>ROUND(I105*H105,2)</f>
        <v>0</v>
      </c>
      <c r="K105" s="208" t="s">
        <v>37</v>
      </c>
      <c r="L105" s="46"/>
      <c r="M105" s="213" t="s">
        <v>37</v>
      </c>
      <c r="N105" s="214"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146</v>
      </c>
      <c r="AT105" s="217" t="s">
        <v>141</v>
      </c>
      <c r="AU105" s="217" t="s">
        <v>85</v>
      </c>
      <c r="AY105" s="19" t="s">
        <v>139</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146</v>
      </c>
      <c r="BM105" s="217" t="s">
        <v>1717</v>
      </c>
    </row>
    <row r="106" s="2" customFormat="1">
      <c r="A106" s="40"/>
      <c r="B106" s="41"/>
      <c r="C106" s="42"/>
      <c r="D106" s="226" t="s">
        <v>1130</v>
      </c>
      <c r="E106" s="42"/>
      <c r="F106" s="286" t="s">
        <v>1176</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1130</v>
      </c>
      <c r="AU106" s="19" t="s">
        <v>85</v>
      </c>
    </row>
    <row r="107" s="2" customFormat="1" ht="16.5" customHeight="1">
      <c r="A107" s="40"/>
      <c r="B107" s="41"/>
      <c r="C107" s="206" t="s">
        <v>269</v>
      </c>
      <c r="D107" s="206" t="s">
        <v>141</v>
      </c>
      <c r="E107" s="207" t="s">
        <v>1177</v>
      </c>
      <c r="F107" s="208" t="s">
        <v>1178</v>
      </c>
      <c r="G107" s="209" t="s">
        <v>182</v>
      </c>
      <c r="H107" s="210">
        <v>20</v>
      </c>
      <c r="I107" s="211"/>
      <c r="J107" s="212">
        <f>ROUND(I107*H107,2)</f>
        <v>0</v>
      </c>
      <c r="K107" s="208" t="s">
        <v>37</v>
      </c>
      <c r="L107" s="46"/>
      <c r="M107" s="213" t="s">
        <v>37</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146</v>
      </c>
      <c r="AT107" s="217" t="s">
        <v>141</v>
      </c>
      <c r="AU107" s="217" t="s">
        <v>85</v>
      </c>
      <c r="AY107" s="19" t="s">
        <v>139</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146</v>
      </c>
      <c r="BM107" s="217" t="s">
        <v>1718</v>
      </c>
    </row>
    <row r="108" s="2" customFormat="1">
      <c r="A108" s="40"/>
      <c r="B108" s="41"/>
      <c r="C108" s="42"/>
      <c r="D108" s="226" t="s">
        <v>1130</v>
      </c>
      <c r="E108" s="42"/>
      <c r="F108" s="286" t="s">
        <v>1176</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1130</v>
      </c>
      <c r="AU108" s="19" t="s">
        <v>85</v>
      </c>
    </row>
    <row r="109" s="2" customFormat="1" ht="16.5" customHeight="1">
      <c r="A109" s="40"/>
      <c r="B109" s="41"/>
      <c r="C109" s="206" t="s">
        <v>278</v>
      </c>
      <c r="D109" s="206" t="s">
        <v>141</v>
      </c>
      <c r="E109" s="207" t="s">
        <v>1719</v>
      </c>
      <c r="F109" s="208" t="s">
        <v>1720</v>
      </c>
      <c r="G109" s="209" t="s">
        <v>182</v>
      </c>
      <c r="H109" s="210">
        <v>200</v>
      </c>
      <c r="I109" s="211"/>
      <c r="J109" s="212">
        <f>ROUND(I109*H109,2)</f>
        <v>0</v>
      </c>
      <c r="K109" s="208" t="s">
        <v>37</v>
      </c>
      <c r="L109" s="46"/>
      <c r="M109" s="213" t="s">
        <v>37</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146</v>
      </c>
      <c r="AT109" s="217" t="s">
        <v>141</v>
      </c>
      <c r="AU109" s="217" t="s">
        <v>85</v>
      </c>
      <c r="AY109" s="19" t="s">
        <v>139</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146</v>
      </c>
      <c r="BM109" s="217" t="s">
        <v>1721</v>
      </c>
    </row>
    <row r="110" s="2" customFormat="1" ht="16.5" customHeight="1">
      <c r="A110" s="40"/>
      <c r="B110" s="41"/>
      <c r="C110" s="206" t="s">
        <v>283</v>
      </c>
      <c r="D110" s="206" t="s">
        <v>141</v>
      </c>
      <c r="E110" s="207" t="s">
        <v>1180</v>
      </c>
      <c r="F110" s="208" t="s">
        <v>1181</v>
      </c>
      <c r="G110" s="209" t="s">
        <v>182</v>
      </c>
      <c r="H110" s="210">
        <v>150</v>
      </c>
      <c r="I110" s="211"/>
      <c r="J110" s="212">
        <f>ROUND(I110*H110,2)</f>
        <v>0</v>
      </c>
      <c r="K110" s="208" t="s">
        <v>37</v>
      </c>
      <c r="L110" s="46"/>
      <c r="M110" s="213" t="s">
        <v>37</v>
      </c>
      <c r="N110" s="214" t="s">
        <v>48</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146</v>
      </c>
      <c r="AT110" s="217" t="s">
        <v>141</v>
      </c>
      <c r="AU110" s="217" t="s">
        <v>85</v>
      </c>
      <c r="AY110" s="19" t="s">
        <v>139</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146</v>
      </c>
      <c r="BM110" s="217" t="s">
        <v>1722</v>
      </c>
    </row>
    <row r="111" s="2" customFormat="1" ht="16.5" customHeight="1">
      <c r="A111" s="40"/>
      <c r="B111" s="41"/>
      <c r="C111" s="206" t="s">
        <v>7</v>
      </c>
      <c r="D111" s="206" t="s">
        <v>141</v>
      </c>
      <c r="E111" s="207" t="s">
        <v>1183</v>
      </c>
      <c r="F111" s="208" t="s">
        <v>1184</v>
      </c>
      <c r="G111" s="209" t="s">
        <v>182</v>
      </c>
      <c r="H111" s="210">
        <v>20</v>
      </c>
      <c r="I111" s="211"/>
      <c r="J111" s="212">
        <f>ROUND(I111*H111,2)</f>
        <v>0</v>
      </c>
      <c r="K111" s="208" t="s">
        <v>37</v>
      </c>
      <c r="L111" s="46"/>
      <c r="M111" s="213" t="s">
        <v>37</v>
      </c>
      <c r="N111" s="214" t="s">
        <v>48</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146</v>
      </c>
      <c r="AT111" s="217" t="s">
        <v>141</v>
      </c>
      <c r="AU111" s="217" t="s">
        <v>85</v>
      </c>
      <c r="AY111" s="19" t="s">
        <v>139</v>
      </c>
      <c r="BE111" s="218">
        <f>IF(N111="základní",J111,0)</f>
        <v>0</v>
      </c>
      <c r="BF111" s="218">
        <f>IF(N111="snížená",J111,0)</f>
        <v>0</v>
      </c>
      <c r="BG111" s="218">
        <f>IF(N111="zákl. přenesená",J111,0)</f>
        <v>0</v>
      </c>
      <c r="BH111" s="218">
        <f>IF(N111="sníž. přenesená",J111,0)</f>
        <v>0</v>
      </c>
      <c r="BI111" s="218">
        <f>IF(N111="nulová",J111,0)</f>
        <v>0</v>
      </c>
      <c r="BJ111" s="19" t="s">
        <v>85</v>
      </c>
      <c r="BK111" s="218">
        <f>ROUND(I111*H111,2)</f>
        <v>0</v>
      </c>
      <c r="BL111" s="19" t="s">
        <v>146</v>
      </c>
      <c r="BM111" s="217" t="s">
        <v>1723</v>
      </c>
    </row>
    <row r="112" s="2" customFormat="1" ht="16.5" customHeight="1">
      <c r="A112" s="40"/>
      <c r="B112" s="41"/>
      <c r="C112" s="206" t="s">
        <v>295</v>
      </c>
      <c r="D112" s="206" t="s">
        <v>141</v>
      </c>
      <c r="E112" s="207" t="s">
        <v>1724</v>
      </c>
      <c r="F112" s="208" t="s">
        <v>1725</v>
      </c>
      <c r="G112" s="209" t="s">
        <v>144</v>
      </c>
      <c r="H112" s="210">
        <v>100</v>
      </c>
      <c r="I112" s="211"/>
      <c r="J112" s="212">
        <f>ROUND(I112*H112,2)</f>
        <v>0</v>
      </c>
      <c r="K112" s="208" t="s">
        <v>37</v>
      </c>
      <c r="L112" s="46"/>
      <c r="M112" s="213" t="s">
        <v>37</v>
      </c>
      <c r="N112" s="214" t="s">
        <v>48</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146</v>
      </c>
      <c r="AT112" s="217" t="s">
        <v>141</v>
      </c>
      <c r="AU112" s="217" t="s">
        <v>85</v>
      </c>
      <c r="AY112" s="19" t="s">
        <v>139</v>
      </c>
      <c r="BE112" s="218">
        <f>IF(N112="základní",J112,0)</f>
        <v>0</v>
      </c>
      <c r="BF112" s="218">
        <f>IF(N112="snížená",J112,0)</f>
        <v>0</v>
      </c>
      <c r="BG112" s="218">
        <f>IF(N112="zákl. přenesená",J112,0)</f>
        <v>0</v>
      </c>
      <c r="BH112" s="218">
        <f>IF(N112="sníž. přenesená",J112,0)</f>
        <v>0</v>
      </c>
      <c r="BI112" s="218">
        <f>IF(N112="nulová",J112,0)</f>
        <v>0</v>
      </c>
      <c r="BJ112" s="19" t="s">
        <v>85</v>
      </c>
      <c r="BK112" s="218">
        <f>ROUND(I112*H112,2)</f>
        <v>0</v>
      </c>
      <c r="BL112" s="19" t="s">
        <v>146</v>
      </c>
      <c r="BM112" s="217" t="s">
        <v>1726</v>
      </c>
    </row>
    <row r="113" s="2" customFormat="1">
      <c r="A113" s="40"/>
      <c r="B113" s="41"/>
      <c r="C113" s="42"/>
      <c r="D113" s="226" t="s">
        <v>1130</v>
      </c>
      <c r="E113" s="42"/>
      <c r="F113" s="286" t="s">
        <v>1189</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1130</v>
      </c>
      <c r="AU113" s="19" t="s">
        <v>85</v>
      </c>
    </row>
    <row r="114" s="2" customFormat="1" ht="16.5" customHeight="1">
      <c r="A114" s="40"/>
      <c r="B114" s="41"/>
      <c r="C114" s="206" t="s">
        <v>304</v>
      </c>
      <c r="D114" s="206" t="s">
        <v>141</v>
      </c>
      <c r="E114" s="207" t="s">
        <v>1186</v>
      </c>
      <c r="F114" s="208" t="s">
        <v>1187</v>
      </c>
      <c r="G114" s="209" t="s">
        <v>144</v>
      </c>
      <c r="H114" s="210">
        <v>75</v>
      </c>
      <c r="I114" s="211"/>
      <c r="J114" s="212">
        <f>ROUND(I114*H114,2)</f>
        <v>0</v>
      </c>
      <c r="K114" s="208" t="s">
        <v>37</v>
      </c>
      <c r="L114" s="46"/>
      <c r="M114" s="213" t="s">
        <v>37</v>
      </c>
      <c r="N114" s="214" t="s">
        <v>48</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146</v>
      </c>
      <c r="AT114" s="217" t="s">
        <v>141</v>
      </c>
      <c r="AU114" s="217" t="s">
        <v>85</v>
      </c>
      <c r="AY114" s="19" t="s">
        <v>139</v>
      </c>
      <c r="BE114" s="218">
        <f>IF(N114="základní",J114,0)</f>
        <v>0</v>
      </c>
      <c r="BF114" s="218">
        <f>IF(N114="snížená",J114,0)</f>
        <v>0</v>
      </c>
      <c r="BG114" s="218">
        <f>IF(N114="zákl. přenesená",J114,0)</f>
        <v>0</v>
      </c>
      <c r="BH114" s="218">
        <f>IF(N114="sníž. přenesená",J114,0)</f>
        <v>0</v>
      </c>
      <c r="BI114" s="218">
        <f>IF(N114="nulová",J114,0)</f>
        <v>0</v>
      </c>
      <c r="BJ114" s="19" t="s">
        <v>85</v>
      </c>
      <c r="BK114" s="218">
        <f>ROUND(I114*H114,2)</f>
        <v>0</v>
      </c>
      <c r="BL114" s="19" t="s">
        <v>146</v>
      </c>
      <c r="BM114" s="217" t="s">
        <v>1727</v>
      </c>
    </row>
    <row r="115" s="2" customFormat="1">
      <c r="A115" s="40"/>
      <c r="B115" s="41"/>
      <c r="C115" s="42"/>
      <c r="D115" s="226" t="s">
        <v>1130</v>
      </c>
      <c r="E115" s="42"/>
      <c r="F115" s="286" t="s">
        <v>1189</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1130</v>
      </c>
      <c r="AU115" s="19" t="s">
        <v>85</v>
      </c>
    </row>
    <row r="116" s="2" customFormat="1" ht="16.5" customHeight="1">
      <c r="A116" s="40"/>
      <c r="B116" s="41"/>
      <c r="C116" s="206" t="s">
        <v>309</v>
      </c>
      <c r="D116" s="206" t="s">
        <v>141</v>
      </c>
      <c r="E116" s="207" t="s">
        <v>1190</v>
      </c>
      <c r="F116" s="208" t="s">
        <v>1191</v>
      </c>
      <c r="G116" s="209" t="s">
        <v>182</v>
      </c>
      <c r="H116" s="210">
        <v>500</v>
      </c>
      <c r="I116" s="211"/>
      <c r="J116" s="212">
        <f>ROUND(I116*H116,2)</f>
        <v>0</v>
      </c>
      <c r="K116" s="208" t="s">
        <v>37</v>
      </c>
      <c r="L116" s="46"/>
      <c r="M116" s="213" t="s">
        <v>37</v>
      </c>
      <c r="N116" s="214" t="s">
        <v>48</v>
      </c>
      <c r="O116" s="86"/>
      <c r="P116" s="215">
        <f>O116*H116</f>
        <v>0</v>
      </c>
      <c r="Q116" s="215">
        <v>6.0000000000000002E-05</v>
      </c>
      <c r="R116" s="215">
        <f>Q116*H116</f>
        <v>0.030000000000000002</v>
      </c>
      <c r="S116" s="215">
        <v>0</v>
      </c>
      <c r="T116" s="216">
        <f>S116*H116</f>
        <v>0</v>
      </c>
      <c r="U116" s="40"/>
      <c r="V116" s="40"/>
      <c r="W116" s="40"/>
      <c r="X116" s="40"/>
      <c r="Y116" s="40"/>
      <c r="Z116" s="40"/>
      <c r="AA116" s="40"/>
      <c r="AB116" s="40"/>
      <c r="AC116" s="40"/>
      <c r="AD116" s="40"/>
      <c r="AE116" s="40"/>
      <c r="AR116" s="217" t="s">
        <v>146</v>
      </c>
      <c r="AT116" s="217" t="s">
        <v>141</v>
      </c>
      <c r="AU116" s="217" t="s">
        <v>85</v>
      </c>
      <c r="AY116" s="19" t="s">
        <v>139</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146</v>
      </c>
      <c r="BM116" s="217" t="s">
        <v>1728</v>
      </c>
    </row>
    <row r="117" s="2" customFormat="1">
      <c r="A117" s="40"/>
      <c r="B117" s="41"/>
      <c r="C117" s="42"/>
      <c r="D117" s="226" t="s">
        <v>1130</v>
      </c>
      <c r="E117" s="42"/>
      <c r="F117" s="286" t="s">
        <v>1729</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1130</v>
      </c>
      <c r="AU117" s="19" t="s">
        <v>85</v>
      </c>
    </row>
    <row r="118" s="12" customFormat="1" ht="25.92" customHeight="1">
      <c r="A118" s="12"/>
      <c r="B118" s="190"/>
      <c r="C118" s="191"/>
      <c r="D118" s="192" t="s">
        <v>76</v>
      </c>
      <c r="E118" s="193" t="s">
        <v>1194</v>
      </c>
      <c r="F118" s="193" t="s">
        <v>1195</v>
      </c>
      <c r="G118" s="191"/>
      <c r="H118" s="191"/>
      <c r="I118" s="194"/>
      <c r="J118" s="195">
        <f>BK118</f>
        <v>0</v>
      </c>
      <c r="K118" s="191"/>
      <c r="L118" s="196"/>
      <c r="M118" s="197"/>
      <c r="N118" s="198"/>
      <c r="O118" s="198"/>
      <c r="P118" s="199">
        <f>SUM(P119:P140)</f>
        <v>0</v>
      </c>
      <c r="Q118" s="198"/>
      <c r="R118" s="199">
        <f>SUM(R119:R140)</f>
        <v>0.61991999999999992</v>
      </c>
      <c r="S118" s="198"/>
      <c r="T118" s="200">
        <f>SUM(T119:T140)</f>
        <v>0</v>
      </c>
      <c r="U118" s="12"/>
      <c r="V118" s="12"/>
      <c r="W118" s="12"/>
      <c r="X118" s="12"/>
      <c r="Y118" s="12"/>
      <c r="Z118" s="12"/>
      <c r="AA118" s="12"/>
      <c r="AB118" s="12"/>
      <c r="AC118" s="12"/>
      <c r="AD118" s="12"/>
      <c r="AE118" s="12"/>
      <c r="AR118" s="201" t="s">
        <v>85</v>
      </c>
      <c r="AT118" s="202" t="s">
        <v>76</v>
      </c>
      <c r="AU118" s="202" t="s">
        <v>77</v>
      </c>
      <c r="AY118" s="201" t="s">
        <v>139</v>
      </c>
      <c r="BK118" s="203">
        <f>SUM(BK119:BK140)</f>
        <v>0</v>
      </c>
    </row>
    <row r="119" s="2" customFormat="1" ht="16.5" customHeight="1">
      <c r="A119" s="40"/>
      <c r="B119" s="41"/>
      <c r="C119" s="206" t="s">
        <v>314</v>
      </c>
      <c r="D119" s="206" t="s">
        <v>141</v>
      </c>
      <c r="E119" s="207" t="s">
        <v>1730</v>
      </c>
      <c r="F119" s="208" t="s">
        <v>1731</v>
      </c>
      <c r="G119" s="209" t="s">
        <v>1198</v>
      </c>
      <c r="H119" s="210">
        <v>1</v>
      </c>
      <c r="I119" s="211"/>
      <c r="J119" s="212">
        <f>ROUND(I119*H119,2)</f>
        <v>0</v>
      </c>
      <c r="K119" s="208" t="s">
        <v>37</v>
      </c>
      <c r="L119" s="46"/>
      <c r="M119" s="213" t="s">
        <v>37</v>
      </c>
      <c r="N119" s="214"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146</v>
      </c>
      <c r="AT119" s="217" t="s">
        <v>141</v>
      </c>
      <c r="AU119" s="217" t="s">
        <v>85</v>
      </c>
      <c r="AY119" s="19" t="s">
        <v>139</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146</v>
      </c>
      <c r="BM119" s="217" t="s">
        <v>1732</v>
      </c>
    </row>
    <row r="120" s="2" customFormat="1" ht="16.5" customHeight="1">
      <c r="A120" s="40"/>
      <c r="B120" s="41"/>
      <c r="C120" s="206" t="s">
        <v>319</v>
      </c>
      <c r="D120" s="206" t="s">
        <v>141</v>
      </c>
      <c r="E120" s="207" t="s">
        <v>1733</v>
      </c>
      <c r="F120" s="208" t="s">
        <v>1734</v>
      </c>
      <c r="G120" s="209" t="s">
        <v>241</v>
      </c>
      <c r="H120" s="210">
        <v>4</v>
      </c>
      <c r="I120" s="211"/>
      <c r="J120" s="212">
        <f>ROUND(I120*H120,2)</f>
        <v>0</v>
      </c>
      <c r="K120" s="208" t="s">
        <v>37</v>
      </c>
      <c r="L120" s="46"/>
      <c r="M120" s="213" t="s">
        <v>37</v>
      </c>
      <c r="N120" s="214" t="s">
        <v>48</v>
      </c>
      <c r="O120" s="86"/>
      <c r="P120" s="215">
        <f>O120*H120</f>
        <v>0</v>
      </c>
      <c r="Q120" s="215">
        <v>0.00013999999999999999</v>
      </c>
      <c r="R120" s="215">
        <f>Q120*H120</f>
        <v>0.00055999999999999995</v>
      </c>
      <c r="S120" s="215">
        <v>0</v>
      </c>
      <c r="T120" s="216">
        <f>S120*H120</f>
        <v>0</v>
      </c>
      <c r="U120" s="40"/>
      <c r="V120" s="40"/>
      <c r="W120" s="40"/>
      <c r="X120" s="40"/>
      <c r="Y120" s="40"/>
      <c r="Z120" s="40"/>
      <c r="AA120" s="40"/>
      <c r="AB120" s="40"/>
      <c r="AC120" s="40"/>
      <c r="AD120" s="40"/>
      <c r="AE120" s="40"/>
      <c r="AR120" s="217" t="s">
        <v>146</v>
      </c>
      <c r="AT120" s="217" t="s">
        <v>141</v>
      </c>
      <c r="AU120" s="217" t="s">
        <v>85</v>
      </c>
      <c r="AY120" s="19" t="s">
        <v>139</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146</v>
      </c>
      <c r="BM120" s="217" t="s">
        <v>1735</v>
      </c>
    </row>
    <row r="121" s="2" customFormat="1">
      <c r="A121" s="40"/>
      <c r="B121" s="41"/>
      <c r="C121" s="42"/>
      <c r="D121" s="226" t="s">
        <v>1130</v>
      </c>
      <c r="E121" s="42"/>
      <c r="F121" s="286" t="s">
        <v>1736</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1130</v>
      </c>
      <c r="AU121" s="19" t="s">
        <v>85</v>
      </c>
    </row>
    <row r="122" s="2" customFormat="1" ht="16.5" customHeight="1">
      <c r="A122" s="40"/>
      <c r="B122" s="41"/>
      <c r="C122" s="206" t="s">
        <v>324</v>
      </c>
      <c r="D122" s="206" t="s">
        <v>141</v>
      </c>
      <c r="E122" s="207" t="s">
        <v>1211</v>
      </c>
      <c r="F122" s="208" t="s">
        <v>1212</v>
      </c>
      <c r="G122" s="209" t="s">
        <v>1198</v>
      </c>
      <c r="H122" s="210">
        <v>6</v>
      </c>
      <c r="I122" s="211"/>
      <c r="J122" s="212">
        <f>ROUND(I122*H122,2)</f>
        <v>0</v>
      </c>
      <c r="K122" s="208" t="s">
        <v>37</v>
      </c>
      <c r="L122" s="46"/>
      <c r="M122" s="213" t="s">
        <v>37</v>
      </c>
      <c r="N122" s="214" t="s">
        <v>48</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146</v>
      </c>
      <c r="AT122" s="217" t="s">
        <v>141</v>
      </c>
      <c r="AU122" s="217" t="s">
        <v>85</v>
      </c>
      <c r="AY122" s="19" t="s">
        <v>139</v>
      </c>
      <c r="BE122" s="218">
        <f>IF(N122="základní",J122,0)</f>
        <v>0</v>
      </c>
      <c r="BF122" s="218">
        <f>IF(N122="snížená",J122,0)</f>
        <v>0</v>
      </c>
      <c r="BG122" s="218">
        <f>IF(N122="zákl. přenesená",J122,0)</f>
        <v>0</v>
      </c>
      <c r="BH122" s="218">
        <f>IF(N122="sníž. přenesená",J122,0)</f>
        <v>0</v>
      </c>
      <c r="BI122" s="218">
        <f>IF(N122="nulová",J122,0)</f>
        <v>0</v>
      </c>
      <c r="BJ122" s="19" t="s">
        <v>85</v>
      </c>
      <c r="BK122" s="218">
        <f>ROUND(I122*H122,2)</f>
        <v>0</v>
      </c>
      <c r="BL122" s="19" t="s">
        <v>146</v>
      </c>
      <c r="BM122" s="217" t="s">
        <v>1737</v>
      </c>
    </row>
    <row r="123" s="2" customFormat="1" ht="16.5" customHeight="1">
      <c r="A123" s="40"/>
      <c r="B123" s="41"/>
      <c r="C123" s="206" t="s">
        <v>329</v>
      </c>
      <c r="D123" s="206" t="s">
        <v>141</v>
      </c>
      <c r="E123" s="207" t="s">
        <v>1196</v>
      </c>
      <c r="F123" s="208" t="s">
        <v>1197</v>
      </c>
      <c r="G123" s="209" t="s">
        <v>1198</v>
      </c>
      <c r="H123" s="210">
        <v>11</v>
      </c>
      <c r="I123" s="211"/>
      <c r="J123" s="212">
        <f>ROUND(I123*H123,2)</f>
        <v>0</v>
      </c>
      <c r="K123" s="208" t="s">
        <v>37</v>
      </c>
      <c r="L123" s="46"/>
      <c r="M123" s="213" t="s">
        <v>37</v>
      </c>
      <c r="N123" s="214" t="s">
        <v>48</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146</v>
      </c>
      <c r="AT123" s="217" t="s">
        <v>141</v>
      </c>
      <c r="AU123" s="217" t="s">
        <v>85</v>
      </c>
      <c r="AY123" s="19" t="s">
        <v>139</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146</v>
      </c>
      <c r="BM123" s="217" t="s">
        <v>1738</v>
      </c>
    </row>
    <row r="124" s="2" customFormat="1">
      <c r="A124" s="40"/>
      <c r="B124" s="41"/>
      <c r="C124" s="42"/>
      <c r="D124" s="226" t="s">
        <v>1130</v>
      </c>
      <c r="E124" s="42"/>
      <c r="F124" s="286" t="s">
        <v>1200</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1130</v>
      </c>
      <c r="AU124" s="19" t="s">
        <v>85</v>
      </c>
    </row>
    <row r="125" s="2" customFormat="1" ht="16.5" customHeight="1">
      <c r="A125" s="40"/>
      <c r="B125" s="41"/>
      <c r="C125" s="206" t="s">
        <v>334</v>
      </c>
      <c r="D125" s="206" t="s">
        <v>141</v>
      </c>
      <c r="E125" s="207" t="s">
        <v>1204</v>
      </c>
      <c r="F125" s="208" t="s">
        <v>1205</v>
      </c>
      <c r="G125" s="209" t="s">
        <v>1198</v>
      </c>
      <c r="H125" s="210">
        <v>11</v>
      </c>
      <c r="I125" s="211"/>
      <c r="J125" s="212">
        <f>ROUND(I125*H125,2)</f>
        <v>0</v>
      </c>
      <c r="K125" s="208" t="s">
        <v>37</v>
      </c>
      <c r="L125" s="46"/>
      <c r="M125" s="213" t="s">
        <v>37</v>
      </c>
      <c r="N125" s="214" t="s">
        <v>48</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146</v>
      </c>
      <c r="AT125" s="217" t="s">
        <v>141</v>
      </c>
      <c r="AU125" s="217" t="s">
        <v>85</v>
      </c>
      <c r="AY125" s="19" t="s">
        <v>139</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146</v>
      </c>
      <c r="BM125" s="217" t="s">
        <v>1739</v>
      </c>
    </row>
    <row r="126" s="2" customFormat="1">
      <c r="A126" s="40"/>
      <c r="B126" s="41"/>
      <c r="C126" s="42"/>
      <c r="D126" s="226" t="s">
        <v>1130</v>
      </c>
      <c r="E126" s="42"/>
      <c r="F126" s="286" t="s">
        <v>1207</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1130</v>
      </c>
      <c r="AU126" s="19" t="s">
        <v>85</v>
      </c>
    </row>
    <row r="127" s="2" customFormat="1" ht="16.5" customHeight="1">
      <c r="A127" s="40"/>
      <c r="B127" s="41"/>
      <c r="C127" s="206" t="s">
        <v>341</v>
      </c>
      <c r="D127" s="206" t="s">
        <v>141</v>
      </c>
      <c r="E127" s="207" t="s">
        <v>1214</v>
      </c>
      <c r="F127" s="208" t="s">
        <v>1215</v>
      </c>
      <c r="G127" s="209" t="s">
        <v>1198</v>
      </c>
      <c r="H127" s="210">
        <v>11</v>
      </c>
      <c r="I127" s="211"/>
      <c r="J127" s="212">
        <f>ROUND(I127*H127,2)</f>
        <v>0</v>
      </c>
      <c r="K127" s="208" t="s">
        <v>37</v>
      </c>
      <c r="L127" s="46"/>
      <c r="M127" s="213" t="s">
        <v>37</v>
      </c>
      <c r="N127" s="214" t="s">
        <v>48</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146</v>
      </c>
      <c r="AT127" s="217" t="s">
        <v>141</v>
      </c>
      <c r="AU127" s="217" t="s">
        <v>85</v>
      </c>
      <c r="AY127" s="19" t="s">
        <v>139</v>
      </c>
      <c r="BE127" s="218">
        <f>IF(N127="základní",J127,0)</f>
        <v>0</v>
      </c>
      <c r="BF127" s="218">
        <f>IF(N127="snížená",J127,0)</f>
        <v>0</v>
      </c>
      <c r="BG127" s="218">
        <f>IF(N127="zákl. přenesená",J127,0)</f>
        <v>0</v>
      </c>
      <c r="BH127" s="218">
        <f>IF(N127="sníž. přenesená",J127,0)</f>
        <v>0</v>
      </c>
      <c r="BI127" s="218">
        <f>IF(N127="nulová",J127,0)</f>
        <v>0</v>
      </c>
      <c r="BJ127" s="19" t="s">
        <v>85</v>
      </c>
      <c r="BK127" s="218">
        <f>ROUND(I127*H127,2)</f>
        <v>0</v>
      </c>
      <c r="BL127" s="19" t="s">
        <v>146</v>
      </c>
      <c r="BM127" s="217" t="s">
        <v>1740</v>
      </c>
    </row>
    <row r="128" s="2" customFormat="1">
      <c r="A128" s="40"/>
      <c r="B128" s="41"/>
      <c r="C128" s="42"/>
      <c r="D128" s="226" t="s">
        <v>1130</v>
      </c>
      <c r="E128" s="42"/>
      <c r="F128" s="286" t="s">
        <v>1217</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1130</v>
      </c>
      <c r="AU128" s="19" t="s">
        <v>85</v>
      </c>
    </row>
    <row r="129" s="2" customFormat="1" ht="16.5" customHeight="1">
      <c r="A129" s="40"/>
      <c r="B129" s="41"/>
      <c r="C129" s="206" t="s">
        <v>346</v>
      </c>
      <c r="D129" s="206" t="s">
        <v>141</v>
      </c>
      <c r="E129" s="207" t="s">
        <v>1218</v>
      </c>
      <c r="F129" s="208" t="s">
        <v>1219</v>
      </c>
      <c r="G129" s="209" t="s">
        <v>182</v>
      </c>
      <c r="H129" s="210">
        <v>500</v>
      </c>
      <c r="I129" s="211"/>
      <c r="J129" s="212">
        <f>ROUND(I129*H129,2)</f>
        <v>0</v>
      </c>
      <c r="K129" s="208" t="s">
        <v>37</v>
      </c>
      <c r="L129" s="46"/>
      <c r="M129" s="213" t="s">
        <v>37</v>
      </c>
      <c r="N129" s="214" t="s">
        <v>48</v>
      </c>
      <c r="O129" s="86"/>
      <c r="P129" s="215">
        <f>O129*H129</f>
        <v>0</v>
      </c>
      <c r="Q129" s="215">
        <v>0.00088999999999999995</v>
      </c>
      <c r="R129" s="215">
        <f>Q129*H129</f>
        <v>0.44499999999999995</v>
      </c>
      <c r="S129" s="215">
        <v>0</v>
      </c>
      <c r="T129" s="216">
        <f>S129*H129</f>
        <v>0</v>
      </c>
      <c r="U129" s="40"/>
      <c r="V129" s="40"/>
      <c r="W129" s="40"/>
      <c r="X129" s="40"/>
      <c r="Y129" s="40"/>
      <c r="Z129" s="40"/>
      <c r="AA129" s="40"/>
      <c r="AB129" s="40"/>
      <c r="AC129" s="40"/>
      <c r="AD129" s="40"/>
      <c r="AE129" s="40"/>
      <c r="AR129" s="217" t="s">
        <v>146</v>
      </c>
      <c r="AT129" s="217" t="s">
        <v>141</v>
      </c>
      <c r="AU129" s="217" t="s">
        <v>85</v>
      </c>
      <c r="AY129" s="19" t="s">
        <v>139</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146</v>
      </c>
      <c r="BM129" s="217" t="s">
        <v>1741</v>
      </c>
    </row>
    <row r="130" s="2" customFormat="1">
      <c r="A130" s="40"/>
      <c r="B130" s="41"/>
      <c r="C130" s="42"/>
      <c r="D130" s="226" t="s">
        <v>1130</v>
      </c>
      <c r="E130" s="42"/>
      <c r="F130" s="286" t="s">
        <v>1221</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1130</v>
      </c>
      <c r="AU130" s="19" t="s">
        <v>85</v>
      </c>
    </row>
    <row r="131" s="2" customFormat="1" ht="16.5" customHeight="1">
      <c r="A131" s="40"/>
      <c r="B131" s="41"/>
      <c r="C131" s="206" t="s">
        <v>350</v>
      </c>
      <c r="D131" s="206" t="s">
        <v>141</v>
      </c>
      <c r="E131" s="207" t="s">
        <v>1222</v>
      </c>
      <c r="F131" s="208" t="s">
        <v>1223</v>
      </c>
      <c r="G131" s="209" t="s">
        <v>182</v>
      </c>
      <c r="H131" s="210">
        <v>80</v>
      </c>
      <c r="I131" s="211"/>
      <c r="J131" s="212">
        <f>ROUND(I131*H131,2)</f>
        <v>0</v>
      </c>
      <c r="K131" s="208" t="s">
        <v>37</v>
      </c>
      <c r="L131" s="46"/>
      <c r="M131" s="213" t="s">
        <v>37</v>
      </c>
      <c r="N131" s="214" t="s">
        <v>48</v>
      </c>
      <c r="O131" s="86"/>
      <c r="P131" s="215">
        <f>O131*H131</f>
        <v>0</v>
      </c>
      <c r="Q131" s="215">
        <v>0.00016000000000000001</v>
      </c>
      <c r="R131" s="215">
        <f>Q131*H131</f>
        <v>0.012800000000000001</v>
      </c>
      <c r="S131" s="215">
        <v>0</v>
      </c>
      <c r="T131" s="216">
        <f>S131*H131</f>
        <v>0</v>
      </c>
      <c r="U131" s="40"/>
      <c r="V131" s="40"/>
      <c r="W131" s="40"/>
      <c r="X131" s="40"/>
      <c r="Y131" s="40"/>
      <c r="Z131" s="40"/>
      <c r="AA131" s="40"/>
      <c r="AB131" s="40"/>
      <c r="AC131" s="40"/>
      <c r="AD131" s="40"/>
      <c r="AE131" s="40"/>
      <c r="AR131" s="217" t="s">
        <v>146</v>
      </c>
      <c r="AT131" s="217" t="s">
        <v>141</v>
      </c>
      <c r="AU131" s="217" t="s">
        <v>85</v>
      </c>
      <c r="AY131" s="19" t="s">
        <v>139</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146</v>
      </c>
      <c r="BM131" s="217" t="s">
        <v>1742</v>
      </c>
    </row>
    <row r="132" s="2" customFormat="1">
      <c r="A132" s="40"/>
      <c r="B132" s="41"/>
      <c r="C132" s="42"/>
      <c r="D132" s="226" t="s">
        <v>1130</v>
      </c>
      <c r="E132" s="42"/>
      <c r="F132" s="286" t="s">
        <v>1221</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1130</v>
      </c>
      <c r="AU132" s="19" t="s">
        <v>85</v>
      </c>
    </row>
    <row r="133" s="2" customFormat="1" ht="16.5" customHeight="1">
      <c r="A133" s="40"/>
      <c r="B133" s="41"/>
      <c r="C133" s="206" t="s">
        <v>354</v>
      </c>
      <c r="D133" s="206" t="s">
        <v>141</v>
      </c>
      <c r="E133" s="207" t="s">
        <v>1225</v>
      </c>
      <c r="F133" s="208" t="s">
        <v>1226</v>
      </c>
      <c r="G133" s="209" t="s">
        <v>979</v>
      </c>
      <c r="H133" s="210">
        <v>250</v>
      </c>
      <c r="I133" s="211"/>
      <c r="J133" s="212">
        <f>ROUND(I133*H133,2)</f>
        <v>0</v>
      </c>
      <c r="K133" s="208" t="s">
        <v>37</v>
      </c>
      <c r="L133" s="46"/>
      <c r="M133" s="213" t="s">
        <v>37</v>
      </c>
      <c r="N133" s="214" t="s">
        <v>48</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146</v>
      </c>
      <c r="AT133" s="217" t="s">
        <v>141</v>
      </c>
      <c r="AU133" s="217" t="s">
        <v>85</v>
      </c>
      <c r="AY133" s="19" t="s">
        <v>139</v>
      </c>
      <c r="BE133" s="218">
        <f>IF(N133="základní",J133,0)</f>
        <v>0</v>
      </c>
      <c r="BF133" s="218">
        <f>IF(N133="snížená",J133,0)</f>
        <v>0</v>
      </c>
      <c r="BG133" s="218">
        <f>IF(N133="zákl. přenesená",J133,0)</f>
        <v>0</v>
      </c>
      <c r="BH133" s="218">
        <f>IF(N133="sníž. přenesená",J133,0)</f>
        <v>0</v>
      </c>
      <c r="BI133" s="218">
        <f>IF(N133="nulová",J133,0)</f>
        <v>0</v>
      </c>
      <c r="BJ133" s="19" t="s">
        <v>85</v>
      </c>
      <c r="BK133" s="218">
        <f>ROUND(I133*H133,2)</f>
        <v>0</v>
      </c>
      <c r="BL133" s="19" t="s">
        <v>146</v>
      </c>
      <c r="BM133" s="217" t="s">
        <v>1743</v>
      </c>
    </row>
    <row r="134" s="2" customFormat="1" ht="16.5" customHeight="1">
      <c r="A134" s="40"/>
      <c r="B134" s="41"/>
      <c r="C134" s="206" t="s">
        <v>359</v>
      </c>
      <c r="D134" s="206" t="s">
        <v>141</v>
      </c>
      <c r="E134" s="207" t="s">
        <v>1228</v>
      </c>
      <c r="F134" s="208" t="s">
        <v>1229</v>
      </c>
      <c r="G134" s="209" t="s">
        <v>182</v>
      </c>
      <c r="H134" s="210">
        <v>500</v>
      </c>
      <c r="I134" s="211"/>
      <c r="J134" s="212">
        <f>ROUND(I134*H134,2)</f>
        <v>0</v>
      </c>
      <c r="K134" s="208" t="s">
        <v>37</v>
      </c>
      <c r="L134" s="46"/>
      <c r="M134" s="213" t="s">
        <v>37</v>
      </c>
      <c r="N134" s="214" t="s">
        <v>48</v>
      </c>
      <c r="O134" s="86"/>
      <c r="P134" s="215">
        <f>O134*H134</f>
        <v>0</v>
      </c>
      <c r="Q134" s="215">
        <v>0.00025999999999999998</v>
      </c>
      <c r="R134" s="215">
        <f>Q134*H134</f>
        <v>0.12999999999999998</v>
      </c>
      <c r="S134" s="215">
        <v>0</v>
      </c>
      <c r="T134" s="216">
        <f>S134*H134</f>
        <v>0</v>
      </c>
      <c r="U134" s="40"/>
      <c r="V134" s="40"/>
      <c r="W134" s="40"/>
      <c r="X134" s="40"/>
      <c r="Y134" s="40"/>
      <c r="Z134" s="40"/>
      <c r="AA134" s="40"/>
      <c r="AB134" s="40"/>
      <c r="AC134" s="40"/>
      <c r="AD134" s="40"/>
      <c r="AE134" s="40"/>
      <c r="AR134" s="217" t="s">
        <v>146</v>
      </c>
      <c r="AT134" s="217" t="s">
        <v>141</v>
      </c>
      <c r="AU134" s="217" t="s">
        <v>85</v>
      </c>
      <c r="AY134" s="19" t="s">
        <v>139</v>
      </c>
      <c r="BE134" s="218">
        <f>IF(N134="základní",J134,0)</f>
        <v>0</v>
      </c>
      <c r="BF134" s="218">
        <f>IF(N134="snížená",J134,0)</f>
        <v>0</v>
      </c>
      <c r="BG134" s="218">
        <f>IF(N134="zákl. přenesená",J134,0)</f>
        <v>0</v>
      </c>
      <c r="BH134" s="218">
        <f>IF(N134="sníž. přenesená",J134,0)</f>
        <v>0</v>
      </c>
      <c r="BI134" s="218">
        <f>IF(N134="nulová",J134,0)</f>
        <v>0</v>
      </c>
      <c r="BJ134" s="19" t="s">
        <v>85</v>
      </c>
      <c r="BK134" s="218">
        <f>ROUND(I134*H134,2)</f>
        <v>0</v>
      </c>
      <c r="BL134" s="19" t="s">
        <v>146</v>
      </c>
      <c r="BM134" s="217" t="s">
        <v>1744</v>
      </c>
    </row>
    <row r="135" s="2" customFormat="1">
      <c r="A135" s="40"/>
      <c r="B135" s="41"/>
      <c r="C135" s="42"/>
      <c r="D135" s="226" t="s">
        <v>1130</v>
      </c>
      <c r="E135" s="42"/>
      <c r="F135" s="286" t="s">
        <v>1231</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1130</v>
      </c>
      <c r="AU135" s="19" t="s">
        <v>85</v>
      </c>
    </row>
    <row r="136" s="2" customFormat="1" ht="16.5" customHeight="1">
      <c r="A136" s="40"/>
      <c r="B136" s="41"/>
      <c r="C136" s="206" t="s">
        <v>363</v>
      </c>
      <c r="D136" s="206" t="s">
        <v>141</v>
      </c>
      <c r="E136" s="207" t="s">
        <v>1745</v>
      </c>
      <c r="F136" s="208" t="s">
        <v>1746</v>
      </c>
      <c r="G136" s="209" t="s">
        <v>182</v>
      </c>
      <c r="H136" s="210">
        <v>3</v>
      </c>
      <c r="I136" s="211"/>
      <c r="J136" s="212">
        <f>ROUND(I136*H136,2)</f>
        <v>0</v>
      </c>
      <c r="K136" s="208" t="s">
        <v>37</v>
      </c>
      <c r="L136" s="46"/>
      <c r="M136" s="213" t="s">
        <v>37</v>
      </c>
      <c r="N136" s="214" t="s">
        <v>48</v>
      </c>
      <c r="O136" s="86"/>
      <c r="P136" s="215">
        <f>O136*H136</f>
        <v>0</v>
      </c>
      <c r="Q136" s="215">
        <v>0.00051999999999999995</v>
      </c>
      <c r="R136" s="215">
        <f>Q136*H136</f>
        <v>0.0015599999999999998</v>
      </c>
      <c r="S136" s="215">
        <v>0</v>
      </c>
      <c r="T136" s="216">
        <f>S136*H136</f>
        <v>0</v>
      </c>
      <c r="U136" s="40"/>
      <c r="V136" s="40"/>
      <c r="W136" s="40"/>
      <c r="X136" s="40"/>
      <c r="Y136" s="40"/>
      <c r="Z136" s="40"/>
      <c r="AA136" s="40"/>
      <c r="AB136" s="40"/>
      <c r="AC136" s="40"/>
      <c r="AD136" s="40"/>
      <c r="AE136" s="40"/>
      <c r="AR136" s="217" t="s">
        <v>146</v>
      </c>
      <c r="AT136" s="217" t="s">
        <v>141</v>
      </c>
      <c r="AU136" s="217" t="s">
        <v>85</v>
      </c>
      <c r="AY136" s="19" t="s">
        <v>139</v>
      </c>
      <c r="BE136" s="218">
        <f>IF(N136="základní",J136,0)</f>
        <v>0</v>
      </c>
      <c r="BF136" s="218">
        <f>IF(N136="snížená",J136,0)</f>
        <v>0</v>
      </c>
      <c r="BG136" s="218">
        <f>IF(N136="zákl. přenesená",J136,0)</f>
        <v>0</v>
      </c>
      <c r="BH136" s="218">
        <f>IF(N136="sníž. přenesená",J136,0)</f>
        <v>0</v>
      </c>
      <c r="BI136" s="218">
        <f>IF(N136="nulová",J136,0)</f>
        <v>0</v>
      </c>
      <c r="BJ136" s="19" t="s">
        <v>85</v>
      </c>
      <c r="BK136" s="218">
        <f>ROUND(I136*H136,2)</f>
        <v>0</v>
      </c>
      <c r="BL136" s="19" t="s">
        <v>146</v>
      </c>
      <c r="BM136" s="217" t="s">
        <v>1747</v>
      </c>
    </row>
    <row r="137" s="2" customFormat="1">
      <c r="A137" s="40"/>
      <c r="B137" s="41"/>
      <c r="C137" s="42"/>
      <c r="D137" s="226" t="s">
        <v>1130</v>
      </c>
      <c r="E137" s="42"/>
      <c r="F137" s="286" t="s">
        <v>1748</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1130</v>
      </c>
      <c r="AU137" s="19" t="s">
        <v>85</v>
      </c>
    </row>
    <row r="138" s="2" customFormat="1" ht="16.5" customHeight="1">
      <c r="A138" s="40"/>
      <c r="B138" s="41"/>
      <c r="C138" s="206" t="s">
        <v>370</v>
      </c>
      <c r="D138" s="206" t="s">
        <v>141</v>
      </c>
      <c r="E138" s="207" t="s">
        <v>1232</v>
      </c>
      <c r="F138" s="208" t="s">
        <v>1233</v>
      </c>
      <c r="G138" s="209" t="s">
        <v>182</v>
      </c>
      <c r="H138" s="210">
        <v>500</v>
      </c>
      <c r="I138" s="211"/>
      <c r="J138" s="212">
        <f>ROUND(I138*H138,2)</f>
        <v>0</v>
      </c>
      <c r="K138" s="208" t="s">
        <v>37</v>
      </c>
      <c r="L138" s="46"/>
      <c r="M138" s="213" t="s">
        <v>37</v>
      </c>
      <c r="N138" s="214" t="s">
        <v>48</v>
      </c>
      <c r="O138" s="86"/>
      <c r="P138" s="215">
        <f>O138*H138</f>
        <v>0</v>
      </c>
      <c r="Q138" s="215">
        <v>6.0000000000000002E-05</v>
      </c>
      <c r="R138" s="215">
        <f>Q138*H138</f>
        <v>0.030000000000000002</v>
      </c>
      <c r="S138" s="215">
        <v>0</v>
      </c>
      <c r="T138" s="216">
        <f>S138*H138</f>
        <v>0</v>
      </c>
      <c r="U138" s="40"/>
      <c r="V138" s="40"/>
      <c r="W138" s="40"/>
      <c r="X138" s="40"/>
      <c r="Y138" s="40"/>
      <c r="Z138" s="40"/>
      <c r="AA138" s="40"/>
      <c r="AB138" s="40"/>
      <c r="AC138" s="40"/>
      <c r="AD138" s="40"/>
      <c r="AE138" s="40"/>
      <c r="AR138" s="217" t="s">
        <v>146</v>
      </c>
      <c r="AT138" s="217" t="s">
        <v>141</v>
      </c>
      <c r="AU138" s="217" t="s">
        <v>85</v>
      </c>
      <c r="AY138" s="19" t="s">
        <v>139</v>
      </c>
      <c r="BE138" s="218">
        <f>IF(N138="základní",J138,0)</f>
        <v>0</v>
      </c>
      <c r="BF138" s="218">
        <f>IF(N138="snížená",J138,0)</f>
        <v>0</v>
      </c>
      <c r="BG138" s="218">
        <f>IF(N138="zákl. přenesená",J138,0)</f>
        <v>0</v>
      </c>
      <c r="BH138" s="218">
        <f>IF(N138="sníž. přenesená",J138,0)</f>
        <v>0</v>
      </c>
      <c r="BI138" s="218">
        <f>IF(N138="nulová",J138,0)</f>
        <v>0</v>
      </c>
      <c r="BJ138" s="19" t="s">
        <v>85</v>
      </c>
      <c r="BK138" s="218">
        <f>ROUND(I138*H138,2)</f>
        <v>0</v>
      </c>
      <c r="BL138" s="19" t="s">
        <v>146</v>
      </c>
      <c r="BM138" s="217" t="s">
        <v>1749</v>
      </c>
    </row>
    <row r="139" s="2" customFormat="1">
      <c r="A139" s="40"/>
      <c r="B139" s="41"/>
      <c r="C139" s="42"/>
      <c r="D139" s="226" t="s">
        <v>1130</v>
      </c>
      <c r="E139" s="42"/>
      <c r="F139" s="286" t="s">
        <v>1235</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1130</v>
      </c>
      <c r="AU139" s="19" t="s">
        <v>85</v>
      </c>
    </row>
    <row r="140" s="2" customFormat="1" ht="16.5" customHeight="1">
      <c r="A140" s="40"/>
      <c r="B140" s="41"/>
      <c r="C140" s="206" t="s">
        <v>376</v>
      </c>
      <c r="D140" s="206" t="s">
        <v>141</v>
      </c>
      <c r="E140" s="207" t="s">
        <v>1236</v>
      </c>
      <c r="F140" s="208" t="s">
        <v>1237</v>
      </c>
      <c r="G140" s="209" t="s">
        <v>1238</v>
      </c>
      <c r="H140" s="210">
        <v>1</v>
      </c>
      <c r="I140" s="211"/>
      <c r="J140" s="212">
        <f>ROUND(I140*H140,2)</f>
        <v>0</v>
      </c>
      <c r="K140" s="208" t="s">
        <v>37</v>
      </c>
      <c r="L140" s="46"/>
      <c r="M140" s="287" t="s">
        <v>37</v>
      </c>
      <c r="N140" s="288" t="s">
        <v>48</v>
      </c>
      <c r="O140" s="280"/>
      <c r="P140" s="289">
        <f>O140*H140</f>
        <v>0</v>
      </c>
      <c r="Q140" s="289">
        <v>0</v>
      </c>
      <c r="R140" s="289">
        <f>Q140*H140</f>
        <v>0</v>
      </c>
      <c r="S140" s="289">
        <v>0</v>
      </c>
      <c r="T140" s="290">
        <f>S140*H140</f>
        <v>0</v>
      </c>
      <c r="U140" s="40"/>
      <c r="V140" s="40"/>
      <c r="W140" s="40"/>
      <c r="X140" s="40"/>
      <c r="Y140" s="40"/>
      <c r="Z140" s="40"/>
      <c r="AA140" s="40"/>
      <c r="AB140" s="40"/>
      <c r="AC140" s="40"/>
      <c r="AD140" s="40"/>
      <c r="AE140" s="40"/>
      <c r="AR140" s="217" t="s">
        <v>146</v>
      </c>
      <c r="AT140" s="217" t="s">
        <v>141</v>
      </c>
      <c r="AU140" s="217" t="s">
        <v>85</v>
      </c>
      <c r="AY140" s="19" t="s">
        <v>139</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146</v>
      </c>
      <c r="BM140" s="217" t="s">
        <v>1750</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KeGN4bZimT9KmeHkkGU5GUreOzoFunypTZYCHjFBrjmkn4U7pixCUHGxuiTNnafj5lwVT0awweYqif260MPpow==" hashValue="YnICXWTgwYUXYVWbx79lXCBAayuNyiRxtlLYAxB1GMsGU/EgNcIOLBFEwTGrxiE6X+ZejtX1oMoOpqgxPvt23A==" algorithmName="SHA-512" password="CC35"/>
  <autoFilter ref="C81:K14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30"/>
      <c r="C3" s="131"/>
      <c r="D3" s="131"/>
      <c r="E3" s="131"/>
      <c r="F3" s="131"/>
      <c r="G3" s="131"/>
      <c r="H3" s="131"/>
      <c r="I3" s="131"/>
      <c r="J3" s="131"/>
      <c r="K3" s="131"/>
      <c r="L3" s="22"/>
      <c r="AT3" s="19" t="s">
        <v>87</v>
      </c>
    </row>
    <row r="4" s="1" customFormat="1" ht="24.96" customHeight="1">
      <c r="B4" s="22"/>
      <c r="D4" s="132" t="s">
        <v>109</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Varnsdorf-Hrádek, Hlavní budova-ZMĚNA 2022</v>
      </c>
      <c r="F7" s="134"/>
      <c r="G7" s="134"/>
      <c r="H7" s="134"/>
      <c r="L7" s="22"/>
    </row>
    <row r="8" s="2" customFormat="1" ht="12" customHeight="1">
      <c r="A8" s="40"/>
      <c r="B8" s="46"/>
      <c r="C8" s="40"/>
      <c r="D8" s="134" t="s">
        <v>110</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1751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37</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10. 6. 2022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40</v>
      </c>
      <c r="F24" s="40"/>
      <c r="G24" s="40"/>
      <c r="H24" s="40"/>
      <c r="I24" s="134" t="s">
        <v>30</v>
      </c>
      <c r="J24" s="138" t="s">
        <v>37</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ROUND((SUM(BE86:BE109)),  2)</f>
        <v>0</v>
      </c>
      <c r="G33" s="40"/>
      <c r="H33" s="40"/>
      <c r="I33" s="150">
        <v>0.20999999999999999</v>
      </c>
      <c r="J33" s="149">
        <f>ROUND(((SUM(BE86:BE109))*I33),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ROUND((SUM(BF86:BF109)),  2)</f>
        <v>0</v>
      </c>
      <c r="G34" s="40"/>
      <c r="H34" s="40"/>
      <c r="I34" s="150">
        <v>0.14999999999999999</v>
      </c>
      <c r="J34" s="149">
        <f>ROUND(((SUM(BF86:BF109))*I34),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ROUND((SUM(BG86:BG109)),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ROUND((SUM(BH86:BH109)),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ROUND((SUM(BI86:BI109)),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Varnsdorf-Hrádek, Hlavní budova-ZMĚNA 2022</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110</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08-VRN - VEDLEŠÍ ROZPOČTOVÉ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Varnsdorf č.p. 1726</v>
      </c>
      <c r="G52" s="42"/>
      <c r="H52" s="42"/>
      <c r="I52" s="34" t="s">
        <v>24</v>
      </c>
      <c r="J52" s="74" t="str">
        <f>IF(J12="","",J12)</f>
        <v>10. 6. 2022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26</v>
      </c>
      <c r="D54" s="42"/>
      <c r="E54" s="42"/>
      <c r="F54" s="29" t="str">
        <f>E15</f>
        <v>Město Varnsdorf, nám. E.Beneše 470, Varnsdorf</v>
      </c>
      <c r="G54" s="42"/>
      <c r="H54" s="42"/>
      <c r="I54" s="34" t="s">
        <v>34</v>
      </c>
      <c r="J54" s="38" t="str">
        <f>E21</f>
        <v>Ing.Dana Polcarová, Liberec</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Ing.Dana Polcarová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113</v>
      </c>
      <c r="D57" s="164"/>
      <c r="E57" s="164"/>
      <c r="F57" s="164"/>
      <c r="G57" s="164"/>
      <c r="H57" s="164"/>
      <c r="I57" s="164"/>
      <c r="J57" s="165" t="s">
        <v>114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115</v>
      </c>
    </row>
    <row r="60" s="9" customFormat="1" ht="24.96" customHeight="1">
      <c r="A60" s="9"/>
      <c r="B60" s="167"/>
      <c r="C60" s="168"/>
      <c r="D60" s="169" t="s">
        <v>1752</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1753</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1754</v>
      </c>
      <c r="E62" s="176"/>
      <c r="F62" s="176"/>
      <c r="G62" s="176"/>
      <c r="H62" s="176"/>
      <c r="I62" s="176"/>
      <c r="J62" s="177">
        <f>J95</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1755</v>
      </c>
      <c r="E63" s="176"/>
      <c r="F63" s="176"/>
      <c r="G63" s="176"/>
      <c r="H63" s="176"/>
      <c r="I63" s="176"/>
      <c r="J63" s="177">
        <f>J97</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1756</v>
      </c>
      <c r="E64" s="176"/>
      <c r="F64" s="176"/>
      <c r="G64" s="176"/>
      <c r="H64" s="176"/>
      <c r="I64" s="176"/>
      <c r="J64" s="177">
        <f>J101</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1757</v>
      </c>
      <c r="E65" s="176"/>
      <c r="F65" s="176"/>
      <c r="G65" s="176"/>
      <c r="H65" s="176"/>
      <c r="I65" s="176"/>
      <c r="J65" s="177">
        <f>J104</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1758</v>
      </c>
      <c r="E66" s="176"/>
      <c r="F66" s="176"/>
      <c r="G66" s="176"/>
      <c r="H66" s="176"/>
      <c r="I66" s="176"/>
      <c r="J66" s="177">
        <f>J107</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124</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Varnsdorf-Hrádek, Hlavní budova-ZMĚNA 2022</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110</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08-VRN - VEDLEŠÍ ROZPOČTOVÉ NÁKLADY</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Varnsdorf č.p. 1726</v>
      </c>
      <c r="G80" s="42"/>
      <c r="H80" s="42"/>
      <c r="I80" s="34" t="s">
        <v>24</v>
      </c>
      <c r="J80" s="74" t="str">
        <f>IF(J12="","",J12)</f>
        <v>10. 6. 2022</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25.65" customHeight="1">
      <c r="A82" s="40"/>
      <c r="B82" s="41"/>
      <c r="C82" s="34" t="s">
        <v>26</v>
      </c>
      <c r="D82" s="42"/>
      <c r="E82" s="42"/>
      <c r="F82" s="29" t="str">
        <f>E15</f>
        <v>Město Varnsdorf, nám. E.Beneše 470, Varnsdorf</v>
      </c>
      <c r="G82" s="42"/>
      <c r="H82" s="42"/>
      <c r="I82" s="34" t="s">
        <v>34</v>
      </c>
      <c r="J82" s="38" t="str">
        <f>E21</f>
        <v>Ing.Dana Polcarová, Liberec</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Ing.Dana Polcarová</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125</v>
      </c>
      <c r="D85" s="182" t="s">
        <v>62</v>
      </c>
      <c r="E85" s="182" t="s">
        <v>58</v>
      </c>
      <c r="F85" s="182" t="s">
        <v>59</v>
      </c>
      <c r="G85" s="182" t="s">
        <v>126</v>
      </c>
      <c r="H85" s="182" t="s">
        <v>127</v>
      </c>
      <c r="I85" s="182" t="s">
        <v>128</v>
      </c>
      <c r="J85" s="182" t="s">
        <v>114</v>
      </c>
      <c r="K85" s="183" t="s">
        <v>129</v>
      </c>
      <c r="L85" s="184"/>
      <c r="M85" s="94" t="s">
        <v>37</v>
      </c>
      <c r="N85" s="95" t="s">
        <v>47</v>
      </c>
      <c r="O85" s="95" t="s">
        <v>130</v>
      </c>
      <c r="P85" s="95" t="s">
        <v>131</v>
      </c>
      <c r="Q85" s="95" t="s">
        <v>132</v>
      </c>
      <c r="R85" s="95" t="s">
        <v>133</v>
      </c>
      <c r="S85" s="95" t="s">
        <v>134</v>
      </c>
      <c r="T85" s="96" t="s">
        <v>135</v>
      </c>
      <c r="U85" s="179"/>
      <c r="V85" s="179"/>
      <c r="W85" s="179"/>
      <c r="X85" s="179"/>
      <c r="Y85" s="179"/>
      <c r="Z85" s="179"/>
      <c r="AA85" s="179"/>
      <c r="AB85" s="179"/>
      <c r="AC85" s="179"/>
      <c r="AD85" s="179"/>
      <c r="AE85" s="179"/>
    </row>
    <row r="86" s="2" customFormat="1" ht="22.8" customHeight="1">
      <c r="A86" s="40"/>
      <c r="B86" s="41"/>
      <c r="C86" s="101" t="s">
        <v>136</v>
      </c>
      <c r="D86" s="42"/>
      <c r="E86" s="42"/>
      <c r="F86" s="42"/>
      <c r="G86" s="42"/>
      <c r="H86" s="42"/>
      <c r="I86" s="42"/>
      <c r="J86" s="185">
        <f>BK86</f>
        <v>0</v>
      </c>
      <c r="K86" s="42"/>
      <c r="L86" s="46"/>
      <c r="M86" s="97"/>
      <c r="N86" s="186"/>
      <c r="O86" s="98"/>
      <c r="P86" s="187">
        <f>P87</f>
        <v>0</v>
      </c>
      <c r="Q86" s="98"/>
      <c r="R86" s="187">
        <f>R87</f>
        <v>0</v>
      </c>
      <c r="S86" s="98"/>
      <c r="T86" s="188">
        <f>T87</f>
        <v>0</v>
      </c>
      <c r="U86" s="40"/>
      <c r="V86" s="40"/>
      <c r="W86" s="40"/>
      <c r="X86" s="40"/>
      <c r="Y86" s="40"/>
      <c r="Z86" s="40"/>
      <c r="AA86" s="40"/>
      <c r="AB86" s="40"/>
      <c r="AC86" s="40"/>
      <c r="AD86" s="40"/>
      <c r="AE86" s="40"/>
      <c r="AT86" s="19" t="s">
        <v>76</v>
      </c>
      <c r="AU86" s="19" t="s">
        <v>115</v>
      </c>
      <c r="BK86" s="189">
        <f>BK87</f>
        <v>0</v>
      </c>
    </row>
    <row r="87" s="12" customFormat="1" ht="25.92" customHeight="1">
      <c r="A87" s="12"/>
      <c r="B87" s="190"/>
      <c r="C87" s="191"/>
      <c r="D87" s="192" t="s">
        <v>76</v>
      </c>
      <c r="E87" s="193" t="s">
        <v>1759</v>
      </c>
      <c r="F87" s="193" t="s">
        <v>1760</v>
      </c>
      <c r="G87" s="191"/>
      <c r="H87" s="191"/>
      <c r="I87" s="194"/>
      <c r="J87" s="195">
        <f>BK87</f>
        <v>0</v>
      </c>
      <c r="K87" s="191"/>
      <c r="L87" s="196"/>
      <c r="M87" s="197"/>
      <c r="N87" s="198"/>
      <c r="O87" s="198"/>
      <c r="P87" s="199">
        <f>P88+P95+P97+P101+P104+P107</f>
        <v>0</v>
      </c>
      <c r="Q87" s="198"/>
      <c r="R87" s="199">
        <f>R88+R95+R97+R101+R104+R107</f>
        <v>0</v>
      </c>
      <c r="S87" s="198"/>
      <c r="T87" s="200">
        <f>T88+T95+T97+T101+T104+T107</f>
        <v>0</v>
      </c>
      <c r="U87" s="12"/>
      <c r="V87" s="12"/>
      <c r="W87" s="12"/>
      <c r="X87" s="12"/>
      <c r="Y87" s="12"/>
      <c r="Z87" s="12"/>
      <c r="AA87" s="12"/>
      <c r="AB87" s="12"/>
      <c r="AC87" s="12"/>
      <c r="AD87" s="12"/>
      <c r="AE87" s="12"/>
      <c r="AR87" s="201" t="s">
        <v>179</v>
      </c>
      <c r="AT87" s="202" t="s">
        <v>76</v>
      </c>
      <c r="AU87" s="202" t="s">
        <v>77</v>
      </c>
      <c r="AY87" s="201" t="s">
        <v>139</v>
      </c>
      <c r="BK87" s="203">
        <f>BK88+BK95+BK97+BK101+BK104+BK107</f>
        <v>0</v>
      </c>
    </row>
    <row r="88" s="12" customFormat="1" ht="22.8" customHeight="1">
      <c r="A88" s="12"/>
      <c r="B88" s="190"/>
      <c r="C88" s="191"/>
      <c r="D88" s="192" t="s">
        <v>76</v>
      </c>
      <c r="E88" s="204" t="s">
        <v>1761</v>
      </c>
      <c r="F88" s="204" t="s">
        <v>1762</v>
      </c>
      <c r="G88" s="191"/>
      <c r="H88" s="191"/>
      <c r="I88" s="194"/>
      <c r="J88" s="205">
        <f>BK88</f>
        <v>0</v>
      </c>
      <c r="K88" s="191"/>
      <c r="L88" s="196"/>
      <c r="M88" s="197"/>
      <c r="N88" s="198"/>
      <c r="O88" s="198"/>
      <c r="P88" s="199">
        <f>SUM(P89:P94)</f>
        <v>0</v>
      </c>
      <c r="Q88" s="198"/>
      <c r="R88" s="199">
        <f>SUM(R89:R94)</f>
        <v>0</v>
      </c>
      <c r="S88" s="198"/>
      <c r="T88" s="200">
        <f>SUM(T89:T94)</f>
        <v>0</v>
      </c>
      <c r="U88" s="12"/>
      <c r="V88" s="12"/>
      <c r="W88" s="12"/>
      <c r="X88" s="12"/>
      <c r="Y88" s="12"/>
      <c r="Z88" s="12"/>
      <c r="AA88" s="12"/>
      <c r="AB88" s="12"/>
      <c r="AC88" s="12"/>
      <c r="AD88" s="12"/>
      <c r="AE88" s="12"/>
      <c r="AR88" s="201" t="s">
        <v>179</v>
      </c>
      <c r="AT88" s="202" t="s">
        <v>76</v>
      </c>
      <c r="AU88" s="202" t="s">
        <v>85</v>
      </c>
      <c r="AY88" s="201" t="s">
        <v>139</v>
      </c>
      <c r="BK88" s="203">
        <f>SUM(BK89:BK94)</f>
        <v>0</v>
      </c>
    </row>
    <row r="89" s="2" customFormat="1" ht="16.5" customHeight="1">
      <c r="A89" s="40"/>
      <c r="B89" s="41"/>
      <c r="C89" s="206" t="s">
        <v>85</v>
      </c>
      <c r="D89" s="206" t="s">
        <v>141</v>
      </c>
      <c r="E89" s="207" t="s">
        <v>1763</v>
      </c>
      <c r="F89" s="208" t="s">
        <v>1764</v>
      </c>
      <c r="G89" s="209" t="s">
        <v>1765</v>
      </c>
      <c r="H89" s="210">
        <v>1</v>
      </c>
      <c r="I89" s="211"/>
      <c r="J89" s="212">
        <f>ROUND(I89*H89,2)</f>
        <v>0</v>
      </c>
      <c r="K89" s="208" t="s">
        <v>145</v>
      </c>
      <c r="L89" s="46"/>
      <c r="M89" s="213" t="s">
        <v>37</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1766</v>
      </c>
      <c r="AT89" s="217" t="s">
        <v>141</v>
      </c>
      <c r="AU89" s="217" t="s">
        <v>87</v>
      </c>
      <c r="AY89" s="19" t="s">
        <v>139</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1766</v>
      </c>
      <c r="BM89" s="217" t="s">
        <v>1767</v>
      </c>
    </row>
    <row r="90" s="2" customFormat="1">
      <c r="A90" s="40"/>
      <c r="B90" s="41"/>
      <c r="C90" s="42"/>
      <c r="D90" s="219" t="s">
        <v>148</v>
      </c>
      <c r="E90" s="42"/>
      <c r="F90" s="220" t="s">
        <v>1768</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148</v>
      </c>
      <c r="AU90" s="19" t="s">
        <v>87</v>
      </c>
    </row>
    <row r="91" s="2" customFormat="1" ht="16.5" customHeight="1">
      <c r="A91" s="40"/>
      <c r="B91" s="41"/>
      <c r="C91" s="206" t="s">
        <v>87</v>
      </c>
      <c r="D91" s="206" t="s">
        <v>141</v>
      </c>
      <c r="E91" s="207" t="s">
        <v>1769</v>
      </c>
      <c r="F91" s="208" t="s">
        <v>1770</v>
      </c>
      <c r="G91" s="209" t="s">
        <v>1771</v>
      </c>
      <c r="H91" s="210">
        <v>1</v>
      </c>
      <c r="I91" s="211"/>
      <c r="J91" s="212">
        <f>ROUND(I91*H91,2)</f>
        <v>0</v>
      </c>
      <c r="K91" s="208" t="s">
        <v>145</v>
      </c>
      <c r="L91" s="46"/>
      <c r="M91" s="213" t="s">
        <v>37</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1766</v>
      </c>
      <c r="AT91" s="217" t="s">
        <v>141</v>
      </c>
      <c r="AU91" s="217" t="s">
        <v>87</v>
      </c>
      <c r="AY91" s="19" t="s">
        <v>139</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1766</v>
      </c>
      <c r="BM91" s="217" t="s">
        <v>1772</v>
      </c>
    </row>
    <row r="92" s="2" customFormat="1">
      <c r="A92" s="40"/>
      <c r="B92" s="41"/>
      <c r="C92" s="42"/>
      <c r="D92" s="219" t="s">
        <v>148</v>
      </c>
      <c r="E92" s="42"/>
      <c r="F92" s="220" t="s">
        <v>1773</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148</v>
      </c>
      <c r="AU92" s="19" t="s">
        <v>87</v>
      </c>
    </row>
    <row r="93" s="2" customFormat="1" ht="16.5" customHeight="1">
      <c r="A93" s="40"/>
      <c r="B93" s="41"/>
      <c r="C93" s="206" t="s">
        <v>193</v>
      </c>
      <c r="D93" s="206" t="s">
        <v>141</v>
      </c>
      <c r="E93" s="207" t="s">
        <v>1774</v>
      </c>
      <c r="F93" s="208" t="s">
        <v>1775</v>
      </c>
      <c r="G93" s="209" t="s">
        <v>1776</v>
      </c>
      <c r="H93" s="210">
        <v>1</v>
      </c>
      <c r="I93" s="211"/>
      <c r="J93" s="212">
        <f>ROUND(I93*H93,2)</f>
        <v>0</v>
      </c>
      <c r="K93" s="208" t="s">
        <v>145</v>
      </c>
      <c r="L93" s="46"/>
      <c r="M93" s="213" t="s">
        <v>37</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1766</v>
      </c>
      <c r="AT93" s="217" t="s">
        <v>141</v>
      </c>
      <c r="AU93" s="217" t="s">
        <v>87</v>
      </c>
      <c r="AY93" s="19" t="s">
        <v>139</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1766</v>
      </c>
      <c r="BM93" s="217" t="s">
        <v>1777</v>
      </c>
    </row>
    <row r="94" s="2" customFormat="1">
      <c r="A94" s="40"/>
      <c r="B94" s="41"/>
      <c r="C94" s="42"/>
      <c r="D94" s="219" t="s">
        <v>148</v>
      </c>
      <c r="E94" s="42"/>
      <c r="F94" s="220" t="s">
        <v>1778</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148</v>
      </c>
      <c r="AU94" s="19" t="s">
        <v>87</v>
      </c>
    </row>
    <row r="95" s="12" customFormat="1" ht="22.8" customHeight="1">
      <c r="A95" s="12"/>
      <c r="B95" s="190"/>
      <c r="C95" s="191"/>
      <c r="D95" s="192" t="s">
        <v>76</v>
      </c>
      <c r="E95" s="204" t="s">
        <v>1779</v>
      </c>
      <c r="F95" s="204" t="s">
        <v>1780</v>
      </c>
      <c r="G95" s="191"/>
      <c r="H95" s="191"/>
      <c r="I95" s="194"/>
      <c r="J95" s="205">
        <f>BK95</f>
        <v>0</v>
      </c>
      <c r="K95" s="191"/>
      <c r="L95" s="196"/>
      <c r="M95" s="197"/>
      <c r="N95" s="198"/>
      <c r="O95" s="198"/>
      <c r="P95" s="199">
        <f>P96</f>
        <v>0</v>
      </c>
      <c r="Q95" s="198"/>
      <c r="R95" s="199">
        <f>R96</f>
        <v>0</v>
      </c>
      <c r="S95" s="198"/>
      <c r="T95" s="200">
        <f>T96</f>
        <v>0</v>
      </c>
      <c r="U95" s="12"/>
      <c r="V95" s="12"/>
      <c r="W95" s="12"/>
      <c r="X95" s="12"/>
      <c r="Y95" s="12"/>
      <c r="Z95" s="12"/>
      <c r="AA95" s="12"/>
      <c r="AB95" s="12"/>
      <c r="AC95" s="12"/>
      <c r="AD95" s="12"/>
      <c r="AE95" s="12"/>
      <c r="AR95" s="201" t="s">
        <v>179</v>
      </c>
      <c r="AT95" s="202" t="s">
        <v>76</v>
      </c>
      <c r="AU95" s="202" t="s">
        <v>85</v>
      </c>
      <c r="AY95" s="201" t="s">
        <v>139</v>
      </c>
      <c r="BK95" s="203">
        <f>BK96</f>
        <v>0</v>
      </c>
    </row>
    <row r="96" s="2" customFormat="1" ht="16.5" customHeight="1">
      <c r="A96" s="40"/>
      <c r="B96" s="41"/>
      <c r="C96" s="206" t="s">
        <v>198</v>
      </c>
      <c r="D96" s="206" t="s">
        <v>141</v>
      </c>
      <c r="E96" s="207" t="s">
        <v>1781</v>
      </c>
      <c r="F96" s="208" t="s">
        <v>1782</v>
      </c>
      <c r="G96" s="209" t="s">
        <v>1765</v>
      </c>
      <c r="H96" s="210">
        <v>1</v>
      </c>
      <c r="I96" s="211"/>
      <c r="J96" s="212">
        <f>ROUND(I96*H96,2)</f>
        <v>0</v>
      </c>
      <c r="K96" s="208" t="s">
        <v>37</v>
      </c>
      <c r="L96" s="46"/>
      <c r="M96" s="213" t="s">
        <v>37</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1766</v>
      </c>
      <c r="AT96" s="217" t="s">
        <v>141</v>
      </c>
      <c r="AU96" s="217" t="s">
        <v>87</v>
      </c>
      <c r="AY96" s="19" t="s">
        <v>139</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1766</v>
      </c>
      <c r="BM96" s="217" t="s">
        <v>1783</v>
      </c>
    </row>
    <row r="97" s="12" customFormat="1" ht="22.8" customHeight="1">
      <c r="A97" s="12"/>
      <c r="B97" s="190"/>
      <c r="C97" s="191"/>
      <c r="D97" s="192" t="s">
        <v>76</v>
      </c>
      <c r="E97" s="204" t="s">
        <v>1784</v>
      </c>
      <c r="F97" s="204" t="s">
        <v>1785</v>
      </c>
      <c r="G97" s="191"/>
      <c r="H97" s="191"/>
      <c r="I97" s="194"/>
      <c r="J97" s="205">
        <f>BK97</f>
        <v>0</v>
      </c>
      <c r="K97" s="191"/>
      <c r="L97" s="196"/>
      <c r="M97" s="197"/>
      <c r="N97" s="198"/>
      <c r="O97" s="198"/>
      <c r="P97" s="199">
        <f>SUM(P98:P100)</f>
        <v>0</v>
      </c>
      <c r="Q97" s="198"/>
      <c r="R97" s="199">
        <f>SUM(R98:R100)</f>
        <v>0</v>
      </c>
      <c r="S97" s="198"/>
      <c r="T97" s="200">
        <f>SUM(T98:T100)</f>
        <v>0</v>
      </c>
      <c r="U97" s="12"/>
      <c r="V97" s="12"/>
      <c r="W97" s="12"/>
      <c r="X97" s="12"/>
      <c r="Y97" s="12"/>
      <c r="Z97" s="12"/>
      <c r="AA97" s="12"/>
      <c r="AB97" s="12"/>
      <c r="AC97" s="12"/>
      <c r="AD97" s="12"/>
      <c r="AE97" s="12"/>
      <c r="AR97" s="201" t="s">
        <v>179</v>
      </c>
      <c r="AT97" s="202" t="s">
        <v>76</v>
      </c>
      <c r="AU97" s="202" t="s">
        <v>85</v>
      </c>
      <c r="AY97" s="201" t="s">
        <v>139</v>
      </c>
      <c r="BK97" s="203">
        <f>SUM(BK98:BK100)</f>
        <v>0</v>
      </c>
    </row>
    <row r="98" s="2" customFormat="1" ht="16.5" customHeight="1">
      <c r="A98" s="40"/>
      <c r="B98" s="41"/>
      <c r="C98" s="206" t="s">
        <v>146</v>
      </c>
      <c r="D98" s="206" t="s">
        <v>141</v>
      </c>
      <c r="E98" s="207" t="s">
        <v>1786</v>
      </c>
      <c r="F98" s="208" t="s">
        <v>1785</v>
      </c>
      <c r="G98" s="209" t="s">
        <v>1765</v>
      </c>
      <c r="H98" s="210">
        <v>1</v>
      </c>
      <c r="I98" s="211"/>
      <c r="J98" s="212">
        <f>ROUND(I98*H98,2)</f>
        <v>0</v>
      </c>
      <c r="K98" s="208" t="s">
        <v>145</v>
      </c>
      <c r="L98" s="46"/>
      <c r="M98" s="213" t="s">
        <v>37</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1766</v>
      </c>
      <c r="AT98" s="217" t="s">
        <v>141</v>
      </c>
      <c r="AU98" s="217" t="s">
        <v>87</v>
      </c>
      <c r="AY98" s="19" t="s">
        <v>139</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1766</v>
      </c>
      <c r="BM98" s="217" t="s">
        <v>1787</v>
      </c>
    </row>
    <row r="99" s="2" customFormat="1">
      <c r="A99" s="40"/>
      <c r="B99" s="41"/>
      <c r="C99" s="42"/>
      <c r="D99" s="219" t="s">
        <v>148</v>
      </c>
      <c r="E99" s="42"/>
      <c r="F99" s="220" t="s">
        <v>1788</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148</v>
      </c>
      <c r="AU99" s="19" t="s">
        <v>87</v>
      </c>
    </row>
    <row r="100" s="2" customFormat="1">
      <c r="A100" s="40"/>
      <c r="B100" s="41"/>
      <c r="C100" s="42"/>
      <c r="D100" s="226" t="s">
        <v>1130</v>
      </c>
      <c r="E100" s="42"/>
      <c r="F100" s="286" t="s">
        <v>1789</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1130</v>
      </c>
      <c r="AU100" s="19" t="s">
        <v>87</v>
      </c>
    </row>
    <row r="101" s="12" customFormat="1" ht="22.8" customHeight="1">
      <c r="A101" s="12"/>
      <c r="B101" s="190"/>
      <c r="C101" s="191"/>
      <c r="D101" s="192" t="s">
        <v>76</v>
      </c>
      <c r="E101" s="204" t="s">
        <v>1790</v>
      </c>
      <c r="F101" s="204" t="s">
        <v>1791</v>
      </c>
      <c r="G101" s="191"/>
      <c r="H101" s="191"/>
      <c r="I101" s="194"/>
      <c r="J101" s="205">
        <f>BK101</f>
        <v>0</v>
      </c>
      <c r="K101" s="191"/>
      <c r="L101" s="196"/>
      <c r="M101" s="197"/>
      <c r="N101" s="198"/>
      <c r="O101" s="198"/>
      <c r="P101" s="199">
        <f>SUM(P102:P103)</f>
        <v>0</v>
      </c>
      <c r="Q101" s="198"/>
      <c r="R101" s="199">
        <f>SUM(R102:R103)</f>
        <v>0</v>
      </c>
      <c r="S101" s="198"/>
      <c r="T101" s="200">
        <f>SUM(T102:T103)</f>
        <v>0</v>
      </c>
      <c r="U101" s="12"/>
      <c r="V101" s="12"/>
      <c r="W101" s="12"/>
      <c r="X101" s="12"/>
      <c r="Y101" s="12"/>
      <c r="Z101" s="12"/>
      <c r="AA101" s="12"/>
      <c r="AB101" s="12"/>
      <c r="AC101" s="12"/>
      <c r="AD101" s="12"/>
      <c r="AE101" s="12"/>
      <c r="AR101" s="201" t="s">
        <v>179</v>
      </c>
      <c r="AT101" s="202" t="s">
        <v>76</v>
      </c>
      <c r="AU101" s="202" t="s">
        <v>85</v>
      </c>
      <c r="AY101" s="201" t="s">
        <v>139</v>
      </c>
      <c r="BK101" s="203">
        <f>SUM(BK102:BK103)</f>
        <v>0</v>
      </c>
    </row>
    <row r="102" s="2" customFormat="1" ht="16.5" customHeight="1">
      <c r="A102" s="40"/>
      <c r="B102" s="41"/>
      <c r="C102" s="206" t="s">
        <v>204</v>
      </c>
      <c r="D102" s="206" t="s">
        <v>141</v>
      </c>
      <c r="E102" s="207" t="s">
        <v>1792</v>
      </c>
      <c r="F102" s="208" t="s">
        <v>1793</v>
      </c>
      <c r="G102" s="209" t="s">
        <v>1776</v>
      </c>
      <c r="H102" s="210">
        <v>1</v>
      </c>
      <c r="I102" s="211"/>
      <c r="J102" s="212">
        <f>ROUND(I102*H102,2)</f>
        <v>0</v>
      </c>
      <c r="K102" s="208" t="s">
        <v>145</v>
      </c>
      <c r="L102" s="46"/>
      <c r="M102" s="213" t="s">
        <v>37</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1766</v>
      </c>
      <c r="AT102" s="217" t="s">
        <v>141</v>
      </c>
      <c r="AU102" s="217" t="s">
        <v>87</v>
      </c>
      <c r="AY102" s="19" t="s">
        <v>139</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1766</v>
      </c>
      <c r="BM102" s="217" t="s">
        <v>1794</v>
      </c>
    </row>
    <row r="103" s="2" customFormat="1">
      <c r="A103" s="40"/>
      <c r="B103" s="41"/>
      <c r="C103" s="42"/>
      <c r="D103" s="219" t="s">
        <v>148</v>
      </c>
      <c r="E103" s="42"/>
      <c r="F103" s="220" t="s">
        <v>1795</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148</v>
      </c>
      <c r="AU103" s="19" t="s">
        <v>87</v>
      </c>
    </row>
    <row r="104" s="12" customFormat="1" ht="22.8" customHeight="1">
      <c r="A104" s="12"/>
      <c r="B104" s="190"/>
      <c r="C104" s="191"/>
      <c r="D104" s="192" t="s">
        <v>76</v>
      </c>
      <c r="E104" s="204" t="s">
        <v>1796</v>
      </c>
      <c r="F104" s="204" t="s">
        <v>1797</v>
      </c>
      <c r="G104" s="191"/>
      <c r="H104" s="191"/>
      <c r="I104" s="194"/>
      <c r="J104" s="205">
        <f>BK104</f>
        <v>0</v>
      </c>
      <c r="K104" s="191"/>
      <c r="L104" s="196"/>
      <c r="M104" s="197"/>
      <c r="N104" s="198"/>
      <c r="O104" s="198"/>
      <c r="P104" s="199">
        <f>SUM(P105:P106)</f>
        <v>0</v>
      </c>
      <c r="Q104" s="198"/>
      <c r="R104" s="199">
        <f>SUM(R105:R106)</f>
        <v>0</v>
      </c>
      <c r="S104" s="198"/>
      <c r="T104" s="200">
        <f>SUM(T105:T106)</f>
        <v>0</v>
      </c>
      <c r="U104" s="12"/>
      <c r="V104" s="12"/>
      <c r="W104" s="12"/>
      <c r="X104" s="12"/>
      <c r="Y104" s="12"/>
      <c r="Z104" s="12"/>
      <c r="AA104" s="12"/>
      <c r="AB104" s="12"/>
      <c r="AC104" s="12"/>
      <c r="AD104" s="12"/>
      <c r="AE104" s="12"/>
      <c r="AR104" s="201" t="s">
        <v>179</v>
      </c>
      <c r="AT104" s="202" t="s">
        <v>76</v>
      </c>
      <c r="AU104" s="202" t="s">
        <v>85</v>
      </c>
      <c r="AY104" s="201" t="s">
        <v>139</v>
      </c>
      <c r="BK104" s="203">
        <f>SUM(BK105:BK106)</f>
        <v>0</v>
      </c>
    </row>
    <row r="105" s="2" customFormat="1" ht="21.75" customHeight="1">
      <c r="A105" s="40"/>
      <c r="B105" s="41"/>
      <c r="C105" s="206" t="s">
        <v>179</v>
      </c>
      <c r="D105" s="206" t="s">
        <v>141</v>
      </c>
      <c r="E105" s="207" t="s">
        <v>1798</v>
      </c>
      <c r="F105" s="208" t="s">
        <v>1799</v>
      </c>
      <c r="G105" s="209" t="s">
        <v>1765</v>
      </c>
      <c r="H105" s="210">
        <v>1</v>
      </c>
      <c r="I105" s="211"/>
      <c r="J105" s="212">
        <f>ROUND(I105*H105,2)</f>
        <v>0</v>
      </c>
      <c r="K105" s="208" t="s">
        <v>145</v>
      </c>
      <c r="L105" s="46"/>
      <c r="M105" s="213" t="s">
        <v>37</v>
      </c>
      <c r="N105" s="214"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1766</v>
      </c>
      <c r="AT105" s="217" t="s">
        <v>141</v>
      </c>
      <c r="AU105" s="217" t="s">
        <v>87</v>
      </c>
      <c r="AY105" s="19" t="s">
        <v>139</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1766</v>
      </c>
      <c r="BM105" s="217" t="s">
        <v>1800</v>
      </c>
    </row>
    <row r="106" s="2" customFormat="1">
      <c r="A106" s="40"/>
      <c r="B106" s="41"/>
      <c r="C106" s="42"/>
      <c r="D106" s="219" t="s">
        <v>148</v>
      </c>
      <c r="E106" s="42"/>
      <c r="F106" s="220" t="s">
        <v>1801</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148</v>
      </c>
      <c r="AU106" s="19" t="s">
        <v>87</v>
      </c>
    </row>
    <row r="107" s="12" customFormat="1" ht="22.8" customHeight="1">
      <c r="A107" s="12"/>
      <c r="B107" s="190"/>
      <c r="C107" s="191"/>
      <c r="D107" s="192" t="s">
        <v>76</v>
      </c>
      <c r="E107" s="204" t="s">
        <v>1802</v>
      </c>
      <c r="F107" s="204" t="s">
        <v>1803</v>
      </c>
      <c r="G107" s="191"/>
      <c r="H107" s="191"/>
      <c r="I107" s="194"/>
      <c r="J107" s="205">
        <f>BK107</f>
        <v>0</v>
      </c>
      <c r="K107" s="191"/>
      <c r="L107" s="196"/>
      <c r="M107" s="197"/>
      <c r="N107" s="198"/>
      <c r="O107" s="198"/>
      <c r="P107" s="199">
        <f>SUM(P108:P109)</f>
        <v>0</v>
      </c>
      <c r="Q107" s="198"/>
      <c r="R107" s="199">
        <f>SUM(R108:R109)</f>
        <v>0</v>
      </c>
      <c r="S107" s="198"/>
      <c r="T107" s="200">
        <f>SUM(T108:T109)</f>
        <v>0</v>
      </c>
      <c r="U107" s="12"/>
      <c r="V107" s="12"/>
      <c r="W107" s="12"/>
      <c r="X107" s="12"/>
      <c r="Y107" s="12"/>
      <c r="Z107" s="12"/>
      <c r="AA107" s="12"/>
      <c r="AB107" s="12"/>
      <c r="AC107" s="12"/>
      <c r="AD107" s="12"/>
      <c r="AE107" s="12"/>
      <c r="AR107" s="201" t="s">
        <v>179</v>
      </c>
      <c r="AT107" s="202" t="s">
        <v>76</v>
      </c>
      <c r="AU107" s="202" t="s">
        <v>85</v>
      </c>
      <c r="AY107" s="201" t="s">
        <v>139</v>
      </c>
      <c r="BK107" s="203">
        <f>SUM(BK108:BK109)</f>
        <v>0</v>
      </c>
    </row>
    <row r="108" s="2" customFormat="1" ht="16.5" customHeight="1">
      <c r="A108" s="40"/>
      <c r="B108" s="41"/>
      <c r="C108" s="206" t="s">
        <v>186</v>
      </c>
      <c r="D108" s="206" t="s">
        <v>141</v>
      </c>
      <c r="E108" s="207" t="s">
        <v>1804</v>
      </c>
      <c r="F108" s="208" t="s">
        <v>1805</v>
      </c>
      <c r="G108" s="209" t="s">
        <v>1517</v>
      </c>
      <c r="H108" s="210">
        <v>1</v>
      </c>
      <c r="I108" s="211"/>
      <c r="J108" s="212">
        <f>ROUND(I108*H108,2)</f>
        <v>0</v>
      </c>
      <c r="K108" s="208" t="s">
        <v>145</v>
      </c>
      <c r="L108" s="46"/>
      <c r="M108" s="213" t="s">
        <v>37</v>
      </c>
      <c r="N108" s="214"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1766</v>
      </c>
      <c r="AT108" s="217" t="s">
        <v>141</v>
      </c>
      <c r="AU108" s="217" t="s">
        <v>87</v>
      </c>
      <c r="AY108" s="19" t="s">
        <v>139</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1766</v>
      </c>
      <c r="BM108" s="217" t="s">
        <v>1806</v>
      </c>
    </row>
    <row r="109" s="2" customFormat="1">
      <c r="A109" s="40"/>
      <c r="B109" s="41"/>
      <c r="C109" s="42"/>
      <c r="D109" s="219" t="s">
        <v>148</v>
      </c>
      <c r="E109" s="42"/>
      <c r="F109" s="220" t="s">
        <v>1807</v>
      </c>
      <c r="G109" s="42"/>
      <c r="H109" s="42"/>
      <c r="I109" s="221"/>
      <c r="J109" s="42"/>
      <c r="K109" s="42"/>
      <c r="L109" s="46"/>
      <c r="M109" s="278"/>
      <c r="N109" s="279"/>
      <c r="O109" s="280"/>
      <c r="P109" s="280"/>
      <c r="Q109" s="280"/>
      <c r="R109" s="280"/>
      <c r="S109" s="280"/>
      <c r="T109" s="281"/>
      <c r="U109" s="40"/>
      <c r="V109" s="40"/>
      <c r="W109" s="40"/>
      <c r="X109" s="40"/>
      <c r="Y109" s="40"/>
      <c r="Z109" s="40"/>
      <c r="AA109" s="40"/>
      <c r="AB109" s="40"/>
      <c r="AC109" s="40"/>
      <c r="AD109" s="40"/>
      <c r="AE109" s="40"/>
      <c r="AT109" s="19" t="s">
        <v>148</v>
      </c>
      <c r="AU109" s="19" t="s">
        <v>87</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ZelvKdgn3IRk92IJOgygM1LZyR2HSxE+KTu0VGH4hj0/1Bm/7iE4Ve3+xP9O5EQa/0GKeRj9r8Fj/2YDf7HTgQ==" hashValue="X1j5pgTmWpZKEPG2qWJ92irk8bltJZVJd3Sk/cCPNATh/7bp9r4HMq9t1/H5lCiDLBAIvWerN7YOCLCWbkXmqw==" algorithmName="SHA-512" password="CC35"/>
  <autoFilter ref="C85:K10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2_01/012002000"/>
    <hyperlink ref="F92" r:id="rId2" display="https://podminky.urs.cz/item/CS_URS_2022_01/013254000"/>
    <hyperlink ref="F94" r:id="rId3" display="https://podminky.urs.cz/item/CS_URS_2022_01/013284000"/>
    <hyperlink ref="F99" r:id="rId4" display="https://podminky.urs.cz/item/CS_URS_2022_01/040001000"/>
    <hyperlink ref="F103" r:id="rId5" display="https://podminky.urs.cz/item/CS_URS_2022_01/050001000"/>
    <hyperlink ref="F106" r:id="rId6" display="https://podminky.urs.cz/item/CS_URS_2022_01/060001000.1"/>
    <hyperlink ref="F109" r:id="rId7" display="https://podminky.urs.cz/item/CS_URS_2022_01/090001000"/>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4" customWidth="1"/>
    <col min="2" max="2" width="1.667969" style="294" customWidth="1"/>
    <col min="3" max="4" width="5" style="294" customWidth="1"/>
    <col min="5" max="5" width="11.66016" style="294" customWidth="1"/>
    <col min="6" max="6" width="9.160156" style="294" customWidth="1"/>
    <col min="7" max="7" width="5" style="294" customWidth="1"/>
    <col min="8" max="8" width="77.83203" style="294" customWidth="1"/>
    <col min="9" max="10" width="20" style="294" customWidth="1"/>
    <col min="11" max="11" width="1.667969" style="294" customWidth="1"/>
  </cols>
  <sheetData>
    <row r="1" s="1" customFormat="1" ht="37.5" customHeight="1"/>
    <row r="2" s="1" customFormat="1" ht="7.5" customHeight="1">
      <c r="B2" s="295"/>
      <c r="C2" s="296"/>
      <c r="D2" s="296"/>
      <c r="E2" s="296"/>
      <c r="F2" s="296"/>
      <c r="G2" s="296"/>
      <c r="H2" s="296"/>
      <c r="I2" s="296"/>
      <c r="J2" s="296"/>
      <c r="K2" s="297"/>
    </row>
    <row r="3" s="17" customFormat="1" ht="45" customHeight="1">
      <c r="B3" s="298"/>
      <c r="C3" s="299" t="s">
        <v>1808</v>
      </c>
      <c r="D3" s="299"/>
      <c r="E3" s="299"/>
      <c r="F3" s="299"/>
      <c r="G3" s="299"/>
      <c r="H3" s="299"/>
      <c r="I3" s="299"/>
      <c r="J3" s="299"/>
      <c r="K3" s="300"/>
    </row>
    <row r="4" s="1" customFormat="1" ht="25.5" customHeight="1">
      <c r="B4" s="301"/>
      <c r="C4" s="302" t="s">
        <v>1809</v>
      </c>
      <c r="D4" s="302"/>
      <c r="E4" s="302"/>
      <c r="F4" s="302"/>
      <c r="G4" s="302"/>
      <c r="H4" s="302"/>
      <c r="I4" s="302"/>
      <c r="J4" s="302"/>
      <c r="K4" s="303"/>
    </row>
    <row r="5" s="1" customFormat="1" ht="5.25" customHeight="1">
      <c r="B5" s="301"/>
      <c r="C5" s="304"/>
      <c r="D5" s="304"/>
      <c r="E5" s="304"/>
      <c r="F5" s="304"/>
      <c r="G5" s="304"/>
      <c r="H5" s="304"/>
      <c r="I5" s="304"/>
      <c r="J5" s="304"/>
      <c r="K5" s="303"/>
    </row>
    <row r="6" s="1" customFormat="1" ht="15" customHeight="1">
      <c r="B6" s="301"/>
      <c r="C6" s="305" t="s">
        <v>1810</v>
      </c>
      <c r="D6" s="305"/>
      <c r="E6" s="305"/>
      <c r="F6" s="305"/>
      <c r="G6" s="305"/>
      <c r="H6" s="305"/>
      <c r="I6" s="305"/>
      <c r="J6" s="305"/>
      <c r="K6" s="303"/>
    </row>
    <row r="7" s="1" customFormat="1" ht="15" customHeight="1">
      <c r="B7" s="306"/>
      <c r="C7" s="305" t="s">
        <v>1811</v>
      </c>
      <c r="D7" s="305"/>
      <c r="E7" s="305"/>
      <c r="F7" s="305"/>
      <c r="G7" s="305"/>
      <c r="H7" s="305"/>
      <c r="I7" s="305"/>
      <c r="J7" s="305"/>
      <c r="K7" s="303"/>
    </row>
    <row r="8" s="1" customFormat="1" ht="12.75" customHeight="1">
      <c r="B8" s="306"/>
      <c r="C8" s="305"/>
      <c r="D8" s="305"/>
      <c r="E8" s="305"/>
      <c r="F8" s="305"/>
      <c r="G8" s="305"/>
      <c r="H8" s="305"/>
      <c r="I8" s="305"/>
      <c r="J8" s="305"/>
      <c r="K8" s="303"/>
    </row>
    <row r="9" s="1" customFormat="1" ht="15" customHeight="1">
      <c r="B9" s="306"/>
      <c r="C9" s="305" t="s">
        <v>1812</v>
      </c>
      <c r="D9" s="305"/>
      <c r="E9" s="305"/>
      <c r="F9" s="305"/>
      <c r="G9" s="305"/>
      <c r="H9" s="305"/>
      <c r="I9" s="305"/>
      <c r="J9" s="305"/>
      <c r="K9" s="303"/>
    </row>
    <row r="10" s="1" customFormat="1" ht="15" customHeight="1">
      <c r="B10" s="306"/>
      <c r="C10" s="305"/>
      <c r="D10" s="305" t="s">
        <v>1813</v>
      </c>
      <c r="E10" s="305"/>
      <c r="F10" s="305"/>
      <c r="G10" s="305"/>
      <c r="H10" s="305"/>
      <c r="I10" s="305"/>
      <c r="J10" s="305"/>
      <c r="K10" s="303"/>
    </row>
    <row r="11" s="1" customFormat="1" ht="15" customHeight="1">
      <c r="B11" s="306"/>
      <c r="C11" s="307"/>
      <c r="D11" s="305" t="s">
        <v>1814</v>
      </c>
      <c r="E11" s="305"/>
      <c r="F11" s="305"/>
      <c r="G11" s="305"/>
      <c r="H11" s="305"/>
      <c r="I11" s="305"/>
      <c r="J11" s="305"/>
      <c r="K11" s="303"/>
    </row>
    <row r="12" s="1" customFormat="1" ht="15" customHeight="1">
      <c r="B12" s="306"/>
      <c r="C12" s="307"/>
      <c r="D12" s="305"/>
      <c r="E12" s="305"/>
      <c r="F12" s="305"/>
      <c r="G12" s="305"/>
      <c r="H12" s="305"/>
      <c r="I12" s="305"/>
      <c r="J12" s="305"/>
      <c r="K12" s="303"/>
    </row>
    <row r="13" s="1" customFormat="1" ht="15" customHeight="1">
      <c r="B13" s="306"/>
      <c r="C13" s="307"/>
      <c r="D13" s="308" t="s">
        <v>1815</v>
      </c>
      <c r="E13" s="305"/>
      <c r="F13" s="305"/>
      <c r="G13" s="305"/>
      <c r="H13" s="305"/>
      <c r="I13" s="305"/>
      <c r="J13" s="305"/>
      <c r="K13" s="303"/>
    </row>
    <row r="14" s="1" customFormat="1" ht="12.75" customHeight="1">
      <c r="B14" s="306"/>
      <c r="C14" s="307"/>
      <c r="D14" s="307"/>
      <c r="E14" s="307"/>
      <c r="F14" s="307"/>
      <c r="G14" s="307"/>
      <c r="H14" s="307"/>
      <c r="I14" s="307"/>
      <c r="J14" s="307"/>
      <c r="K14" s="303"/>
    </row>
    <row r="15" s="1" customFormat="1" ht="15" customHeight="1">
      <c r="B15" s="306"/>
      <c r="C15" s="307"/>
      <c r="D15" s="305" t="s">
        <v>1816</v>
      </c>
      <c r="E15" s="305"/>
      <c r="F15" s="305"/>
      <c r="G15" s="305"/>
      <c r="H15" s="305"/>
      <c r="I15" s="305"/>
      <c r="J15" s="305"/>
      <c r="K15" s="303"/>
    </row>
    <row r="16" s="1" customFormat="1" ht="15" customHeight="1">
      <c r="B16" s="306"/>
      <c r="C16" s="307"/>
      <c r="D16" s="305" t="s">
        <v>1817</v>
      </c>
      <c r="E16" s="305"/>
      <c r="F16" s="305"/>
      <c r="G16" s="305"/>
      <c r="H16" s="305"/>
      <c r="I16" s="305"/>
      <c r="J16" s="305"/>
      <c r="K16" s="303"/>
    </row>
    <row r="17" s="1" customFormat="1" ht="15" customHeight="1">
      <c r="B17" s="306"/>
      <c r="C17" s="307"/>
      <c r="D17" s="305" t="s">
        <v>1818</v>
      </c>
      <c r="E17" s="305"/>
      <c r="F17" s="305"/>
      <c r="G17" s="305"/>
      <c r="H17" s="305"/>
      <c r="I17" s="305"/>
      <c r="J17" s="305"/>
      <c r="K17" s="303"/>
    </row>
    <row r="18" s="1" customFormat="1" ht="15" customHeight="1">
      <c r="B18" s="306"/>
      <c r="C18" s="307"/>
      <c r="D18" s="307"/>
      <c r="E18" s="309" t="s">
        <v>84</v>
      </c>
      <c r="F18" s="305" t="s">
        <v>1819</v>
      </c>
      <c r="G18" s="305"/>
      <c r="H18" s="305"/>
      <c r="I18" s="305"/>
      <c r="J18" s="305"/>
      <c r="K18" s="303"/>
    </row>
    <row r="19" s="1" customFormat="1" ht="15" customHeight="1">
      <c r="B19" s="306"/>
      <c r="C19" s="307"/>
      <c r="D19" s="307"/>
      <c r="E19" s="309" t="s">
        <v>1820</v>
      </c>
      <c r="F19" s="305" t="s">
        <v>1821</v>
      </c>
      <c r="G19" s="305"/>
      <c r="H19" s="305"/>
      <c r="I19" s="305"/>
      <c r="J19" s="305"/>
      <c r="K19" s="303"/>
    </row>
    <row r="20" s="1" customFormat="1" ht="15" customHeight="1">
      <c r="B20" s="306"/>
      <c r="C20" s="307"/>
      <c r="D20" s="307"/>
      <c r="E20" s="309" t="s">
        <v>1822</v>
      </c>
      <c r="F20" s="305" t="s">
        <v>1823</v>
      </c>
      <c r="G20" s="305"/>
      <c r="H20" s="305"/>
      <c r="I20" s="305"/>
      <c r="J20" s="305"/>
      <c r="K20" s="303"/>
    </row>
    <row r="21" s="1" customFormat="1" ht="15" customHeight="1">
      <c r="B21" s="306"/>
      <c r="C21" s="307"/>
      <c r="D21" s="307"/>
      <c r="E21" s="309" t="s">
        <v>1824</v>
      </c>
      <c r="F21" s="305" t="s">
        <v>1825</v>
      </c>
      <c r="G21" s="305"/>
      <c r="H21" s="305"/>
      <c r="I21" s="305"/>
      <c r="J21" s="305"/>
      <c r="K21" s="303"/>
    </row>
    <row r="22" s="1" customFormat="1" ht="15" customHeight="1">
      <c r="B22" s="306"/>
      <c r="C22" s="307"/>
      <c r="D22" s="307"/>
      <c r="E22" s="309" t="s">
        <v>1826</v>
      </c>
      <c r="F22" s="305" t="s">
        <v>1827</v>
      </c>
      <c r="G22" s="305"/>
      <c r="H22" s="305"/>
      <c r="I22" s="305"/>
      <c r="J22" s="305"/>
      <c r="K22" s="303"/>
    </row>
    <row r="23" s="1" customFormat="1" ht="15" customHeight="1">
      <c r="B23" s="306"/>
      <c r="C23" s="307"/>
      <c r="D23" s="307"/>
      <c r="E23" s="309" t="s">
        <v>1828</v>
      </c>
      <c r="F23" s="305" t="s">
        <v>1829</v>
      </c>
      <c r="G23" s="305"/>
      <c r="H23" s="305"/>
      <c r="I23" s="305"/>
      <c r="J23" s="305"/>
      <c r="K23" s="303"/>
    </row>
    <row r="24" s="1" customFormat="1" ht="12.75" customHeight="1">
      <c r="B24" s="306"/>
      <c r="C24" s="307"/>
      <c r="D24" s="307"/>
      <c r="E24" s="307"/>
      <c r="F24" s="307"/>
      <c r="G24" s="307"/>
      <c r="H24" s="307"/>
      <c r="I24" s="307"/>
      <c r="J24" s="307"/>
      <c r="K24" s="303"/>
    </row>
    <row r="25" s="1" customFormat="1" ht="15" customHeight="1">
      <c r="B25" s="306"/>
      <c r="C25" s="305" t="s">
        <v>1830</v>
      </c>
      <c r="D25" s="305"/>
      <c r="E25" s="305"/>
      <c r="F25" s="305"/>
      <c r="G25" s="305"/>
      <c r="H25" s="305"/>
      <c r="I25" s="305"/>
      <c r="J25" s="305"/>
      <c r="K25" s="303"/>
    </row>
    <row r="26" s="1" customFormat="1" ht="15" customHeight="1">
      <c r="B26" s="306"/>
      <c r="C26" s="305" t="s">
        <v>1831</v>
      </c>
      <c r="D26" s="305"/>
      <c r="E26" s="305"/>
      <c r="F26" s="305"/>
      <c r="G26" s="305"/>
      <c r="H26" s="305"/>
      <c r="I26" s="305"/>
      <c r="J26" s="305"/>
      <c r="K26" s="303"/>
    </row>
    <row r="27" s="1" customFormat="1" ht="15" customHeight="1">
      <c r="B27" s="306"/>
      <c r="C27" s="305"/>
      <c r="D27" s="305" t="s">
        <v>1832</v>
      </c>
      <c r="E27" s="305"/>
      <c r="F27" s="305"/>
      <c r="G27" s="305"/>
      <c r="H27" s="305"/>
      <c r="I27" s="305"/>
      <c r="J27" s="305"/>
      <c r="K27" s="303"/>
    </row>
    <row r="28" s="1" customFormat="1" ht="15" customHeight="1">
      <c r="B28" s="306"/>
      <c r="C28" s="307"/>
      <c r="D28" s="305" t="s">
        <v>1833</v>
      </c>
      <c r="E28" s="305"/>
      <c r="F28" s="305"/>
      <c r="G28" s="305"/>
      <c r="H28" s="305"/>
      <c r="I28" s="305"/>
      <c r="J28" s="305"/>
      <c r="K28" s="303"/>
    </row>
    <row r="29" s="1" customFormat="1" ht="12.75" customHeight="1">
      <c r="B29" s="306"/>
      <c r="C29" s="307"/>
      <c r="D29" s="307"/>
      <c r="E29" s="307"/>
      <c r="F29" s="307"/>
      <c r="G29" s="307"/>
      <c r="H29" s="307"/>
      <c r="I29" s="307"/>
      <c r="J29" s="307"/>
      <c r="K29" s="303"/>
    </row>
    <row r="30" s="1" customFormat="1" ht="15" customHeight="1">
      <c r="B30" s="306"/>
      <c r="C30" s="307"/>
      <c r="D30" s="305" t="s">
        <v>1834</v>
      </c>
      <c r="E30" s="305"/>
      <c r="F30" s="305"/>
      <c r="G30" s="305"/>
      <c r="H30" s="305"/>
      <c r="I30" s="305"/>
      <c r="J30" s="305"/>
      <c r="K30" s="303"/>
    </row>
    <row r="31" s="1" customFormat="1" ht="15" customHeight="1">
      <c r="B31" s="306"/>
      <c r="C31" s="307"/>
      <c r="D31" s="305" t="s">
        <v>1835</v>
      </c>
      <c r="E31" s="305"/>
      <c r="F31" s="305"/>
      <c r="G31" s="305"/>
      <c r="H31" s="305"/>
      <c r="I31" s="305"/>
      <c r="J31" s="305"/>
      <c r="K31" s="303"/>
    </row>
    <row r="32" s="1" customFormat="1" ht="12.75" customHeight="1">
      <c r="B32" s="306"/>
      <c r="C32" s="307"/>
      <c r="D32" s="307"/>
      <c r="E32" s="307"/>
      <c r="F32" s="307"/>
      <c r="G32" s="307"/>
      <c r="H32" s="307"/>
      <c r="I32" s="307"/>
      <c r="J32" s="307"/>
      <c r="K32" s="303"/>
    </row>
    <row r="33" s="1" customFormat="1" ht="15" customHeight="1">
      <c r="B33" s="306"/>
      <c r="C33" s="307"/>
      <c r="D33" s="305" t="s">
        <v>1836</v>
      </c>
      <c r="E33" s="305"/>
      <c r="F33" s="305"/>
      <c r="G33" s="305"/>
      <c r="H33" s="305"/>
      <c r="I33" s="305"/>
      <c r="J33" s="305"/>
      <c r="K33" s="303"/>
    </row>
    <row r="34" s="1" customFormat="1" ht="15" customHeight="1">
      <c r="B34" s="306"/>
      <c r="C34" s="307"/>
      <c r="D34" s="305" t="s">
        <v>1837</v>
      </c>
      <c r="E34" s="305"/>
      <c r="F34" s="305"/>
      <c r="G34" s="305"/>
      <c r="H34" s="305"/>
      <c r="I34" s="305"/>
      <c r="J34" s="305"/>
      <c r="K34" s="303"/>
    </row>
    <row r="35" s="1" customFormat="1" ht="15" customHeight="1">
      <c r="B35" s="306"/>
      <c r="C35" s="307"/>
      <c r="D35" s="305" t="s">
        <v>1838</v>
      </c>
      <c r="E35" s="305"/>
      <c r="F35" s="305"/>
      <c r="G35" s="305"/>
      <c r="H35" s="305"/>
      <c r="I35" s="305"/>
      <c r="J35" s="305"/>
      <c r="K35" s="303"/>
    </row>
    <row r="36" s="1" customFormat="1" ht="15" customHeight="1">
      <c r="B36" s="306"/>
      <c r="C36" s="307"/>
      <c r="D36" s="305"/>
      <c r="E36" s="308" t="s">
        <v>125</v>
      </c>
      <c r="F36" s="305"/>
      <c r="G36" s="305" t="s">
        <v>1839</v>
      </c>
      <c r="H36" s="305"/>
      <c r="I36" s="305"/>
      <c r="J36" s="305"/>
      <c r="K36" s="303"/>
    </row>
    <row r="37" s="1" customFormat="1" ht="30.75" customHeight="1">
      <c r="B37" s="306"/>
      <c r="C37" s="307"/>
      <c r="D37" s="305"/>
      <c r="E37" s="308" t="s">
        <v>1840</v>
      </c>
      <c r="F37" s="305"/>
      <c r="G37" s="305" t="s">
        <v>1841</v>
      </c>
      <c r="H37" s="305"/>
      <c r="I37" s="305"/>
      <c r="J37" s="305"/>
      <c r="K37" s="303"/>
    </row>
    <row r="38" s="1" customFormat="1" ht="15" customHeight="1">
      <c r="B38" s="306"/>
      <c r="C38" s="307"/>
      <c r="D38" s="305"/>
      <c r="E38" s="308" t="s">
        <v>58</v>
      </c>
      <c r="F38" s="305"/>
      <c r="G38" s="305" t="s">
        <v>1842</v>
      </c>
      <c r="H38" s="305"/>
      <c r="I38" s="305"/>
      <c r="J38" s="305"/>
      <c r="K38" s="303"/>
    </row>
    <row r="39" s="1" customFormat="1" ht="15" customHeight="1">
      <c r="B39" s="306"/>
      <c r="C39" s="307"/>
      <c r="D39" s="305"/>
      <c r="E39" s="308" t="s">
        <v>59</v>
      </c>
      <c r="F39" s="305"/>
      <c r="G39" s="305" t="s">
        <v>1843</v>
      </c>
      <c r="H39" s="305"/>
      <c r="I39" s="305"/>
      <c r="J39" s="305"/>
      <c r="K39" s="303"/>
    </row>
    <row r="40" s="1" customFormat="1" ht="15" customHeight="1">
      <c r="B40" s="306"/>
      <c r="C40" s="307"/>
      <c r="D40" s="305"/>
      <c r="E40" s="308" t="s">
        <v>126</v>
      </c>
      <c r="F40" s="305"/>
      <c r="G40" s="305" t="s">
        <v>1844</v>
      </c>
      <c r="H40" s="305"/>
      <c r="I40" s="305"/>
      <c r="J40" s="305"/>
      <c r="K40" s="303"/>
    </row>
    <row r="41" s="1" customFormat="1" ht="15" customHeight="1">
      <c r="B41" s="306"/>
      <c r="C41" s="307"/>
      <c r="D41" s="305"/>
      <c r="E41" s="308" t="s">
        <v>127</v>
      </c>
      <c r="F41" s="305"/>
      <c r="G41" s="305" t="s">
        <v>1845</v>
      </c>
      <c r="H41" s="305"/>
      <c r="I41" s="305"/>
      <c r="J41" s="305"/>
      <c r="K41" s="303"/>
    </row>
    <row r="42" s="1" customFormat="1" ht="15" customHeight="1">
      <c r="B42" s="306"/>
      <c r="C42" s="307"/>
      <c r="D42" s="305"/>
      <c r="E42" s="308" t="s">
        <v>1846</v>
      </c>
      <c r="F42" s="305"/>
      <c r="G42" s="305" t="s">
        <v>1847</v>
      </c>
      <c r="H42" s="305"/>
      <c r="I42" s="305"/>
      <c r="J42" s="305"/>
      <c r="K42" s="303"/>
    </row>
    <row r="43" s="1" customFormat="1" ht="15" customHeight="1">
      <c r="B43" s="306"/>
      <c r="C43" s="307"/>
      <c r="D43" s="305"/>
      <c r="E43" s="308"/>
      <c r="F43" s="305"/>
      <c r="G43" s="305" t="s">
        <v>1848</v>
      </c>
      <c r="H43" s="305"/>
      <c r="I43" s="305"/>
      <c r="J43" s="305"/>
      <c r="K43" s="303"/>
    </row>
    <row r="44" s="1" customFormat="1" ht="15" customHeight="1">
      <c r="B44" s="306"/>
      <c r="C44" s="307"/>
      <c r="D44" s="305"/>
      <c r="E44" s="308" t="s">
        <v>1849</v>
      </c>
      <c r="F44" s="305"/>
      <c r="G44" s="305" t="s">
        <v>1850</v>
      </c>
      <c r="H44" s="305"/>
      <c r="I44" s="305"/>
      <c r="J44" s="305"/>
      <c r="K44" s="303"/>
    </row>
    <row r="45" s="1" customFormat="1" ht="15" customHeight="1">
      <c r="B45" s="306"/>
      <c r="C45" s="307"/>
      <c r="D45" s="305"/>
      <c r="E45" s="308" t="s">
        <v>129</v>
      </c>
      <c r="F45" s="305"/>
      <c r="G45" s="305" t="s">
        <v>1851</v>
      </c>
      <c r="H45" s="305"/>
      <c r="I45" s="305"/>
      <c r="J45" s="305"/>
      <c r="K45" s="303"/>
    </row>
    <row r="46" s="1" customFormat="1" ht="12.75" customHeight="1">
      <c r="B46" s="306"/>
      <c r="C46" s="307"/>
      <c r="D46" s="305"/>
      <c r="E46" s="305"/>
      <c r="F46" s="305"/>
      <c r="G46" s="305"/>
      <c r="H46" s="305"/>
      <c r="I46" s="305"/>
      <c r="J46" s="305"/>
      <c r="K46" s="303"/>
    </row>
    <row r="47" s="1" customFormat="1" ht="15" customHeight="1">
      <c r="B47" s="306"/>
      <c r="C47" s="307"/>
      <c r="D47" s="305" t="s">
        <v>1852</v>
      </c>
      <c r="E47" s="305"/>
      <c r="F47" s="305"/>
      <c r="G47" s="305"/>
      <c r="H47" s="305"/>
      <c r="I47" s="305"/>
      <c r="J47" s="305"/>
      <c r="K47" s="303"/>
    </row>
    <row r="48" s="1" customFormat="1" ht="15" customHeight="1">
      <c r="B48" s="306"/>
      <c r="C48" s="307"/>
      <c r="D48" s="307"/>
      <c r="E48" s="305" t="s">
        <v>1853</v>
      </c>
      <c r="F48" s="305"/>
      <c r="G48" s="305"/>
      <c r="H48" s="305"/>
      <c r="I48" s="305"/>
      <c r="J48" s="305"/>
      <c r="K48" s="303"/>
    </row>
    <row r="49" s="1" customFormat="1" ht="15" customHeight="1">
      <c r="B49" s="306"/>
      <c r="C49" s="307"/>
      <c r="D49" s="307"/>
      <c r="E49" s="305" t="s">
        <v>1854</v>
      </c>
      <c r="F49" s="305"/>
      <c r="G49" s="305"/>
      <c r="H49" s="305"/>
      <c r="I49" s="305"/>
      <c r="J49" s="305"/>
      <c r="K49" s="303"/>
    </row>
    <row r="50" s="1" customFormat="1" ht="15" customHeight="1">
      <c r="B50" s="306"/>
      <c r="C50" s="307"/>
      <c r="D50" s="307"/>
      <c r="E50" s="305" t="s">
        <v>1855</v>
      </c>
      <c r="F50" s="305"/>
      <c r="G50" s="305"/>
      <c r="H50" s="305"/>
      <c r="I50" s="305"/>
      <c r="J50" s="305"/>
      <c r="K50" s="303"/>
    </row>
    <row r="51" s="1" customFormat="1" ht="15" customHeight="1">
      <c r="B51" s="306"/>
      <c r="C51" s="307"/>
      <c r="D51" s="305" t="s">
        <v>1856</v>
      </c>
      <c r="E51" s="305"/>
      <c r="F51" s="305"/>
      <c r="G51" s="305"/>
      <c r="H51" s="305"/>
      <c r="I51" s="305"/>
      <c r="J51" s="305"/>
      <c r="K51" s="303"/>
    </row>
    <row r="52" s="1" customFormat="1" ht="25.5" customHeight="1">
      <c r="B52" s="301"/>
      <c r="C52" s="302" t="s">
        <v>1857</v>
      </c>
      <c r="D52" s="302"/>
      <c r="E52" s="302"/>
      <c r="F52" s="302"/>
      <c r="G52" s="302"/>
      <c r="H52" s="302"/>
      <c r="I52" s="302"/>
      <c r="J52" s="302"/>
      <c r="K52" s="303"/>
    </row>
    <row r="53" s="1" customFormat="1" ht="5.25" customHeight="1">
      <c r="B53" s="301"/>
      <c r="C53" s="304"/>
      <c r="D53" s="304"/>
      <c r="E53" s="304"/>
      <c r="F53" s="304"/>
      <c r="G53" s="304"/>
      <c r="H53" s="304"/>
      <c r="I53" s="304"/>
      <c r="J53" s="304"/>
      <c r="K53" s="303"/>
    </row>
    <row r="54" s="1" customFormat="1" ht="15" customHeight="1">
      <c r="B54" s="301"/>
      <c r="C54" s="305" t="s">
        <v>1858</v>
      </c>
      <c r="D54" s="305"/>
      <c r="E54" s="305"/>
      <c r="F54" s="305"/>
      <c r="G54" s="305"/>
      <c r="H54" s="305"/>
      <c r="I54" s="305"/>
      <c r="J54" s="305"/>
      <c r="K54" s="303"/>
    </row>
    <row r="55" s="1" customFormat="1" ht="15" customHeight="1">
      <c r="B55" s="301"/>
      <c r="C55" s="305" t="s">
        <v>1859</v>
      </c>
      <c r="D55" s="305"/>
      <c r="E55" s="305"/>
      <c r="F55" s="305"/>
      <c r="G55" s="305"/>
      <c r="H55" s="305"/>
      <c r="I55" s="305"/>
      <c r="J55" s="305"/>
      <c r="K55" s="303"/>
    </row>
    <row r="56" s="1" customFormat="1" ht="12.75" customHeight="1">
      <c r="B56" s="301"/>
      <c r="C56" s="305"/>
      <c r="D56" s="305"/>
      <c r="E56" s="305"/>
      <c r="F56" s="305"/>
      <c r="G56" s="305"/>
      <c r="H56" s="305"/>
      <c r="I56" s="305"/>
      <c r="J56" s="305"/>
      <c r="K56" s="303"/>
    </row>
    <row r="57" s="1" customFormat="1" ht="15" customHeight="1">
      <c r="B57" s="301"/>
      <c r="C57" s="305" t="s">
        <v>1860</v>
      </c>
      <c r="D57" s="305"/>
      <c r="E57" s="305"/>
      <c r="F57" s="305"/>
      <c r="G57" s="305"/>
      <c r="H57" s="305"/>
      <c r="I57" s="305"/>
      <c r="J57" s="305"/>
      <c r="K57" s="303"/>
    </row>
    <row r="58" s="1" customFormat="1" ht="15" customHeight="1">
      <c r="B58" s="301"/>
      <c r="C58" s="307"/>
      <c r="D58" s="305" t="s">
        <v>1861</v>
      </c>
      <c r="E58" s="305"/>
      <c r="F58" s="305"/>
      <c r="G58" s="305"/>
      <c r="H58" s="305"/>
      <c r="I58" s="305"/>
      <c r="J58" s="305"/>
      <c r="K58" s="303"/>
    </row>
    <row r="59" s="1" customFormat="1" ht="15" customHeight="1">
      <c r="B59" s="301"/>
      <c r="C59" s="307"/>
      <c r="D59" s="305" t="s">
        <v>1862</v>
      </c>
      <c r="E59" s="305"/>
      <c r="F59" s="305"/>
      <c r="G59" s="305"/>
      <c r="H59" s="305"/>
      <c r="I59" s="305"/>
      <c r="J59" s="305"/>
      <c r="K59" s="303"/>
    </row>
    <row r="60" s="1" customFormat="1" ht="15" customHeight="1">
      <c r="B60" s="301"/>
      <c r="C60" s="307"/>
      <c r="D60" s="305" t="s">
        <v>1863</v>
      </c>
      <c r="E60" s="305"/>
      <c r="F60" s="305"/>
      <c r="G60" s="305"/>
      <c r="H60" s="305"/>
      <c r="I60" s="305"/>
      <c r="J60" s="305"/>
      <c r="K60" s="303"/>
    </row>
    <row r="61" s="1" customFormat="1" ht="15" customHeight="1">
      <c r="B61" s="301"/>
      <c r="C61" s="307"/>
      <c r="D61" s="305" t="s">
        <v>1864</v>
      </c>
      <c r="E61" s="305"/>
      <c r="F61" s="305"/>
      <c r="G61" s="305"/>
      <c r="H61" s="305"/>
      <c r="I61" s="305"/>
      <c r="J61" s="305"/>
      <c r="K61" s="303"/>
    </row>
    <row r="62" s="1" customFormat="1" ht="15" customHeight="1">
      <c r="B62" s="301"/>
      <c r="C62" s="307"/>
      <c r="D62" s="310" t="s">
        <v>1865</v>
      </c>
      <c r="E62" s="310"/>
      <c r="F62" s="310"/>
      <c r="G62" s="310"/>
      <c r="H62" s="310"/>
      <c r="I62" s="310"/>
      <c r="J62" s="310"/>
      <c r="K62" s="303"/>
    </row>
    <row r="63" s="1" customFormat="1" ht="15" customHeight="1">
      <c r="B63" s="301"/>
      <c r="C63" s="307"/>
      <c r="D63" s="305" t="s">
        <v>1866</v>
      </c>
      <c r="E63" s="305"/>
      <c r="F63" s="305"/>
      <c r="G63" s="305"/>
      <c r="H63" s="305"/>
      <c r="I63" s="305"/>
      <c r="J63" s="305"/>
      <c r="K63" s="303"/>
    </row>
    <row r="64" s="1" customFormat="1" ht="12.75" customHeight="1">
      <c r="B64" s="301"/>
      <c r="C64" s="307"/>
      <c r="D64" s="307"/>
      <c r="E64" s="311"/>
      <c r="F64" s="307"/>
      <c r="G64" s="307"/>
      <c r="H64" s="307"/>
      <c r="I64" s="307"/>
      <c r="J64" s="307"/>
      <c r="K64" s="303"/>
    </row>
    <row r="65" s="1" customFormat="1" ht="15" customHeight="1">
      <c r="B65" s="301"/>
      <c r="C65" s="307"/>
      <c r="D65" s="305" t="s">
        <v>1867</v>
      </c>
      <c r="E65" s="305"/>
      <c r="F65" s="305"/>
      <c r="G65" s="305"/>
      <c r="H65" s="305"/>
      <c r="I65" s="305"/>
      <c r="J65" s="305"/>
      <c r="K65" s="303"/>
    </row>
    <row r="66" s="1" customFormat="1" ht="15" customHeight="1">
      <c r="B66" s="301"/>
      <c r="C66" s="307"/>
      <c r="D66" s="310" t="s">
        <v>1868</v>
      </c>
      <c r="E66" s="310"/>
      <c r="F66" s="310"/>
      <c r="G66" s="310"/>
      <c r="H66" s="310"/>
      <c r="I66" s="310"/>
      <c r="J66" s="310"/>
      <c r="K66" s="303"/>
    </row>
    <row r="67" s="1" customFormat="1" ht="15" customHeight="1">
      <c r="B67" s="301"/>
      <c r="C67" s="307"/>
      <c r="D67" s="305" t="s">
        <v>1869</v>
      </c>
      <c r="E67" s="305"/>
      <c r="F67" s="305"/>
      <c r="G67" s="305"/>
      <c r="H67" s="305"/>
      <c r="I67" s="305"/>
      <c r="J67" s="305"/>
      <c r="K67" s="303"/>
    </row>
    <row r="68" s="1" customFormat="1" ht="15" customHeight="1">
      <c r="B68" s="301"/>
      <c r="C68" s="307"/>
      <c r="D68" s="305" t="s">
        <v>1870</v>
      </c>
      <c r="E68" s="305"/>
      <c r="F68" s="305"/>
      <c r="G68" s="305"/>
      <c r="H68" s="305"/>
      <c r="I68" s="305"/>
      <c r="J68" s="305"/>
      <c r="K68" s="303"/>
    </row>
    <row r="69" s="1" customFormat="1" ht="15" customHeight="1">
      <c r="B69" s="301"/>
      <c r="C69" s="307"/>
      <c r="D69" s="305" t="s">
        <v>1871</v>
      </c>
      <c r="E69" s="305"/>
      <c r="F69" s="305"/>
      <c r="G69" s="305"/>
      <c r="H69" s="305"/>
      <c r="I69" s="305"/>
      <c r="J69" s="305"/>
      <c r="K69" s="303"/>
    </row>
    <row r="70" s="1" customFormat="1" ht="15" customHeight="1">
      <c r="B70" s="301"/>
      <c r="C70" s="307"/>
      <c r="D70" s="305" t="s">
        <v>1872</v>
      </c>
      <c r="E70" s="305"/>
      <c r="F70" s="305"/>
      <c r="G70" s="305"/>
      <c r="H70" s="305"/>
      <c r="I70" s="305"/>
      <c r="J70" s="305"/>
      <c r="K70" s="303"/>
    </row>
    <row r="71" s="1" customFormat="1" ht="12.75" customHeight="1">
      <c r="B71" s="312"/>
      <c r="C71" s="313"/>
      <c r="D71" s="313"/>
      <c r="E71" s="313"/>
      <c r="F71" s="313"/>
      <c r="G71" s="313"/>
      <c r="H71" s="313"/>
      <c r="I71" s="313"/>
      <c r="J71" s="313"/>
      <c r="K71" s="314"/>
    </row>
    <row r="72" s="1" customFormat="1" ht="18.75" customHeight="1">
      <c r="B72" s="315"/>
      <c r="C72" s="315"/>
      <c r="D72" s="315"/>
      <c r="E72" s="315"/>
      <c r="F72" s="315"/>
      <c r="G72" s="315"/>
      <c r="H72" s="315"/>
      <c r="I72" s="315"/>
      <c r="J72" s="315"/>
      <c r="K72" s="316"/>
    </row>
    <row r="73" s="1" customFormat="1" ht="18.75" customHeight="1">
      <c r="B73" s="316"/>
      <c r="C73" s="316"/>
      <c r="D73" s="316"/>
      <c r="E73" s="316"/>
      <c r="F73" s="316"/>
      <c r="G73" s="316"/>
      <c r="H73" s="316"/>
      <c r="I73" s="316"/>
      <c r="J73" s="316"/>
      <c r="K73" s="316"/>
    </row>
    <row r="74" s="1" customFormat="1" ht="7.5" customHeight="1">
      <c r="B74" s="317"/>
      <c r="C74" s="318"/>
      <c r="D74" s="318"/>
      <c r="E74" s="318"/>
      <c r="F74" s="318"/>
      <c r="G74" s="318"/>
      <c r="H74" s="318"/>
      <c r="I74" s="318"/>
      <c r="J74" s="318"/>
      <c r="K74" s="319"/>
    </row>
    <row r="75" s="1" customFormat="1" ht="45" customHeight="1">
      <c r="B75" s="320"/>
      <c r="C75" s="321" t="s">
        <v>1873</v>
      </c>
      <c r="D75" s="321"/>
      <c r="E75" s="321"/>
      <c r="F75" s="321"/>
      <c r="G75" s="321"/>
      <c r="H75" s="321"/>
      <c r="I75" s="321"/>
      <c r="J75" s="321"/>
      <c r="K75" s="322"/>
    </row>
    <row r="76" s="1" customFormat="1" ht="17.25" customHeight="1">
      <c r="B76" s="320"/>
      <c r="C76" s="323" t="s">
        <v>1874</v>
      </c>
      <c r="D76" s="323"/>
      <c r="E76" s="323"/>
      <c r="F76" s="323" t="s">
        <v>1875</v>
      </c>
      <c r="G76" s="324"/>
      <c r="H76" s="323" t="s">
        <v>59</v>
      </c>
      <c r="I76" s="323" t="s">
        <v>62</v>
      </c>
      <c r="J76" s="323" t="s">
        <v>1876</v>
      </c>
      <c r="K76" s="322"/>
    </row>
    <row r="77" s="1" customFormat="1" ht="17.25" customHeight="1">
      <c r="B77" s="320"/>
      <c r="C77" s="325" t="s">
        <v>1877</v>
      </c>
      <c r="D77" s="325"/>
      <c r="E77" s="325"/>
      <c r="F77" s="326" t="s">
        <v>1878</v>
      </c>
      <c r="G77" s="327"/>
      <c r="H77" s="325"/>
      <c r="I77" s="325"/>
      <c r="J77" s="325" t="s">
        <v>1879</v>
      </c>
      <c r="K77" s="322"/>
    </row>
    <row r="78" s="1" customFormat="1" ht="5.25" customHeight="1">
      <c r="B78" s="320"/>
      <c r="C78" s="328"/>
      <c r="D78" s="328"/>
      <c r="E78" s="328"/>
      <c r="F78" s="328"/>
      <c r="G78" s="329"/>
      <c r="H78" s="328"/>
      <c r="I78" s="328"/>
      <c r="J78" s="328"/>
      <c r="K78" s="322"/>
    </row>
    <row r="79" s="1" customFormat="1" ht="15" customHeight="1">
      <c r="B79" s="320"/>
      <c r="C79" s="308" t="s">
        <v>58</v>
      </c>
      <c r="D79" s="330"/>
      <c r="E79" s="330"/>
      <c r="F79" s="331" t="s">
        <v>1880</v>
      </c>
      <c r="G79" s="332"/>
      <c r="H79" s="308" t="s">
        <v>1881</v>
      </c>
      <c r="I79" s="308" t="s">
        <v>1882</v>
      </c>
      <c r="J79" s="308">
        <v>20</v>
      </c>
      <c r="K79" s="322"/>
    </row>
    <row r="80" s="1" customFormat="1" ht="15" customHeight="1">
      <c r="B80" s="320"/>
      <c r="C80" s="308" t="s">
        <v>1883</v>
      </c>
      <c r="D80" s="308"/>
      <c r="E80" s="308"/>
      <c r="F80" s="331" t="s">
        <v>1880</v>
      </c>
      <c r="G80" s="332"/>
      <c r="H80" s="308" t="s">
        <v>1884</v>
      </c>
      <c r="I80" s="308" t="s">
        <v>1882</v>
      </c>
      <c r="J80" s="308">
        <v>120</v>
      </c>
      <c r="K80" s="322"/>
    </row>
    <row r="81" s="1" customFormat="1" ht="15" customHeight="1">
      <c r="B81" s="333"/>
      <c r="C81" s="308" t="s">
        <v>1885</v>
      </c>
      <c r="D81" s="308"/>
      <c r="E81" s="308"/>
      <c r="F81" s="331" t="s">
        <v>1886</v>
      </c>
      <c r="G81" s="332"/>
      <c r="H81" s="308" t="s">
        <v>1887</v>
      </c>
      <c r="I81" s="308" t="s">
        <v>1882</v>
      </c>
      <c r="J81" s="308">
        <v>50</v>
      </c>
      <c r="K81" s="322"/>
    </row>
    <row r="82" s="1" customFormat="1" ht="15" customHeight="1">
      <c r="B82" s="333"/>
      <c r="C82" s="308" t="s">
        <v>1888</v>
      </c>
      <c r="D82" s="308"/>
      <c r="E82" s="308"/>
      <c r="F82" s="331" t="s">
        <v>1880</v>
      </c>
      <c r="G82" s="332"/>
      <c r="H82" s="308" t="s">
        <v>1889</v>
      </c>
      <c r="I82" s="308" t="s">
        <v>1890</v>
      </c>
      <c r="J82" s="308"/>
      <c r="K82" s="322"/>
    </row>
    <row r="83" s="1" customFormat="1" ht="15" customHeight="1">
      <c r="B83" s="333"/>
      <c r="C83" s="334" t="s">
        <v>1891</v>
      </c>
      <c r="D83" s="334"/>
      <c r="E83" s="334"/>
      <c r="F83" s="335" t="s">
        <v>1886</v>
      </c>
      <c r="G83" s="334"/>
      <c r="H83" s="334" t="s">
        <v>1892</v>
      </c>
      <c r="I83" s="334" t="s">
        <v>1882</v>
      </c>
      <c r="J83" s="334">
        <v>15</v>
      </c>
      <c r="K83" s="322"/>
    </row>
    <row r="84" s="1" customFormat="1" ht="15" customHeight="1">
      <c r="B84" s="333"/>
      <c r="C84" s="334" t="s">
        <v>1893</v>
      </c>
      <c r="D84" s="334"/>
      <c r="E84" s="334"/>
      <c r="F84" s="335" t="s">
        <v>1886</v>
      </c>
      <c r="G84" s="334"/>
      <c r="H84" s="334" t="s">
        <v>1894</v>
      </c>
      <c r="I84" s="334" t="s">
        <v>1882</v>
      </c>
      <c r="J84" s="334">
        <v>15</v>
      </c>
      <c r="K84" s="322"/>
    </row>
    <row r="85" s="1" customFormat="1" ht="15" customHeight="1">
      <c r="B85" s="333"/>
      <c r="C85" s="334" t="s">
        <v>1895</v>
      </c>
      <c r="D85" s="334"/>
      <c r="E85" s="334"/>
      <c r="F85" s="335" t="s">
        <v>1886</v>
      </c>
      <c r="G85" s="334"/>
      <c r="H85" s="334" t="s">
        <v>1896</v>
      </c>
      <c r="I85" s="334" t="s">
        <v>1882</v>
      </c>
      <c r="J85" s="334">
        <v>20</v>
      </c>
      <c r="K85" s="322"/>
    </row>
    <row r="86" s="1" customFormat="1" ht="15" customHeight="1">
      <c r="B86" s="333"/>
      <c r="C86" s="334" t="s">
        <v>1897</v>
      </c>
      <c r="D86" s="334"/>
      <c r="E86" s="334"/>
      <c r="F86" s="335" t="s">
        <v>1886</v>
      </c>
      <c r="G86" s="334"/>
      <c r="H86" s="334" t="s">
        <v>1898</v>
      </c>
      <c r="I86" s="334" t="s">
        <v>1882</v>
      </c>
      <c r="J86" s="334">
        <v>20</v>
      </c>
      <c r="K86" s="322"/>
    </row>
    <row r="87" s="1" customFormat="1" ht="15" customHeight="1">
      <c r="B87" s="333"/>
      <c r="C87" s="308" t="s">
        <v>1899</v>
      </c>
      <c r="D87" s="308"/>
      <c r="E87" s="308"/>
      <c r="F87" s="331" t="s">
        <v>1886</v>
      </c>
      <c r="G87" s="332"/>
      <c r="H87" s="308" t="s">
        <v>1900</v>
      </c>
      <c r="I87" s="308" t="s">
        <v>1882</v>
      </c>
      <c r="J87" s="308">
        <v>50</v>
      </c>
      <c r="K87" s="322"/>
    </row>
    <row r="88" s="1" customFormat="1" ht="15" customHeight="1">
      <c r="B88" s="333"/>
      <c r="C88" s="308" t="s">
        <v>1901</v>
      </c>
      <c r="D88" s="308"/>
      <c r="E88" s="308"/>
      <c r="F88" s="331" t="s">
        <v>1886</v>
      </c>
      <c r="G88" s="332"/>
      <c r="H88" s="308" t="s">
        <v>1902</v>
      </c>
      <c r="I88" s="308" t="s">
        <v>1882</v>
      </c>
      <c r="J88" s="308">
        <v>20</v>
      </c>
      <c r="K88" s="322"/>
    </row>
    <row r="89" s="1" customFormat="1" ht="15" customHeight="1">
      <c r="B89" s="333"/>
      <c r="C89" s="308" t="s">
        <v>1903</v>
      </c>
      <c r="D89" s="308"/>
      <c r="E89" s="308"/>
      <c r="F89" s="331" t="s">
        <v>1886</v>
      </c>
      <c r="G89" s="332"/>
      <c r="H89" s="308" t="s">
        <v>1904</v>
      </c>
      <c r="I89" s="308" t="s">
        <v>1882</v>
      </c>
      <c r="J89" s="308">
        <v>20</v>
      </c>
      <c r="K89" s="322"/>
    </row>
    <row r="90" s="1" customFormat="1" ht="15" customHeight="1">
      <c r="B90" s="333"/>
      <c r="C90" s="308" t="s">
        <v>1905</v>
      </c>
      <c r="D90" s="308"/>
      <c r="E90" s="308"/>
      <c r="F90" s="331" t="s">
        <v>1886</v>
      </c>
      <c r="G90" s="332"/>
      <c r="H90" s="308" t="s">
        <v>1906</v>
      </c>
      <c r="I90" s="308" t="s">
        <v>1882</v>
      </c>
      <c r="J90" s="308">
        <v>50</v>
      </c>
      <c r="K90" s="322"/>
    </row>
    <row r="91" s="1" customFormat="1" ht="15" customHeight="1">
      <c r="B91" s="333"/>
      <c r="C91" s="308" t="s">
        <v>1907</v>
      </c>
      <c r="D91" s="308"/>
      <c r="E91" s="308"/>
      <c r="F91" s="331" t="s">
        <v>1886</v>
      </c>
      <c r="G91" s="332"/>
      <c r="H91" s="308" t="s">
        <v>1907</v>
      </c>
      <c r="I91" s="308" t="s">
        <v>1882</v>
      </c>
      <c r="J91" s="308">
        <v>50</v>
      </c>
      <c r="K91" s="322"/>
    </row>
    <row r="92" s="1" customFormat="1" ht="15" customHeight="1">
      <c r="B92" s="333"/>
      <c r="C92" s="308" t="s">
        <v>1908</v>
      </c>
      <c r="D92" s="308"/>
      <c r="E92" s="308"/>
      <c r="F92" s="331" t="s">
        <v>1886</v>
      </c>
      <c r="G92" s="332"/>
      <c r="H92" s="308" t="s">
        <v>1909</v>
      </c>
      <c r="I92" s="308" t="s">
        <v>1882</v>
      </c>
      <c r="J92" s="308">
        <v>255</v>
      </c>
      <c r="K92" s="322"/>
    </row>
    <row r="93" s="1" customFormat="1" ht="15" customHeight="1">
      <c r="B93" s="333"/>
      <c r="C93" s="308" t="s">
        <v>1910</v>
      </c>
      <c r="D93" s="308"/>
      <c r="E93" s="308"/>
      <c r="F93" s="331" t="s">
        <v>1880</v>
      </c>
      <c r="G93" s="332"/>
      <c r="H93" s="308" t="s">
        <v>1911</v>
      </c>
      <c r="I93" s="308" t="s">
        <v>1912</v>
      </c>
      <c r="J93" s="308"/>
      <c r="K93" s="322"/>
    </row>
    <row r="94" s="1" customFormat="1" ht="15" customHeight="1">
      <c r="B94" s="333"/>
      <c r="C94" s="308" t="s">
        <v>1913</v>
      </c>
      <c r="D94" s="308"/>
      <c r="E94" s="308"/>
      <c r="F94" s="331" t="s">
        <v>1880</v>
      </c>
      <c r="G94" s="332"/>
      <c r="H94" s="308" t="s">
        <v>1914</v>
      </c>
      <c r="I94" s="308" t="s">
        <v>1915</v>
      </c>
      <c r="J94" s="308"/>
      <c r="K94" s="322"/>
    </row>
    <row r="95" s="1" customFormat="1" ht="15" customHeight="1">
      <c r="B95" s="333"/>
      <c r="C95" s="308" t="s">
        <v>1916</v>
      </c>
      <c r="D95" s="308"/>
      <c r="E95" s="308"/>
      <c r="F95" s="331" t="s">
        <v>1880</v>
      </c>
      <c r="G95" s="332"/>
      <c r="H95" s="308" t="s">
        <v>1916</v>
      </c>
      <c r="I95" s="308" t="s">
        <v>1915</v>
      </c>
      <c r="J95" s="308"/>
      <c r="K95" s="322"/>
    </row>
    <row r="96" s="1" customFormat="1" ht="15" customHeight="1">
      <c r="B96" s="333"/>
      <c r="C96" s="308" t="s">
        <v>43</v>
      </c>
      <c r="D96" s="308"/>
      <c r="E96" s="308"/>
      <c r="F96" s="331" t="s">
        <v>1880</v>
      </c>
      <c r="G96" s="332"/>
      <c r="H96" s="308" t="s">
        <v>1917</v>
      </c>
      <c r="I96" s="308" t="s">
        <v>1915</v>
      </c>
      <c r="J96" s="308"/>
      <c r="K96" s="322"/>
    </row>
    <row r="97" s="1" customFormat="1" ht="15" customHeight="1">
      <c r="B97" s="333"/>
      <c r="C97" s="308" t="s">
        <v>53</v>
      </c>
      <c r="D97" s="308"/>
      <c r="E97" s="308"/>
      <c r="F97" s="331" t="s">
        <v>1880</v>
      </c>
      <c r="G97" s="332"/>
      <c r="H97" s="308" t="s">
        <v>1918</v>
      </c>
      <c r="I97" s="308" t="s">
        <v>1915</v>
      </c>
      <c r="J97" s="308"/>
      <c r="K97" s="322"/>
    </row>
    <row r="98" s="1" customFormat="1" ht="15" customHeight="1">
      <c r="B98" s="336"/>
      <c r="C98" s="337"/>
      <c r="D98" s="337"/>
      <c r="E98" s="337"/>
      <c r="F98" s="337"/>
      <c r="G98" s="337"/>
      <c r="H98" s="337"/>
      <c r="I98" s="337"/>
      <c r="J98" s="337"/>
      <c r="K98" s="338"/>
    </row>
    <row r="99" s="1" customFormat="1" ht="18.75" customHeight="1">
      <c r="B99" s="339"/>
      <c r="C99" s="340"/>
      <c r="D99" s="340"/>
      <c r="E99" s="340"/>
      <c r="F99" s="340"/>
      <c r="G99" s="340"/>
      <c r="H99" s="340"/>
      <c r="I99" s="340"/>
      <c r="J99" s="340"/>
      <c r="K99" s="339"/>
    </row>
    <row r="100" s="1" customFormat="1" ht="18.75" customHeight="1">
      <c r="B100" s="316"/>
      <c r="C100" s="316"/>
      <c r="D100" s="316"/>
      <c r="E100" s="316"/>
      <c r="F100" s="316"/>
      <c r="G100" s="316"/>
      <c r="H100" s="316"/>
      <c r="I100" s="316"/>
      <c r="J100" s="316"/>
      <c r="K100" s="316"/>
    </row>
    <row r="101" s="1" customFormat="1" ht="7.5" customHeight="1">
      <c r="B101" s="317"/>
      <c r="C101" s="318"/>
      <c r="D101" s="318"/>
      <c r="E101" s="318"/>
      <c r="F101" s="318"/>
      <c r="G101" s="318"/>
      <c r="H101" s="318"/>
      <c r="I101" s="318"/>
      <c r="J101" s="318"/>
      <c r="K101" s="319"/>
    </row>
    <row r="102" s="1" customFormat="1" ht="45" customHeight="1">
      <c r="B102" s="320"/>
      <c r="C102" s="321" t="s">
        <v>1919</v>
      </c>
      <c r="D102" s="321"/>
      <c r="E102" s="321"/>
      <c r="F102" s="321"/>
      <c r="G102" s="321"/>
      <c r="H102" s="321"/>
      <c r="I102" s="321"/>
      <c r="J102" s="321"/>
      <c r="K102" s="322"/>
    </row>
    <row r="103" s="1" customFormat="1" ht="17.25" customHeight="1">
      <c r="B103" s="320"/>
      <c r="C103" s="323" t="s">
        <v>1874</v>
      </c>
      <c r="D103" s="323"/>
      <c r="E103" s="323"/>
      <c r="F103" s="323" t="s">
        <v>1875</v>
      </c>
      <c r="G103" s="324"/>
      <c r="H103" s="323" t="s">
        <v>59</v>
      </c>
      <c r="I103" s="323" t="s">
        <v>62</v>
      </c>
      <c r="J103" s="323" t="s">
        <v>1876</v>
      </c>
      <c r="K103" s="322"/>
    </row>
    <row r="104" s="1" customFormat="1" ht="17.25" customHeight="1">
      <c r="B104" s="320"/>
      <c r="C104" s="325" t="s">
        <v>1877</v>
      </c>
      <c r="D104" s="325"/>
      <c r="E104" s="325"/>
      <c r="F104" s="326" t="s">
        <v>1878</v>
      </c>
      <c r="G104" s="327"/>
      <c r="H104" s="325"/>
      <c r="I104" s="325"/>
      <c r="J104" s="325" t="s">
        <v>1879</v>
      </c>
      <c r="K104" s="322"/>
    </row>
    <row r="105" s="1" customFormat="1" ht="5.25" customHeight="1">
      <c r="B105" s="320"/>
      <c r="C105" s="323"/>
      <c r="D105" s="323"/>
      <c r="E105" s="323"/>
      <c r="F105" s="323"/>
      <c r="G105" s="341"/>
      <c r="H105" s="323"/>
      <c r="I105" s="323"/>
      <c r="J105" s="323"/>
      <c r="K105" s="322"/>
    </row>
    <row r="106" s="1" customFormat="1" ht="15" customHeight="1">
      <c r="B106" s="320"/>
      <c r="C106" s="308" t="s">
        <v>58</v>
      </c>
      <c r="D106" s="330"/>
      <c r="E106" s="330"/>
      <c r="F106" s="331" t="s">
        <v>1880</v>
      </c>
      <c r="G106" s="308"/>
      <c r="H106" s="308" t="s">
        <v>1920</v>
      </c>
      <c r="I106" s="308" t="s">
        <v>1882</v>
      </c>
      <c r="J106" s="308">
        <v>20</v>
      </c>
      <c r="K106" s="322"/>
    </row>
    <row r="107" s="1" customFormat="1" ht="15" customHeight="1">
      <c r="B107" s="320"/>
      <c r="C107" s="308" t="s">
        <v>1883</v>
      </c>
      <c r="D107" s="308"/>
      <c r="E107" s="308"/>
      <c r="F107" s="331" t="s">
        <v>1880</v>
      </c>
      <c r="G107" s="308"/>
      <c r="H107" s="308" t="s">
        <v>1920</v>
      </c>
      <c r="I107" s="308" t="s">
        <v>1882</v>
      </c>
      <c r="J107" s="308">
        <v>120</v>
      </c>
      <c r="K107" s="322"/>
    </row>
    <row r="108" s="1" customFormat="1" ht="15" customHeight="1">
      <c r="B108" s="333"/>
      <c r="C108" s="308" t="s">
        <v>1885</v>
      </c>
      <c r="D108" s="308"/>
      <c r="E108" s="308"/>
      <c r="F108" s="331" t="s">
        <v>1886</v>
      </c>
      <c r="G108" s="308"/>
      <c r="H108" s="308" t="s">
        <v>1920</v>
      </c>
      <c r="I108" s="308" t="s">
        <v>1882</v>
      </c>
      <c r="J108" s="308">
        <v>50</v>
      </c>
      <c r="K108" s="322"/>
    </row>
    <row r="109" s="1" customFormat="1" ht="15" customHeight="1">
      <c r="B109" s="333"/>
      <c r="C109" s="308" t="s">
        <v>1888</v>
      </c>
      <c r="D109" s="308"/>
      <c r="E109" s="308"/>
      <c r="F109" s="331" t="s">
        <v>1880</v>
      </c>
      <c r="G109" s="308"/>
      <c r="H109" s="308" t="s">
        <v>1920</v>
      </c>
      <c r="I109" s="308" t="s">
        <v>1890</v>
      </c>
      <c r="J109" s="308"/>
      <c r="K109" s="322"/>
    </row>
    <row r="110" s="1" customFormat="1" ht="15" customHeight="1">
      <c r="B110" s="333"/>
      <c r="C110" s="308" t="s">
        <v>1899</v>
      </c>
      <c r="D110" s="308"/>
      <c r="E110" s="308"/>
      <c r="F110" s="331" t="s">
        <v>1886</v>
      </c>
      <c r="G110" s="308"/>
      <c r="H110" s="308" t="s">
        <v>1920</v>
      </c>
      <c r="I110" s="308" t="s">
        <v>1882</v>
      </c>
      <c r="J110" s="308">
        <v>50</v>
      </c>
      <c r="K110" s="322"/>
    </row>
    <row r="111" s="1" customFormat="1" ht="15" customHeight="1">
      <c r="B111" s="333"/>
      <c r="C111" s="308" t="s">
        <v>1907</v>
      </c>
      <c r="D111" s="308"/>
      <c r="E111" s="308"/>
      <c r="F111" s="331" t="s">
        <v>1886</v>
      </c>
      <c r="G111" s="308"/>
      <c r="H111" s="308" t="s">
        <v>1920</v>
      </c>
      <c r="I111" s="308" t="s">
        <v>1882</v>
      </c>
      <c r="J111" s="308">
        <v>50</v>
      </c>
      <c r="K111" s="322"/>
    </row>
    <row r="112" s="1" customFormat="1" ht="15" customHeight="1">
      <c r="B112" s="333"/>
      <c r="C112" s="308" t="s">
        <v>1905</v>
      </c>
      <c r="D112" s="308"/>
      <c r="E112" s="308"/>
      <c r="F112" s="331" t="s">
        <v>1886</v>
      </c>
      <c r="G112" s="308"/>
      <c r="H112" s="308" t="s">
        <v>1920</v>
      </c>
      <c r="I112" s="308" t="s">
        <v>1882</v>
      </c>
      <c r="J112" s="308">
        <v>50</v>
      </c>
      <c r="K112" s="322"/>
    </row>
    <row r="113" s="1" customFormat="1" ht="15" customHeight="1">
      <c r="B113" s="333"/>
      <c r="C113" s="308" t="s">
        <v>58</v>
      </c>
      <c r="D113" s="308"/>
      <c r="E113" s="308"/>
      <c r="F113" s="331" t="s">
        <v>1880</v>
      </c>
      <c r="G113" s="308"/>
      <c r="H113" s="308" t="s">
        <v>1921</v>
      </c>
      <c r="I113" s="308" t="s">
        <v>1882</v>
      </c>
      <c r="J113" s="308">
        <v>20</v>
      </c>
      <c r="K113" s="322"/>
    </row>
    <row r="114" s="1" customFormat="1" ht="15" customHeight="1">
      <c r="B114" s="333"/>
      <c r="C114" s="308" t="s">
        <v>1922</v>
      </c>
      <c r="D114" s="308"/>
      <c r="E114" s="308"/>
      <c r="F114" s="331" t="s">
        <v>1880</v>
      </c>
      <c r="G114" s="308"/>
      <c r="H114" s="308" t="s">
        <v>1923</v>
      </c>
      <c r="I114" s="308" t="s">
        <v>1882</v>
      </c>
      <c r="J114" s="308">
        <v>120</v>
      </c>
      <c r="K114" s="322"/>
    </row>
    <row r="115" s="1" customFormat="1" ht="15" customHeight="1">
      <c r="B115" s="333"/>
      <c r="C115" s="308" t="s">
        <v>43</v>
      </c>
      <c r="D115" s="308"/>
      <c r="E115" s="308"/>
      <c r="F115" s="331" t="s">
        <v>1880</v>
      </c>
      <c r="G115" s="308"/>
      <c r="H115" s="308" t="s">
        <v>1924</v>
      </c>
      <c r="I115" s="308" t="s">
        <v>1915</v>
      </c>
      <c r="J115" s="308"/>
      <c r="K115" s="322"/>
    </row>
    <row r="116" s="1" customFormat="1" ht="15" customHeight="1">
      <c r="B116" s="333"/>
      <c r="C116" s="308" t="s">
        <v>53</v>
      </c>
      <c r="D116" s="308"/>
      <c r="E116" s="308"/>
      <c r="F116" s="331" t="s">
        <v>1880</v>
      </c>
      <c r="G116" s="308"/>
      <c r="H116" s="308" t="s">
        <v>1925</v>
      </c>
      <c r="I116" s="308" t="s">
        <v>1915</v>
      </c>
      <c r="J116" s="308"/>
      <c r="K116" s="322"/>
    </row>
    <row r="117" s="1" customFormat="1" ht="15" customHeight="1">
      <c r="B117" s="333"/>
      <c r="C117" s="308" t="s">
        <v>62</v>
      </c>
      <c r="D117" s="308"/>
      <c r="E117" s="308"/>
      <c r="F117" s="331" t="s">
        <v>1880</v>
      </c>
      <c r="G117" s="308"/>
      <c r="H117" s="308" t="s">
        <v>1926</v>
      </c>
      <c r="I117" s="308" t="s">
        <v>1927</v>
      </c>
      <c r="J117" s="308"/>
      <c r="K117" s="322"/>
    </row>
    <row r="118" s="1" customFormat="1" ht="15" customHeight="1">
      <c r="B118" s="336"/>
      <c r="C118" s="342"/>
      <c r="D118" s="342"/>
      <c r="E118" s="342"/>
      <c r="F118" s="342"/>
      <c r="G118" s="342"/>
      <c r="H118" s="342"/>
      <c r="I118" s="342"/>
      <c r="J118" s="342"/>
      <c r="K118" s="338"/>
    </row>
    <row r="119" s="1" customFormat="1" ht="18.75" customHeight="1">
      <c r="B119" s="343"/>
      <c r="C119" s="344"/>
      <c r="D119" s="344"/>
      <c r="E119" s="344"/>
      <c r="F119" s="345"/>
      <c r="G119" s="344"/>
      <c r="H119" s="344"/>
      <c r="I119" s="344"/>
      <c r="J119" s="344"/>
      <c r="K119" s="343"/>
    </row>
    <row r="120" s="1" customFormat="1" ht="18.75" customHeight="1">
      <c r="B120" s="316"/>
      <c r="C120" s="316"/>
      <c r="D120" s="316"/>
      <c r="E120" s="316"/>
      <c r="F120" s="316"/>
      <c r="G120" s="316"/>
      <c r="H120" s="316"/>
      <c r="I120" s="316"/>
      <c r="J120" s="316"/>
      <c r="K120" s="316"/>
    </row>
    <row r="121" s="1" customFormat="1" ht="7.5" customHeight="1">
      <c r="B121" s="346"/>
      <c r="C121" s="347"/>
      <c r="D121" s="347"/>
      <c r="E121" s="347"/>
      <c r="F121" s="347"/>
      <c r="G121" s="347"/>
      <c r="H121" s="347"/>
      <c r="I121" s="347"/>
      <c r="J121" s="347"/>
      <c r="K121" s="348"/>
    </row>
    <row r="122" s="1" customFormat="1" ht="45" customHeight="1">
      <c r="B122" s="349"/>
      <c r="C122" s="299" t="s">
        <v>1928</v>
      </c>
      <c r="D122" s="299"/>
      <c r="E122" s="299"/>
      <c r="F122" s="299"/>
      <c r="G122" s="299"/>
      <c r="H122" s="299"/>
      <c r="I122" s="299"/>
      <c r="J122" s="299"/>
      <c r="K122" s="350"/>
    </row>
    <row r="123" s="1" customFormat="1" ht="17.25" customHeight="1">
      <c r="B123" s="351"/>
      <c r="C123" s="323" t="s">
        <v>1874</v>
      </c>
      <c r="D123" s="323"/>
      <c r="E123" s="323"/>
      <c r="F123" s="323" t="s">
        <v>1875</v>
      </c>
      <c r="G123" s="324"/>
      <c r="H123" s="323" t="s">
        <v>59</v>
      </c>
      <c r="I123" s="323" t="s">
        <v>62</v>
      </c>
      <c r="J123" s="323" t="s">
        <v>1876</v>
      </c>
      <c r="K123" s="352"/>
    </row>
    <row r="124" s="1" customFormat="1" ht="17.25" customHeight="1">
      <c r="B124" s="351"/>
      <c r="C124" s="325" t="s">
        <v>1877</v>
      </c>
      <c r="D124" s="325"/>
      <c r="E124" s="325"/>
      <c r="F124" s="326" t="s">
        <v>1878</v>
      </c>
      <c r="G124" s="327"/>
      <c r="H124" s="325"/>
      <c r="I124" s="325"/>
      <c r="J124" s="325" t="s">
        <v>1879</v>
      </c>
      <c r="K124" s="352"/>
    </row>
    <row r="125" s="1" customFormat="1" ht="5.25" customHeight="1">
      <c r="B125" s="353"/>
      <c r="C125" s="328"/>
      <c r="D125" s="328"/>
      <c r="E125" s="328"/>
      <c r="F125" s="328"/>
      <c r="G125" s="354"/>
      <c r="H125" s="328"/>
      <c r="I125" s="328"/>
      <c r="J125" s="328"/>
      <c r="K125" s="355"/>
    </row>
    <row r="126" s="1" customFormat="1" ht="15" customHeight="1">
      <c r="B126" s="353"/>
      <c r="C126" s="308" t="s">
        <v>1883</v>
      </c>
      <c r="D126" s="330"/>
      <c r="E126" s="330"/>
      <c r="F126" s="331" t="s">
        <v>1880</v>
      </c>
      <c r="G126" s="308"/>
      <c r="H126" s="308" t="s">
        <v>1920</v>
      </c>
      <c r="I126" s="308" t="s">
        <v>1882</v>
      </c>
      <c r="J126" s="308">
        <v>120</v>
      </c>
      <c r="K126" s="356"/>
    </row>
    <row r="127" s="1" customFormat="1" ht="15" customHeight="1">
      <c r="B127" s="353"/>
      <c r="C127" s="308" t="s">
        <v>1929</v>
      </c>
      <c r="D127" s="308"/>
      <c r="E127" s="308"/>
      <c r="F127" s="331" t="s">
        <v>1880</v>
      </c>
      <c r="G127" s="308"/>
      <c r="H127" s="308" t="s">
        <v>1930</v>
      </c>
      <c r="I127" s="308" t="s">
        <v>1882</v>
      </c>
      <c r="J127" s="308" t="s">
        <v>1931</v>
      </c>
      <c r="K127" s="356"/>
    </row>
    <row r="128" s="1" customFormat="1" ht="15" customHeight="1">
      <c r="B128" s="353"/>
      <c r="C128" s="308" t="s">
        <v>1828</v>
      </c>
      <c r="D128" s="308"/>
      <c r="E128" s="308"/>
      <c r="F128" s="331" t="s">
        <v>1880</v>
      </c>
      <c r="G128" s="308"/>
      <c r="H128" s="308" t="s">
        <v>1932</v>
      </c>
      <c r="I128" s="308" t="s">
        <v>1882</v>
      </c>
      <c r="J128" s="308" t="s">
        <v>1931</v>
      </c>
      <c r="K128" s="356"/>
    </row>
    <row r="129" s="1" customFormat="1" ht="15" customHeight="1">
      <c r="B129" s="353"/>
      <c r="C129" s="308" t="s">
        <v>1891</v>
      </c>
      <c r="D129" s="308"/>
      <c r="E129" s="308"/>
      <c r="F129" s="331" t="s">
        <v>1886</v>
      </c>
      <c r="G129" s="308"/>
      <c r="H129" s="308" t="s">
        <v>1892</v>
      </c>
      <c r="I129" s="308" t="s">
        <v>1882</v>
      </c>
      <c r="J129" s="308">
        <v>15</v>
      </c>
      <c r="K129" s="356"/>
    </row>
    <row r="130" s="1" customFormat="1" ht="15" customHeight="1">
      <c r="B130" s="353"/>
      <c r="C130" s="334" t="s">
        <v>1893</v>
      </c>
      <c r="D130" s="334"/>
      <c r="E130" s="334"/>
      <c r="F130" s="335" t="s">
        <v>1886</v>
      </c>
      <c r="G130" s="334"/>
      <c r="H130" s="334" t="s">
        <v>1894</v>
      </c>
      <c r="I130" s="334" t="s">
        <v>1882</v>
      </c>
      <c r="J130" s="334">
        <v>15</v>
      </c>
      <c r="K130" s="356"/>
    </row>
    <row r="131" s="1" customFormat="1" ht="15" customHeight="1">
      <c r="B131" s="353"/>
      <c r="C131" s="334" t="s">
        <v>1895</v>
      </c>
      <c r="D131" s="334"/>
      <c r="E131" s="334"/>
      <c r="F131" s="335" t="s">
        <v>1886</v>
      </c>
      <c r="G131" s="334"/>
      <c r="H131" s="334" t="s">
        <v>1896</v>
      </c>
      <c r="I131" s="334" t="s">
        <v>1882</v>
      </c>
      <c r="J131" s="334">
        <v>20</v>
      </c>
      <c r="K131" s="356"/>
    </row>
    <row r="132" s="1" customFormat="1" ht="15" customHeight="1">
      <c r="B132" s="353"/>
      <c r="C132" s="334" t="s">
        <v>1897</v>
      </c>
      <c r="D132" s="334"/>
      <c r="E132" s="334"/>
      <c r="F132" s="335" t="s">
        <v>1886</v>
      </c>
      <c r="G132" s="334"/>
      <c r="H132" s="334" t="s">
        <v>1898</v>
      </c>
      <c r="I132" s="334" t="s">
        <v>1882</v>
      </c>
      <c r="J132" s="334">
        <v>20</v>
      </c>
      <c r="K132" s="356"/>
    </row>
    <row r="133" s="1" customFormat="1" ht="15" customHeight="1">
      <c r="B133" s="353"/>
      <c r="C133" s="308" t="s">
        <v>1885</v>
      </c>
      <c r="D133" s="308"/>
      <c r="E133" s="308"/>
      <c r="F133" s="331" t="s">
        <v>1886</v>
      </c>
      <c r="G133" s="308"/>
      <c r="H133" s="308" t="s">
        <v>1920</v>
      </c>
      <c r="I133" s="308" t="s">
        <v>1882</v>
      </c>
      <c r="J133" s="308">
        <v>50</v>
      </c>
      <c r="K133" s="356"/>
    </row>
    <row r="134" s="1" customFormat="1" ht="15" customHeight="1">
      <c r="B134" s="353"/>
      <c r="C134" s="308" t="s">
        <v>1899</v>
      </c>
      <c r="D134" s="308"/>
      <c r="E134" s="308"/>
      <c r="F134" s="331" t="s">
        <v>1886</v>
      </c>
      <c r="G134" s="308"/>
      <c r="H134" s="308" t="s">
        <v>1920</v>
      </c>
      <c r="I134" s="308" t="s">
        <v>1882</v>
      </c>
      <c r="J134" s="308">
        <v>50</v>
      </c>
      <c r="K134" s="356"/>
    </row>
    <row r="135" s="1" customFormat="1" ht="15" customHeight="1">
      <c r="B135" s="353"/>
      <c r="C135" s="308" t="s">
        <v>1905</v>
      </c>
      <c r="D135" s="308"/>
      <c r="E135" s="308"/>
      <c r="F135" s="331" t="s">
        <v>1886</v>
      </c>
      <c r="G135" s="308"/>
      <c r="H135" s="308" t="s">
        <v>1920</v>
      </c>
      <c r="I135" s="308" t="s">
        <v>1882</v>
      </c>
      <c r="J135" s="308">
        <v>50</v>
      </c>
      <c r="K135" s="356"/>
    </row>
    <row r="136" s="1" customFormat="1" ht="15" customHeight="1">
      <c r="B136" s="353"/>
      <c r="C136" s="308" t="s">
        <v>1907</v>
      </c>
      <c r="D136" s="308"/>
      <c r="E136" s="308"/>
      <c r="F136" s="331" t="s">
        <v>1886</v>
      </c>
      <c r="G136" s="308"/>
      <c r="H136" s="308" t="s">
        <v>1920</v>
      </c>
      <c r="I136" s="308" t="s">
        <v>1882</v>
      </c>
      <c r="J136" s="308">
        <v>50</v>
      </c>
      <c r="K136" s="356"/>
    </row>
    <row r="137" s="1" customFormat="1" ht="15" customHeight="1">
      <c r="B137" s="353"/>
      <c r="C137" s="308" t="s">
        <v>1908</v>
      </c>
      <c r="D137" s="308"/>
      <c r="E137" s="308"/>
      <c r="F137" s="331" t="s">
        <v>1886</v>
      </c>
      <c r="G137" s="308"/>
      <c r="H137" s="308" t="s">
        <v>1933</v>
      </c>
      <c r="I137" s="308" t="s">
        <v>1882</v>
      </c>
      <c r="J137" s="308">
        <v>255</v>
      </c>
      <c r="K137" s="356"/>
    </row>
    <row r="138" s="1" customFormat="1" ht="15" customHeight="1">
      <c r="B138" s="353"/>
      <c r="C138" s="308" t="s">
        <v>1910</v>
      </c>
      <c r="D138" s="308"/>
      <c r="E138" s="308"/>
      <c r="F138" s="331" t="s">
        <v>1880</v>
      </c>
      <c r="G138" s="308"/>
      <c r="H138" s="308" t="s">
        <v>1934</v>
      </c>
      <c r="I138" s="308" t="s">
        <v>1912</v>
      </c>
      <c r="J138" s="308"/>
      <c r="K138" s="356"/>
    </row>
    <row r="139" s="1" customFormat="1" ht="15" customHeight="1">
      <c r="B139" s="353"/>
      <c r="C139" s="308" t="s">
        <v>1913</v>
      </c>
      <c r="D139" s="308"/>
      <c r="E139" s="308"/>
      <c r="F139" s="331" t="s">
        <v>1880</v>
      </c>
      <c r="G139" s="308"/>
      <c r="H139" s="308" t="s">
        <v>1935</v>
      </c>
      <c r="I139" s="308" t="s">
        <v>1915</v>
      </c>
      <c r="J139" s="308"/>
      <c r="K139" s="356"/>
    </row>
    <row r="140" s="1" customFormat="1" ht="15" customHeight="1">
      <c r="B140" s="353"/>
      <c r="C140" s="308" t="s">
        <v>1916</v>
      </c>
      <c r="D140" s="308"/>
      <c r="E140" s="308"/>
      <c r="F140" s="331" t="s">
        <v>1880</v>
      </c>
      <c r="G140" s="308"/>
      <c r="H140" s="308" t="s">
        <v>1916</v>
      </c>
      <c r="I140" s="308" t="s">
        <v>1915</v>
      </c>
      <c r="J140" s="308"/>
      <c r="K140" s="356"/>
    </row>
    <row r="141" s="1" customFormat="1" ht="15" customHeight="1">
      <c r="B141" s="353"/>
      <c r="C141" s="308" t="s">
        <v>43</v>
      </c>
      <c r="D141" s="308"/>
      <c r="E141" s="308"/>
      <c r="F141" s="331" t="s">
        <v>1880</v>
      </c>
      <c r="G141" s="308"/>
      <c r="H141" s="308" t="s">
        <v>1936</v>
      </c>
      <c r="I141" s="308" t="s">
        <v>1915</v>
      </c>
      <c r="J141" s="308"/>
      <c r="K141" s="356"/>
    </row>
    <row r="142" s="1" customFormat="1" ht="15" customHeight="1">
      <c r="B142" s="353"/>
      <c r="C142" s="308" t="s">
        <v>1937</v>
      </c>
      <c r="D142" s="308"/>
      <c r="E142" s="308"/>
      <c r="F142" s="331" t="s">
        <v>1880</v>
      </c>
      <c r="G142" s="308"/>
      <c r="H142" s="308" t="s">
        <v>1938</v>
      </c>
      <c r="I142" s="308" t="s">
        <v>1915</v>
      </c>
      <c r="J142" s="308"/>
      <c r="K142" s="356"/>
    </row>
    <row r="143" s="1" customFormat="1" ht="15" customHeight="1">
      <c r="B143" s="357"/>
      <c r="C143" s="358"/>
      <c r="D143" s="358"/>
      <c r="E143" s="358"/>
      <c r="F143" s="358"/>
      <c r="G143" s="358"/>
      <c r="H143" s="358"/>
      <c r="I143" s="358"/>
      <c r="J143" s="358"/>
      <c r="K143" s="359"/>
    </row>
    <row r="144" s="1" customFormat="1" ht="18.75" customHeight="1">
      <c r="B144" s="344"/>
      <c r="C144" s="344"/>
      <c r="D144" s="344"/>
      <c r="E144" s="344"/>
      <c r="F144" s="345"/>
      <c r="G144" s="344"/>
      <c r="H144" s="344"/>
      <c r="I144" s="344"/>
      <c r="J144" s="344"/>
      <c r="K144" s="344"/>
    </row>
    <row r="145" s="1" customFormat="1" ht="18.75" customHeight="1">
      <c r="B145" s="316"/>
      <c r="C145" s="316"/>
      <c r="D145" s="316"/>
      <c r="E145" s="316"/>
      <c r="F145" s="316"/>
      <c r="G145" s="316"/>
      <c r="H145" s="316"/>
      <c r="I145" s="316"/>
      <c r="J145" s="316"/>
      <c r="K145" s="316"/>
    </row>
    <row r="146" s="1" customFormat="1" ht="7.5" customHeight="1">
      <c r="B146" s="317"/>
      <c r="C146" s="318"/>
      <c r="D146" s="318"/>
      <c r="E146" s="318"/>
      <c r="F146" s="318"/>
      <c r="G146" s="318"/>
      <c r="H146" s="318"/>
      <c r="I146" s="318"/>
      <c r="J146" s="318"/>
      <c r="K146" s="319"/>
    </row>
    <row r="147" s="1" customFormat="1" ht="45" customHeight="1">
      <c r="B147" s="320"/>
      <c r="C147" s="321" t="s">
        <v>1939</v>
      </c>
      <c r="D147" s="321"/>
      <c r="E147" s="321"/>
      <c r="F147" s="321"/>
      <c r="G147" s="321"/>
      <c r="H147" s="321"/>
      <c r="I147" s="321"/>
      <c r="J147" s="321"/>
      <c r="K147" s="322"/>
    </row>
    <row r="148" s="1" customFormat="1" ht="17.25" customHeight="1">
      <c r="B148" s="320"/>
      <c r="C148" s="323" t="s">
        <v>1874</v>
      </c>
      <c r="D148" s="323"/>
      <c r="E148" s="323"/>
      <c r="F148" s="323" t="s">
        <v>1875</v>
      </c>
      <c r="G148" s="324"/>
      <c r="H148" s="323" t="s">
        <v>59</v>
      </c>
      <c r="I148" s="323" t="s">
        <v>62</v>
      </c>
      <c r="J148" s="323" t="s">
        <v>1876</v>
      </c>
      <c r="K148" s="322"/>
    </row>
    <row r="149" s="1" customFormat="1" ht="17.25" customHeight="1">
      <c r="B149" s="320"/>
      <c r="C149" s="325" t="s">
        <v>1877</v>
      </c>
      <c r="D149" s="325"/>
      <c r="E149" s="325"/>
      <c r="F149" s="326" t="s">
        <v>1878</v>
      </c>
      <c r="G149" s="327"/>
      <c r="H149" s="325"/>
      <c r="I149" s="325"/>
      <c r="J149" s="325" t="s">
        <v>1879</v>
      </c>
      <c r="K149" s="322"/>
    </row>
    <row r="150" s="1" customFormat="1" ht="5.25" customHeight="1">
      <c r="B150" s="333"/>
      <c r="C150" s="328"/>
      <c r="D150" s="328"/>
      <c r="E150" s="328"/>
      <c r="F150" s="328"/>
      <c r="G150" s="329"/>
      <c r="H150" s="328"/>
      <c r="I150" s="328"/>
      <c r="J150" s="328"/>
      <c r="K150" s="356"/>
    </row>
    <row r="151" s="1" customFormat="1" ht="15" customHeight="1">
      <c r="B151" s="333"/>
      <c r="C151" s="360" t="s">
        <v>1883</v>
      </c>
      <c r="D151" s="308"/>
      <c r="E151" s="308"/>
      <c r="F151" s="361" t="s">
        <v>1880</v>
      </c>
      <c r="G151" s="308"/>
      <c r="H151" s="360" t="s">
        <v>1920</v>
      </c>
      <c r="I151" s="360" t="s">
        <v>1882</v>
      </c>
      <c r="J151" s="360">
        <v>120</v>
      </c>
      <c r="K151" s="356"/>
    </row>
    <row r="152" s="1" customFormat="1" ht="15" customHeight="1">
      <c r="B152" s="333"/>
      <c r="C152" s="360" t="s">
        <v>1929</v>
      </c>
      <c r="D152" s="308"/>
      <c r="E152" s="308"/>
      <c r="F152" s="361" t="s">
        <v>1880</v>
      </c>
      <c r="G152" s="308"/>
      <c r="H152" s="360" t="s">
        <v>1940</v>
      </c>
      <c r="I152" s="360" t="s">
        <v>1882</v>
      </c>
      <c r="J152" s="360" t="s">
        <v>1931</v>
      </c>
      <c r="K152" s="356"/>
    </row>
    <row r="153" s="1" customFormat="1" ht="15" customHeight="1">
      <c r="B153" s="333"/>
      <c r="C153" s="360" t="s">
        <v>1828</v>
      </c>
      <c r="D153" s="308"/>
      <c r="E153" s="308"/>
      <c r="F153" s="361" t="s">
        <v>1880</v>
      </c>
      <c r="G153" s="308"/>
      <c r="H153" s="360" t="s">
        <v>1941</v>
      </c>
      <c r="I153" s="360" t="s">
        <v>1882</v>
      </c>
      <c r="J153" s="360" t="s">
        <v>1931</v>
      </c>
      <c r="K153" s="356"/>
    </row>
    <row r="154" s="1" customFormat="1" ht="15" customHeight="1">
      <c r="B154" s="333"/>
      <c r="C154" s="360" t="s">
        <v>1885</v>
      </c>
      <c r="D154" s="308"/>
      <c r="E154" s="308"/>
      <c r="F154" s="361" t="s">
        <v>1886</v>
      </c>
      <c r="G154" s="308"/>
      <c r="H154" s="360" t="s">
        <v>1920</v>
      </c>
      <c r="I154" s="360" t="s">
        <v>1882</v>
      </c>
      <c r="J154" s="360">
        <v>50</v>
      </c>
      <c r="K154" s="356"/>
    </row>
    <row r="155" s="1" customFormat="1" ht="15" customHeight="1">
      <c r="B155" s="333"/>
      <c r="C155" s="360" t="s">
        <v>1888</v>
      </c>
      <c r="D155" s="308"/>
      <c r="E155" s="308"/>
      <c r="F155" s="361" t="s">
        <v>1880</v>
      </c>
      <c r="G155" s="308"/>
      <c r="H155" s="360" t="s">
        <v>1920</v>
      </c>
      <c r="I155" s="360" t="s">
        <v>1890</v>
      </c>
      <c r="J155" s="360"/>
      <c r="K155" s="356"/>
    </row>
    <row r="156" s="1" customFormat="1" ht="15" customHeight="1">
      <c r="B156" s="333"/>
      <c r="C156" s="360" t="s">
        <v>1899</v>
      </c>
      <c r="D156" s="308"/>
      <c r="E156" s="308"/>
      <c r="F156" s="361" t="s">
        <v>1886</v>
      </c>
      <c r="G156" s="308"/>
      <c r="H156" s="360" t="s">
        <v>1920</v>
      </c>
      <c r="I156" s="360" t="s">
        <v>1882</v>
      </c>
      <c r="J156" s="360">
        <v>50</v>
      </c>
      <c r="K156" s="356"/>
    </row>
    <row r="157" s="1" customFormat="1" ht="15" customHeight="1">
      <c r="B157" s="333"/>
      <c r="C157" s="360" t="s">
        <v>1907</v>
      </c>
      <c r="D157" s="308"/>
      <c r="E157" s="308"/>
      <c r="F157" s="361" t="s">
        <v>1886</v>
      </c>
      <c r="G157" s="308"/>
      <c r="H157" s="360" t="s">
        <v>1920</v>
      </c>
      <c r="I157" s="360" t="s">
        <v>1882</v>
      </c>
      <c r="J157" s="360">
        <v>50</v>
      </c>
      <c r="K157" s="356"/>
    </row>
    <row r="158" s="1" customFormat="1" ht="15" customHeight="1">
      <c r="B158" s="333"/>
      <c r="C158" s="360" t="s">
        <v>1905</v>
      </c>
      <c r="D158" s="308"/>
      <c r="E158" s="308"/>
      <c r="F158" s="361" t="s">
        <v>1886</v>
      </c>
      <c r="G158" s="308"/>
      <c r="H158" s="360" t="s">
        <v>1920</v>
      </c>
      <c r="I158" s="360" t="s">
        <v>1882</v>
      </c>
      <c r="J158" s="360">
        <v>50</v>
      </c>
      <c r="K158" s="356"/>
    </row>
    <row r="159" s="1" customFormat="1" ht="15" customHeight="1">
      <c r="B159" s="333"/>
      <c r="C159" s="360" t="s">
        <v>113</v>
      </c>
      <c r="D159" s="308"/>
      <c r="E159" s="308"/>
      <c r="F159" s="361" t="s">
        <v>1880</v>
      </c>
      <c r="G159" s="308"/>
      <c r="H159" s="360" t="s">
        <v>1942</v>
      </c>
      <c r="I159" s="360" t="s">
        <v>1882</v>
      </c>
      <c r="J159" s="360" t="s">
        <v>1943</v>
      </c>
      <c r="K159" s="356"/>
    </row>
    <row r="160" s="1" customFormat="1" ht="15" customHeight="1">
      <c r="B160" s="333"/>
      <c r="C160" s="360" t="s">
        <v>1944</v>
      </c>
      <c r="D160" s="308"/>
      <c r="E160" s="308"/>
      <c r="F160" s="361" t="s">
        <v>1880</v>
      </c>
      <c r="G160" s="308"/>
      <c r="H160" s="360" t="s">
        <v>1945</v>
      </c>
      <c r="I160" s="360" t="s">
        <v>1915</v>
      </c>
      <c r="J160" s="360"/>
      <c r="K160" s="356"/>
    </row>
    <row r="161" s="1" customFormat="1" ht="15" customHeight="1">
      <c r="B161" s="362"/>
      <c r="C161" s="342"/>
      <c r="D161" s="342"/>
      <c r="E161" s="342"/>
      <c r="F161" s="342"/>
      <c r="G161" s="342"/>
      <c r="H161" s="342"/>
      <c r="I161" s="342"/>
      <c r="J161" s="342"/>
      <c r="K161" s="363"/>
    </row>
    <row r="162" s="1" customFormat="1" ht="18.75" customHeight="1">
      <c r="B162" s="344"/>
      <c r="C162" s="354"/>
      <c r="D162" s="354"/>
      <c r="E162" s="354"/>
      <c r="F162" s="364"/>
      <c r="G162" s="354"/>
      <c r="H162" s="354"/>
      <c r="I162" s="354"/>
      <c r="J162" s="354"/>
      <c r="K162" s="344"/>
    </row>
    <row r="163" s="1" customFormat="1" ht="18.75" customHeight="1">
      <c r="B163" s="316"/>
      <c r="C163" s="316"/>
      <c r="D163" s="316"/>
      <c r="E163" s="316"/>
      <c r="F163" s="316"/>
      <c r="G163" s="316"/>
      <c r="H163" s="316"/>
      <c r="I163" s="316"/>
      <c r="J163" s="316"/>
      <c r="K163" s="316"/>
    </row>
    <row r="164" s="1" customFormat="1" ht="7.5" customHeight="1">
      <c r="B164" s="295"/>
      <c r="C164" s="296"/>
      <c r="D164" s="296"/>
      <c r="E164" s="296"/>
      <c r="F164" s="296"/>
      <c r="G164" s="296"/>
      <c r="H164" s="296"/>
      <c r="I164" s="296"/>
      <c r="J164" s="296"/>
      <c r="K164" s="297"/>
    </row>
    <row r="165" s="1" customFormat="1" ht="45" customHeight="1">
      <c r="B165" s="298"/>
      <c r="C165" s="299" t="s">
        <v>1946</v>
      </c>
      <c r="D165" s="299"/>
      <c r="E165" s="299"/>
      <c r="F165" s="299"/>
      <c r="G165" s="299"/>
      <c r="H165" s="299"/>
      <c r="I165" s="299"/>
      <c r="J165" s="299"/>
      <c r="K165" s="300"/>
    </row>
    <row r="166" s="1" customFormat="1" ht="17.25" customHeight="1">
      <c r="B166" s="298"/>
      <c r="C166" s="323" t="s">
        <v>1874</v>
      </c>
      <c r="D166" s="323"/>
      <c r="E166" s="323"/>
      <c r="F166" s="323" t="s">
        <v>1875</v>
      </c>
      <c r="G166" s="365"/>
      <c r="H166" s="366" t="s">
        <v>59</v>
      </c>
      <c r="I166" s="366" t="s">
        <v>62</v>
      </c>
      <c r="J166" s="323" t="s">
        <v>1876</v>
      </c>
      <c r="K166" s="300"/>
    </row>
    <row r="167" s="1" customFormat="1" ht="17.25" customHeight="1">
      <c r="B167" s="301"/>
      <c r="C167" s="325" t="s">
        <v>1877</v>
      </c>
      <c r="D167" s="325"/>
      <c r="E167" s="325"/>
      <c r="F167" s="326" t="s">
        <v>1878</v>
      </c>
      <c r="G167" s="367"/>
      <c r="H167" s="368"/>
      <c r="I167" s="368"/>
      <c r="J167" s="325" t="s">
        <v>1879</v>
      </c>
      <c r="K167" s="303"/>
    </row>
    <row r="168" s="1" customFormat="1" ht="5.25" customHeight="1">
      <c r="B168" s="333"/>
      <c r="C168" s="328"/>
      <c r="D168" s="328"/>
      <c r="E168" s="328"/>
      <c r="F168" s="328"/>
      <c r="G168" s="329"/>
      <c r="H168" s="328"/>
      <c r="I168" s="328"/>
      <c r="J168" s="328"/>
      <c r="K168" s="356"/>
    </row>
    <row r="169" s="1" customFormat="1" ht="15" customHeight="1">
      <c r="B169" s="333"/>
      <c r="C169" s="308" t="s">
        <v>1883</v>
      </c>
      <c r="D169" s="308"/>
      <c r="E169" s="308"/>
      <c r="F169" s="331" t="s">
        <v>1880</v>
      </c>
      <c r="G169" s="308"/>
      <c r="H169" s="308" t="s">
        <v>1920</v>
      </c>
      <c r="I169" s="308" t="s">
        <v>1882</v>
      </c>
      <c r="J169" s="308">
        <v>120</v>
      </c>
      <c r="K169" s="356"/>
    </row>
    <row r="170" s="1" customFormat="1" ht="15" customHeight="1">
      <c r="B170" s="333"/>
      <c r="C170" s="308" t="s">
        <v>1929</v>
      </c>
      <c r="D170" s="308"/>
      <c r="E170" s="308"/>
      <c r="F170" s="331" t="s">
        <v>1880</v>
      </c>
      <c r="G170" s="308"/>
      <c r="H170" s="308" t="s">
        <v>1930</v>
      </c>
      <c r="I170" s="308" t="s">
        <v>1882</v>
      </c>
      <c r="J170" s="308" t="s">
        <v>1931</v>
      </c>
      <c r="K170" s="356"/>
    </row>
    <row r="171" s="1" customFormat="1" ht="15" customHeight="1">
      <c r="B171" s="333"/>
      <c r="C171" s="308" t="s">
        <v>1828</v>
      </c>
      <c r="D171" s="308"/>
      <c r="E171" s="308"/>
      <c r="F171" s="331" t="s">
        <v>1880</v>
      </c>
      <c r="G171" s="308"/>
      <c r="H171" s="308" t="s">
        <v>1947</v>
      </c>
      <c r="I171" s="308" t="s">
        <v>1882</v>
      </c>
      <c r="J171" s="308" t="s">
        <v>1931</v>
      </c>
      <c r="K171" s="356"/>
    </row>
    <row r="172" s="1" customFormat="1" ht="15" customHeight="1">
      <c r="B172" s="333"/>
      <c r="C172" s="308" t="s">
        <v>1885</v>
      </c>
      <c r="D172" s="308"/>
      <c r="E172" s="308"/>
      <c r="F172" s="331" t="s">
        <v>1886</v>
      </c>
      <c r="G172" s="308"/>
      <c r="H172" s="308" t="s">
        <v>1947</v>
      </c>
      <c r="I172" s="308" t="s">
        <v>1882</v>
      </c>
      <c r="J172" s="308">
        <v>50</v>
      </c>
      <c r="K172" s="356"/>
    </row>
    <row r="173" s="1" customFormat="1" ht="15" customHeight="1">
      <c r="B173" s="333"/>
      <c r="C173" s="308" t="s">
        <v>1888</v>
      </c>
      <c r="D173" s="308"/>
      <c r="E173" s="308"/>
      <c r="F173" s="331" t="s">
        <v>1880</v>
      </c>
      <c r="G173" s="308"/>
      <c r="H173" s="308" t="s">
        <v>1947</v>
      </c>
      <c r="I173" s="308" t="s">
        <v>1890</v>
      </c>
      <c r="J173" s="308"/>
      <c r="K173" s="356"/>
    </row>
    <row r="174" s="1" customFormat="1" ht="15" customHeight="1">
      <c r="B174" s="333"/>
      <c r="C174" s="308" t="s">
        <v>1899</v>
      </c>
      <c r="D174" s="308"/>
      <c r="E174" s="308"/>
      <c r="F174" s="331" t="s">
        <v>1886</v>
      </c>
      <c r="G174" s="308"/>
      <c r="H174" s="308" t="s">
        <v>1947</v>
      </c>
      <c r="I174" s="308" t="s">
        <v>1882</v>
      </c>
      <c r="J174" s="308">
        <v>50</v>
      </c>
      <c r="K174" s="356"/>
    </row>
    <row r="175" s="1" customFormat="1" ht="15" customHeight="1">
      <c r="B175" s="333"/>
      <c r="C175" s="308" t="s">
        <v>1907</v>
      </c>
      <c r="D175" s="308"/>
      <c r="E175" s="308"/>
      <c r="F175" s="331" t="s">
        <v>1886</v>
      </c>
      <c r="G175" s="308"/>
      <c r="H175" s="308" t="s">
        <v>1947</v>
      </c>
      <c r="I175" s="308" t="s">
        <v>1882</v>
      </c>
      <c r="J175" s="308">
        <v>50</v>
      </c>
      <c r="K175" s="356"/>
    </row>
    <row r="176" s="1" customFormat="1" ht="15" customHeight="1">
      <c r="B176" s="333"/>
      <c r="C176" s="308" t="s">
        <v>1905</v>
      </c>
      <c r="D176" s="308"/>
      <c r="E176" s="308"/>
      <c r="F176" s="331" t="s">
        <v>1886</v>
      </c>
      <c r="G176" s="308"/>
      <c r="H176" s="308" t="s">
        <v>1947</v>
      </c>
      <c r="I176" s="308" t="s">
        <v>1882</v>
      </c>
      <c r="J176" s="308">
        <v>50</v>
      </c>
      <c r="K176" s="356"/>
    </row>
    <row r="177" s="1" customFormat="1" ht="15" customHeight="1">
      <c r="B177" s="333"/>
      <c r="C177" s="308" t="s">
        <v>125</v>
      </c>
      <c r="D177" s="308"/>
      <c r="E177" s="308"/>
      <c r="F177" s="331" t="s">
        <v>1880</v>
      </c>
      <c r="G177" s="308"/>
      <c r="H177" s="308" t="s">
        <v>1948</v>
      </c>
      <c r="I177" s="308" t="s">
        <v>1949</v>
      </c>
      <c r="J177" s="308"/>
      <c r="K177" s="356"/>
    </row>
    <row r="178" s="1" customFormat="1" ht="15" customHeight="1">
      <c r="B178" s="333"/>
      <c r="C178" s="308" t="s">
        <v>62</v>
      </c>
      <c r="D178" s="308"/>
      <c r="E178" s="308"/>
      <c r="F178" s="331" t="s">
        <v>1880</v>
      </c>
      <c r="G178" s="308"/>
      <c r="H178" s="308" t="s">
        <v>1950</v>
      </c>
      <c r="I178" s="308" t="s">
        <v>1951</v>
      </c>
      <c r="J178" s="308">
        <v>1</v>
      </c>
      <c r="K178" s="356"/>
    </row>
    <row r="179" s="1" customFormat="1" ht="15" customHeight="1">
      <c r="B179" s="333"/>
      <c r="C179" s="308" t="s">
        <v>58</v>
      </c>
      <c r="D179" s="308"/>
      <c r="E179" s="308"/>
      <c r="F179" s="331" t="s">
        <v>1880</v>
      </c>
      <c r="G179" s="308"/>
      <c r="H179" s="308" t="s">
        <v>1952</v>
      </c>
      <c r="I179" s="308" t="s">
        <v>1882</v>
      </c>
      <c r="J179" s="308">
        <v>20</v>
      </c>
      <c r="K179" s="356"/>
    </row>
    <row r="180" s="1" customFormat="1" ht="15" customHeight="1">
      <c r="B180" s="333"/>
      <c r="C180" s="308" t="s">
        <v>59</v>
      </c>
      <c r="D180" s="308"/>
      <c r="E180" s="308"/>
      <c r="F180" s="331" t="s">
        <v>1880</v>
      </c>
      <c r="G180" s="308"/>
      <c r="H180" s="308" t="s">
        <v>1953</v>
      </c>
      <c r="I180" s="308" t="s">
        <v>1882</v>
      </c>
      <c r="J180" s="308">
        <v>255</v>
      </c>
      <c r="K180" s="356"/>
    </row>
    <row r="181" s="1" customFormat="1" ht="15" customHeight="1">
      <c r="B181" s="333"/>
      <c r="C181" s="308" t="s">
        <v>126</v>
      </c>
      <c r="D181" s="308"/>
      <c r="E181" s="308"/>
      <c r="F181" s="331" t="s">
        <v>1880</v>
      </c>
      <c r="G181" s="308"/>
      <c r="H181" s="308" t="s">
        <v>1844</v>
      </c>
      <c r="I181" s="308" t="s">
        <v>1882</v>
      </c>
      <c r="J181" s="308">
        <v>10</v>
      </c>
      <c r="K181" s="356"/>
    </row>
    <row r="182" s="1" customFormat="1" ht="15" customHeight="1">
      <c r="B182" s="333"/>
      <c r="C182" s="308" t="s">
        <v>127</v>
      </c>
      <c r="D182" s="308"/>
      <c r="E182" s="308"/>
      <c r="F182" s="331" t="s">
        <v>1880</v>
      </c>
      <c r="G182" s="308"/>
      <c r="H182" s="308" t="s">
        <v>1954</v>
      </c>
      <c r="I182" s="308" t="s">
        <v>1915</v>
      </c>
      <c r="J182" s="308"/>
      <c r="K182" s="356"/>
    </row>
    <row r="183" s="1" customFormat="1" ht="15" customHeight="1">
      <c r="B183" s="333"/>
      <c r="C183" s="308" t="s">
        <v>1955</v>
      </c>
      <c r="D183" s="308"/>
      <c r="E183" s="308"/>
      <c r="F183" s="331" t="s">
        <v>1880</v>
      </c>
      <c r="G183" s="308"/>
      <c r="H183" s="308" t="s">
        <v>1956</v>
      </c>
      <c r="I183" s="308" t="s">
        <v>1915</v>
      </c>
      <c r="J183" s="308"/>
      <c r="K183" s="356"/>
    </row>
    <row r="184" s="1" customFormat="1" ht="15" customHeight="1">
      <c r="B184" s="333"/>
      <c r="C184" s="308" t="s">
        <v>1944</v>
      </c>
      <c r="D184" s="308"/>
      <c r="E184" s="308"/>
      <c r="F184" s="331" t="s">
        <v>1880</v>
      </c>
      <c r="G184" s="308"/>
      <c r="H184" s="308" t="s">
        <v>1957</v>
      </c>
      <c r="I184" s="308" t="s">
        <v>1915</v>
      </c>
      <c r="J184" s="308"/>
      <c r="K184" s="356"/>
    </row>
    <row r="185" s="1" customFormat="1" ht="15" customHeight="1">
      <c r="B185" s="333"/>
      <c r="C185" s="308" t="s">
        <v>129</v>
      </c>
      <c r="D185" s="308"/>
      <c r="E185" s="308"/>
      <c r="F185" s="331" t="s">
        <v>1886</v>
      </c>
      <c r="G185" s="308"/>
      <c r="H185" s="308" t="s">
        <v>1958</v>
      </c>
      <c r="I185" s="308" t="s">
        <v>1882</v>
      </c>
      <c r="J185" s="308">
        <v>50</v>
      </c>
      <c r="K185" s="356"/>
    </row>
    <row r="186" s="1" customFormat="1" ht="15" customHeight="1">
      <c r="B186" s="333"/>
      <c r="C186" s="308" t="s">
        <v>1959</v>
      </c>
      <c r="D186" s="308"/>
      <c r="E186" s="308"/>
      <c r="F186" s="331" t="s">
        <v>1886</v>
      </c>
      <c r="G186" s="308"/>
      <c r="H186" s="308" t="s">
        <v>1960</v>
      </c>
      <c r="I186" s="308" t="s">
        <v>1961</v>
      </c>
      <c r="J186" s="308"/>
      <c r="K186" s="356"/>
    </row>
    <row r="187" s="1" customFormat="1" ht="15" customHeight="1">
      <c r="B187" s="333"/>
      <c r="C187" s="308" t="s">
        <v>1962</v>
      </c>
      <c r="D187" s="308"/>
      <c r="E187" s="308"/>
      <c r="F187" s="331" t="s">
        <v>1886</v>
      </c>
      <c r="G187" s="308"/>
      <c r="H187" s="308" t="s">
        <v>1963</v>
      </c>
      <c r="I187" s="308" t="s">
        <v>1961</v>
      </c>
      <c r="J187" s="308"/>
      <c r="K187" s="356"/>
    </row>
    <row r="188" s="1" customFormat="1" ht="15" customHeight="1">
      <c r="B188" s="333"/>
      <c r="C188" s="308" t="s">
        <v>1964</v>
      </c>
      <c r="D188" s="308"/>
      <c r="E188" s="308"/>
      <c r="F188" s="331" t="s">
        <v>1886</v>
      </c>
      <c r="G188" s="308"/>
      <c r="H188" s="308" t="s">
        <v>1965</v>
      </c>
      <c r="I188" s="308" t="s">
        <v>1961</v>
      </c>
      <c r="J188" s="308"/>
      <c r="K188" s="356"/>
    </row>
    <row r="189" s="1" customFormat="1" ht="15" customHeight="1">
      <c r="B189" s="333"/>
      <c r="C189" s="369" t="s">
        <v>1966</v>
      </c>
      <c r="D189" s="308"/>
      <c r="E189" s="308"/>
      <c r="F189" s="331" t="s">
        <v>1886</v>
      </c>
      <c r="G189" s="308"/>
      <c r="H189" s="308" t="s">
        <v>1967</v>
      </c>
      <c r="I189" s="308" t="s">
        <v>1968</v>
      </c>
      <c r="J189" s="370" t="s">
        <v>1969</v>
      </c>
      <c r="K189" s="356"/>
    </row>
    <row r="190" s="1" customFormat="1" ht="15" customHeight="1">
      <c r="B190" s="333"/>
      <c r="C190" s="369" t="s">
        <v>47</v>
      </c>
      <c r="D190" s="308"/>
      <c r="E190" s="308"/>
      <c r="F190" s="331" t="s">
        <v>1880</v>
      </c>
      <c r="G190" s="308"/>
      <c r="H190" s="305" t="s">
        <v>1970</v>
      </c>
      <c r="I190" s="308" t="s">
        <v>1971</v>
      </c>
      <c r="J190" s="308"/>
      <c r="K190" s="356"/>
    </row>
    <row r="191" s="1" customFormat="1" ht="15" customHeight="1">
      <c r="B191" s="333"/>
      <c r="C191" s="369" t="s">
        <v>1972</v>
      </c>
      <c r="D191" s="308"/>
      <c r="E191" s="308"/>
      <c r="F191" s="331" t="s">
        <v>1880</v>
      </c>
      <c r="G191" s="308"/>
      <c r="H191" s="308" t="s">
        <v>1973</v>
      </c>
      <c r="I191" s="308" t="s">
        <v>1915</v>
      </c>
      <c r="J191" s="308"/>
      <c r="K191" s="356"/>
    </row>
    <row r="192" s="1" customFormat="1" ht="15" customHeight="1">
      <c r="B192" s="333"/>
      <c r="C192" s="369" t="s">
        <v>1974</v>
      </c>
      <c r="D192" s="308"/>
      <c r="E192" s="308"/>
      <c r="F192" s="331" t="s">
        <v>1880</v>
      </c>
      <c r="G192" s="308"/>
      <c r="H192" s="308" t="s">
        <v>1975</v>
      </c>
      <c r="I192" s="308" t="s">
        <v>1915</v>
      </c>
      <c r="J192" s="308"/>
      <c r="K192" s="356"/>
    </row>
    <row r="193" s="1" customFormat="1" ht="15" customHeight="1">
      <c r="B193" s="333"/>
      <c r="C193" s="369" t="s">
        <v>1976</v>
      </c>
      <c r="D193" s="308"/>
      <c r="E193" s="308"/>
      <c r="F193" s="331" t="s">
        <v>1886</v>
      </c>
      <c r="G193" s="308"/>
      <c r="H193" s="308" t="s">
        <v>1977</v>
      </c>
      <c r="I193" s="308" t="s">
        <v>1915</v>
      </c>
      <c r="J193" s="308"/>
      <c r="K193" s="356"/>
    </row>
    <row r="194" s="1" customFormat="1" ht="15" customHeight="1">
      <c r="B194" s="362"/>
      <c r="C194" s="371"/>
      <c r="D194" s="342"/>
      <c r="E194" s="342"/>
      <c r="F194" s="342"/>
      <c r="G194" s="342"/>
      <c r="H194" s="342"/>
      <c r="I194" s="342"/>
      <c r="J194" s="342"/>
      <c r="K194" s="363"/>
    </row>
    <row r="195" s="1" customFormat="1" ht="18.75" customHeight="1">
      <c r="B195" s="344"/>
      <c r="C195" s="354"/>
      <c r="D195" s="354"/>
      <c r="E195" s="354"/>
      <c r="F195" s="364"/>
      <c r="G195" s="354"/>
      <c r="H195" s="354"/>
      <c r="I195" s="354"/>
      <c r="J195" s="354"/>
      <c r="K195" s="344"/>
    </row>
    <row r="196" s="1" customFormat="1" ht="18.75" customHeight="1">
      <c r="B196" s="344"/>
      <c r="C196" s="354"/>
      <c r="D196" s="354"/>
      <c r="E196" s="354"/>
      <c r="F196" s="364"/>
      <c r="G196" s="354"/>
      <c r="H196" s="354"/>
      <c r="I196" s="354"/>
      <c r="J196" s="354"/>
      <c r="K196" s="344"/>
    </row>
    <row r="197" s="1" customFormat="1" ht="18.75" customHeight="1">
      <c r="B197" s="316"/>
      <c r="C197" s="316"/>
      <c r="D197" s="316"/>
      <c r="E197" s="316"/>
      <c r="F197" s="316"/>
      <c r="G197" s="316"/>
      <c r="H197" s="316"/>
      <c r="I197" s="316"/>
      <c r="J197" s="316"/>
      <c r="K197" s="316"/>
    </row>
    <row r="198" s="1" customFormat="1" ht="13.5">
      <c r="B198" s="295"/>
      <c r="C198" s="296"/>
      <c r="D198" s="296"/>
      <c r="E198" s="296"/>
      <c r="F198" s="296"/>
      <c r="G198" s="296"/>
      <c r="H198" s="296"/>
      <c r="I198" s="296"/>
      <c r="J198" s="296"/>
      <c r="K198" s="297"/>
    </row>
    <row r="199" s="1" customFormat="1" ht="21">
      <c r="B199" s="298"/>
      <c r="C199" s="299" t="s">
        <v>1978</v>
      </c>
      <c r="D199" s="299"/>
      <c r="E199" s="299"/>
      <c r="F199" s="299"/>
      <c r="G199" s="299"/>
      <c r="H199" s="299"/>
      <c r="I199" s="299"/>
      <c r="J199" s="299"/>
      <c r="K199" s="300"/>
    </row>
    <row r="200" s="1" customFormat="1" ht="25.5" customHeight="1">
      <c r="B200" s="298"/>
      <c r="C200" s="372" t="s">
        <v>1979</v>
      </c>
      <c r="D200" s="372"/>
      <c r="E200" s="372"/>
      <c r="F200" s="372" t="s">
        <v>1980</v>
      </c>
      <c r="G200" s="373"/>
      <c r="H200" s="372" t="s">
        <v>1981</v>
      </c>
      <c r="I200" s="372"/>
      <c r="J200" s="372"/>
      <c r="K200" s="300"/>
    </row>
    <row r="201" s="1" customFormat="1" ht="5.25" customHeight="1">
      <c r="B201" s="333"/>
      <c r="C201" s="328"/>
      <c r="D201" s="328"/>
      <c r="E201" s="328"/>
      <c r="F201" s="328"/>
      <c r="G201" s="354"/>
      <c r="H201" s="328"/>
      <c r="I201" s="328"/>
      <c r="J201" s="328"/>
      <c r="K201" s="356"/>
    </row>
    <row r="202" s="1" customFormat="1" ht="15" customHeight="1">
      <c r="B202" s="333"/>
      <c r="C202" s="308" t="s">
        <v>1971</v>
      </c>
      <c r="D202" s="308"/>
      <c r="E202" s="308"/>
      <c r="F202" s="331" t="s">
        <v>48</v>
      </c>
      <c r="G202" s="308"/>
      <c r="H202" s="308" t="s">
        <v>1982</v>
      </c>
      <c r="I202" s="308"/>
      <c r="J202" s="308"/>
      <c r="K202" s="356"/>
    </row>
    <row r="203" s="1" customFormat="1" ht="15" customHeight="1">
      <c r="B203" s="333"/>
      <c r="C203" s="308"/>
      <c r="D203" s="308"/>
      <c r="E203" s="308"/>
      <c r="F203" s="331" t="s">
        <v>49</v>
      </c>
      <c r="G203" s="308"/>
      <c r="H203" s="308" t="s">
        <v>1983</v>
      </c>
      <c r="I203" s="308"/>
      <c r="J203" s="308"/>
      <c r="K203" s="356"/>
    </row>
    <row r="204" s="1" customFormat="1" ht="15" customHeight="1">
      <c r="B204" s="333"/>
      <c r="C204" s="308"/>
      <c r="D204" s="308"/>
      <c r="E204" s="308"/>
      <c r="F204" s="331" t="s">
        <v>52</v>
      </c>
      <c r="G204" s="308"/>
      <c r="H204" s="308" t="s">
        <v>1984</v>
      </c>
      <c r="I204" s="308"/>
      <c r="J204" s="308"/>
      <c r="K204" s="356"/>
    </row>
    <row r="205" s="1" customFormat="1" ht="15" customHeight="1">
      <c r="B205" s="333"/>
      <c r="C205" s="308"/>
      <c r="D205" s="308"/>
      <c r="E205" s="308"/>
      <c r="F205" s="331" t="s">
        <v>50</v>
      </c>
      <c r="G205" s="308"/>
      <c r="H205" s="308" t="s">
        <v>1985</v>
      </c>
      <c r="I205" s="308"/>
      <c r="J205" s="308"/>
      <c r="K205" s="356"/>
    </row>
    <row r="206" s="1" customFormat="1" ht="15" customHeight="1">
      <c r="B206" s="333"/>
      <c r="C206" s="308"/>
      <c r="D206" s="308"/>
      <c r="E206" s="308"/>
      <c r="F206" s="331" t="s">
        <v>51</v>
      </c>
      <c r="G206" s="308"/>
      <c r="H206" s="308" t="s">
        <v>1986</v>
      </c>
      <c r="I206" s="308"/>
      <c r="J206" s="308"/>
      <c r="K206" s="356"/>
    </row>
    <row r="207" s="1" customFormat="1" ht="15" customHeight="1">
      <c r="B207" s="333"/>
      <c r="C207" s="308"/>
      <c r="D207" s="308"/>
      <c r="E207" s="308"/>
      <c r="F207" s="331"/>
      <c r="G207" s="308"/>
      <c r="H207" s="308"/>
      <c r="I207" s="308"/>
      <c r="J207" s="308"/>
      <c r="K207" s="356"/>
    </row>
    <row r="208" s="1" customFormat="1" ht="15" customHeight="1">
      <c r="B208" s="333"/>
      <c r="C208" s="308" t="s">
        <v>1927</v>
      </c>
      <c r="D208" s="308"/>
      <c r="E208" s="308"/>
      <c r="F208" s="331" t="s">
        <v>84</v>
      </c>
      <c r="G208" s="308"/>
      <c r="H208" s="308" t="s">
        <v>1987</v>
      </c>
      <c r="I208" s="308"/>
      <c r="J208" s="308"/>
      <c r="K208" s="356"/>
    </row>
    <row r="209" s="1" customFormat="1" ht="15" customHeight="1">
      <c r="B209" s="333"/>
      <c r="C209" s="308"/>
      <c r="D209" s="308"/>
      <c r="E209" s="308"/>
      <c r="F209" s="331" t="s">
        <v>1822</v>
      </c>
      <c r="G209" s="308"/>
      <c r="H209" s="308" t="s">
        <v>1823</v>
      </c>
      <c r="I209" s="308"/>
      <c r="J209" s="308"/>
      <c r="K209" s="356"/>
    </row>
    <row r="210" s="1" customFormat="1" ht="15" customHeight="1">
      <c r="B210" s="333"/>
      <c r="C210" s="308"/>
      <c r="D210" s="308"/>
      <c r="E210" s="308"/>
      <c r="F210" s="331" t="s">
        <v>1820</v>
      </c>
      <c r="G210" s="308"/>
      <c r="H210" s="308" t="s">
        <v>1988</v>
      </c>
      <c r="I210" s="308"/>
      <c r="J210" s="308"/>
      <c r="K210" s="356"/>
    </row>
    <row r="211" s="1" customFormat="1" ht="15" customHeight="1">
      <c r="B211" s="374"/>
      <c r="C211" s="308"/>
      <c r="D211" s="308"/>
      <c r="E211" s="308"/>
      <c r="F211" s="331" t="s">
        <v>1824</v>
      </c>
      <c r="G211" s="369"/>
      <c r="H211" s="360" t="s">
        <v>1825</v>
      </c>
      <c r="I211" s="360"/>
      <c r="J211" s="360"/>
      <c r="K211" s="375"/>
    </row>
    <row r="212" s="1" customFormat="1" ht="15" customHeight="1">
      <c r="B212" s="374"/>
      <c r="C212" s="308"/>
      <c r="D212" s="308"/>
      <c r="E212" s="308"/>
      <c r="F212" s="331" t="s">
        <v>1826</v>
      </c>
      <c r="G212" s="369"/>
      <c r="H212" s="360" t="s">
        <v>1803</v>
      </c>
      <c r="I212" s="360"/>
      <c r="J212" s="360"/>
      <c r="K212" s="375"/>
    </row>
    <row r="213" s="1" customFormat="1" ht="15" customHeight="1">
      <c r="B213" s="374"/>
      <c r="C213" s="308"/>
      <c r="D213" s="308"/>
      <c r="E213" s="308"/>
      <c r="F213" s="331"/>
      <c r="G213" s="369"/>
      <c r="H213" s="360"/>
      <c r="I213" s="360"/>
      <c r="J213" s="360"/>
      <c r="K213" s="375"/>
    </row>
    <row r="214" s="1" customFormat="1" ht="15" customHeight="1">
      <c r="B214" s="374"/>
      <c r="C214" s="308" t="s">
        <v>1951</v>
      </c>
      <c r="D214" s="308"/>
      <c r="E214" s="308"/>
      <c r="F214" s="331">
        <v>1</v>
      </c>
      <c r="G214" s="369"/>
      <c r="H214" s="360" t="s">
        <v>1989</v>
      </c>
      <c r="I214" s="360"/>
      <c r="J214" s="360"/>
      <c r="K214" s="375"/>
    </row>
    <row r="215" s="1" customFormat="1" ht="15" customHeight="1">
      <c r="B215" s="374"/>
      <c r="C215" s="308"/>
      <c r="D215" s="308"/>
      <c r="E215" s="308"/>
      <c r="F215" s="331">
        <v>2</v>
      </c>
      <c r="G215" s="369"/>
      <c r="H215" s="360" t="s">
        <v>1990</v>
      </c>
      <c r="I215" s="360"/>
      <c r="J215" s="360"/>
      <c r="K215" s="375"/>
    </row>
    <row r="216" s="1" customFormat="1" ht="15" customHeight="1">
      <c r="B216" s="374"/>
      <c r="C216" s="308"/>
      <c r="D216" s="308"/>
      <c r="E216" s="308"/>
      <c r="F216" s="331">
        <v>3</v>
      </c>
      <c r="G216" s="369"/>
      <c r="H216" s="360" t="s">
        <v>1991</v>
      </c>
      <c r="I216" s="360"/>
      <c r="J216" s="360"/>
      <c r="K216" s="375"/>
    </row>
    <row r="217" s="1" customFormat="1" ht="15" customHeight="1">
      <c r="B217" s="374"/>
      <c r="C217" s="308"/>
      <c r="D217" s="308"/>
      <c r="E217" s="308"/>
      <c r="F217" s="331">
        <v>4</v>
      </c>
      <c r="G217" s="369"/>
      <c r="H217" s="360" t="s">
        <v>1992</v>
      </c>
      <c r="I217" s="360"/>
      <c r="J217" s="360"/>
      <c r="K217" s="375"/>
    </row>
    <row r="218" s="1" customFormat="1"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POLCAROVA-PC\Polcarová</dc:creator>
  <cp:lastModifiedBy>POLCAROVA-PC\Polcarová</cp:lastModifiedBy>
  <dcterms:created xsi:type="dcterms:W3CDTF">2022-06-10T13:27:42Z</dcterms:created>
  <dcterms:modified xsi:type="dcterms:W3CDTF">2022-06-10T13:27:51Z</dcterms:modified>
</cp:coreProperties>
</file>