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 data\Export\"/>
    </mc:Choice>
  </mc:AlternateContent>
  <bookViews>
    <workbookView xWindow="0" yWindow="0" windowWidth="0" windowHeight="0"/>
  </bookViews>
  <sheets>
    <sheet name="Rekapitulace stavby" sheetId="1" r:id="rId1"/>
    <sheet name="SO 0 - Vedlejší a ostatní..." sheetId="2" r:id="rId2"/>
    <sheet name="SO 1 - Přípojka vodovodu ..." sheetId="3" r:id="rId3"/>
    <sheet name="SO 2 - Dešťová kanalizace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0 - Vedlejší a ostatní...'!$C$84:$K$111</definedName>
    <definedName name="_xlnm.Print_Area" localSheetId="1">'SO 0 - Vedlejší a ostatní...'!$C$4:$J$39,'SO 0 - Vedlejší a ostatní...'!$C$45:$J$66,'SO 0 - Vedlejší a ostatní...'!$C$72:$K$111</definedName>
    <definedName name="_xlnm.Print_Titles" localSheetId="1">'SO 0 - Vedlejší a ostatní...'!$84:$84</definedName>
    <definedName name="_xlnm._FilterDatabase" localSheetId="2" hidden="1">'SO 1 - Přípojka vodovodu ...'!$C$89:$K$393</definedName>
    <definedName name="_xlnm.Print_Area" localSheetId="2">'SO 1 - Přípojka vodovodu ...'!$C$4:$J$39,'SO 1 - Přípojka vodovodu ...'!$C$45:$J$71,'SO 1 - Přípojka vodovodu ...'!$C$77:$K$393</definedName>
    <definedName name="_xlnm.Print_Titles" localSheetId="2">'SO 1 - Přípojka vodovodu ...'!$89:$89</definedName>
    <definedName name="_xlnm._FilterDatabase" localSheetId="3" hidden="1">'SO 2 - Dešťová kanalizace...'!$C$87:$K$207</definedName>
    <definedName name="_xlnm.Print_Area" localSheetId="3">'SO 2 - Dešťová kanalizace...'!$C$4:$J$39,'SO 2 - Dešťová kanalizace...'!$C$45:$J$69,'SO 2 - Dešťová kanalizace...'!$C$75:$K$207</definedName>
    <definedName name="_xlnm.Print_Titles" localSheetId="3">'SO 2 - Dešťová kanalizace...'!$87:$87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206"/>
  <c r="BH206"/>
  <c r="BG206"/>
  <c r="BF206"/>
  <c r="T206"/>
  <c r="T205"/>
  <c r="T204"/>
  <c r="R206"/>
  <c r="R205"/>
  <c r="R204"/>
  <c r="P206"/>
  <c r="P205"/>
  <c r="P204"/>
  <c r="BI202"/>
  <c r="BH202"/>
  <c r="BG202"/>
  <c r="BF202"/>
  <c r="T202"/>
  <c r="T201"/>
  <c r="R202"/>
  <c r="R201"/>
  <c r="P202"/>
  <c r="P201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3" r="J37"/>
  <c r="J36"/>
  <c i="1" r="AY56"/>
  <c i="3" r="J35"/>
  <c i="1" r="AX56"/>
  <c i="3" r="BI392"/>
  <c r="BH392"/>
  <c r="BG392"/>
  <c r="BF392"/>
  <c r="T392"/>
  <c r="T391"/>
  <c r="T390"/>
  <c r="R392"/>
  <c r="R391"/>
  <c r="R390"/>
  <c r="P392"/>
  <c r="P391"/>
  <c r="P390"/>
  <c r="BI388"/>
  <c r="BH388"/>
  <c r="BG388"/>
  <c r="BF388"/>
  <c r="T388"/>
  <c r="T387"/>
  <c r="R388"/>
  <c r="R387"/>
  <c r="P388"/>
  <c r="P387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4"/>
  <c r="BH334"/>
  <c r="BG334"/>
  <c r="BF334"/>
  <c r="T334"/>
  <c r="R334"/>
  <c r="P334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0"/>
  <c r="BH230"/>
  <c r="BG230"/>
  <c r="BF230"/>
  <c r="T230"/>
  <c r="T229"/>
  <c r="R230"/>
  <c r="R229"/>
  <c r="P230"/>
  <c r="P229"/>
  <c r="BI228"/>
  <c r="BH228"/>
  <c r="BG228"/>
  <c r="BF228"/>
  <c r="T228"/>
  <c r="T227"/>
  <c r="R228"/>
  <c r="R227"/>
  <c r="P228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2" r="J37"/>
  <c r="J36"/>
  <c i="1" r="AY55"/>
  <c i="2" r="J35"/>
  <c i="1" r="AX55"/>
  <c i="2" r="BI110"/>
  <c r="BH110"/>
  <c r="BG110"/>
  <c r="BF110"/>
  <c r="T110"/>
  <c r="T109"/>
  <c r="R110"/>
  <c r="R109"/>
  <c r="P110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1" r="L50"/>
  <c r="AM50"/>
  <c r="AM49"/>
  <c r="L49"/>
  <c r="AM47"/>
  <c r="L47"/>
  <c r="L45"/>
  <c r="L44"/>
  <c i="2" r="J102"/>
  <c i="3" r="J388"/>
  <c r="BK322"/>
  <c r="BK271"/>
  <c r="BK164"/>
  <c r="BK108"/>
  <c r="BK358"/>
  <c r="BK285"/>
  <c r="J218"/>
  <c r="J126"/>
  <c r="BK293"/>
  <c r="J264"/>
  <c r="J117"/>
  <c r="BK325"/>
  <c r="J289"/>
  <c r="BK150"/>
  <c i="4" r="J206"/>
  <c r="BK128"/>
  <c r="J146"/>
  <c r="J91"/>
  <c r="BK141"/>
  <c r="BK178"/>
  <c i="2" r="J110"/>
  <c i="3" r="BK388"/>
  <c r="J326"/>
  <c r="BK257"/>
  <c r="J198"/>
  <c r="J119"/>
  <c r="BK323"/>
  <c r="J277"/>
  <c r="BK208"/>
  <c r="J153"/>
  <c r="BK361"/>
  <c r="J285"/>
  <c r="BK166"/>
  <c r="J358"/>
  <c r="J307"/>
  <c r="BK245"/>
  <c r="BK119"/>
  <c i="4" r="BK174"/>
  <c r="BK166"/>
  <c r="J197"/>
  <c r="BK177"/>
  <c r="BK158"/>
  <c i="2" r="BK107"/>
  <c r="BK100"/>
  <c i="3" r="BK366"/>
  <c r="BK281"/>
  <c r="J183"/>
  <c r="J99"/>
  <c r="J317"/>
  <c r="BK275"/>
  <c r="J180"/>
  <c r="BK111"/>
  <c r="BK239"/>
  <c r="J164"/>
  <c r="BK352"/>
  <c r="BK298"/>
  <c r="J123"/>
  <c i="4" r="J172"/>
  <c r="J202"/>
  <c r="J144"/>
  <c r="BK180"/>
  <c r="BK115"/>
  <c r="BK144"/>
  <c i="2" r="J107"/>
  <c r="J97"/>
  <c i="3" r="BK328"/>
  <c r="J251"/>
  <c r="BK134"/>
  <c r="J361"/>
  <c r="J295"/>
  <c r="J220"/>
  <c r="J150"/>
  <c r="J310"/>
  <c r="J279"/>
  <c r="J169"/>
  <c r="BK349"/>
  <c r="BK317"/>
  <c r="J239"/>
  <c r="BK117"/>
  <c i="4" r="BK131"/>
  <c r="BK169"/>
  <c r="J189"/>
  <c r="BK139"/>
  <c i="2" r="BK102"/>
  <c r="J94"/>
  <c i="3" r="J291"/>
  <c r="J242"/>
  <c r="J130"/>
  <c r="J368"/>
  <c r="J305"/>
  <c r="J222"/>
  <c r="J139"/>
  <c r="J352"/>
  <c r="BK284"/>
  <c r="J147"/>
  <c r="J355"/>
  <c r="J301"/>
  <c r="BK228"/>
  <c r="BK99"/>
  <c i="4" r="BK150"/>
  <c r="J175"/>
  <c r="BK108"/>
  <c r="J174"/>
  <c r="BK100"/>
  <c r="J94"/>
  <c i="1" r="AS54"/>
  <c i="3" r="BK220"/>
  <c r="J128"/>
  <c r="BK339"/>
  <c r="BK289"/>
  <c r="BK174"/>
  <c r="BK102"/>
  <c r="BK294"/>
  <c r="BK213"/>
  <c r="J142"/>
  <c r="J346"/>
  <c r="J275"/>
  <c r="BK198"/>
  <c i="4" r="BK189"/>
  <c r="J200"/>
  <c r="J128"/>
  <c r="J187"/>
  <c r="BK123"/>
  <c r="J97"/>
  <c i="2" r="J90"/>
  <c i="3" r="BK382"/>
  <c r="J297"/>
  <c r="BK206"/>
  <c r="BK132"/>
  <c r="BK355"/>
  <c r="BK299"/>
  <c r="J248"/>
  <c r="BK130"/>
  <c r="BK315"/>
  <c r="J272"/>
  <c r="J132"/>
  <c r="J334"/>
  <c r="BK222"/>
  <c r="J105"/>
  <c i="4" r="BK185"/>
  <c r="BK97"/>
  <c r="J113"/>
  <c r="J156"/>
  <c r="J183"/>
  <c r="BK91"/>
  <c i="2" r="J88"/>
  <c i="3" r="J384"/>
  <c r="BK287"/>
  <c r="J228"/>
  <c r="J114"/>
  <c r="J319"/>
  <c r="J269"/>
  <c r="J201"/>
  <c r="J134"/>
  <c r="BK363"/>
  <c r="BK282"/>
  <c r="J225"/>
  <c r="J111"/>
  <c r="J303"/>
  <c r="BK186"/>
  <c i="4" r="J178"/>
  <c r="J191"/>
  <c r="J139"/>
  <c r="J181"/>
  <c r="J131"/>
  <c i="2" r="BK110"/>
  <c i="3" r="BK374"/>
  <c r="J298"/>
  <c r="BK225"/>
  <c r="J374"/>
  <c r="BK313"/>
  <c r="BK272"/>
  <c r="BK183"/>
  <c r="J380"/>
  <c r="BK305"/>
  <c r="BK278"/>
  <c r="J230"/>
  <c r="BK343"/>
  <c r="J287"/>
  <c r="J206"/>
  <c i="4" r="BK187"/>
  <c r="J100"/>
  <c r="J162"/>
  <c r="BK183"/>
  <c r="BK113"/>
  <c r="BK120"/>
  <c i="2" r="BK94"/>
  <c i="3" r="BK377"/>
  <c r="J299"/>
  <c r="BK230"/>
  <c r="BK139"/>
  <c r="J366"/>
  <c r="BK311"/>
  <c r="J271"/>
  <c r="BK114"/>
  <c r="BK326"/>
  <c r="BK242"/>
  <c r="J102"/>
  <c r="J330"/>
  <c r="J260"/>
  <c r="J136"/>
  <c r="BK93"/>
  <c i="4" r="J123"/>
  <c r="BK148"/>
  <c r="BK191"/>
  <c r="J166"/>
  <c r="BK103"/>
  <c r="BK136"/>
  <c i="2" r="BK90"/>
  <c i="3" r="J311"/>
  <c r="J254"/>
  <c r="J121"/>
  <c r="J325"/>
  <c r="BK288"/>
  <c r="BK215"/>
  <c r="BK147"/>
  <c r="J343"/>
  <c r="BK291"/>
  <c r="J208"/>
  <c r="J377"/>
  <c r="BK309"/>
  <c r="BK153"/>
  <c i="4" r="BK193"/>
  <c r="J115"/>
  <c r="BK181"/>
  <c r="BK200"/>
  <c r="J148"/>
  <c r="BK175"/>
  <c i="2" r="BK97"/>
  <c i="3" r="BK392"/>
  <c r="J309"/>
  <c r="J278"/>
  <c r="J158"/>
  <c r="J382"/>
  <c r="BK310"/>
  <c r="J245"/>
  <c r="J108"/>
  <c r="BK341"/>
  <c r="J288"/>
  <c r="BK191"/>
  <c r="J363"/>
  <c r="J323"/>
  <c r="J257"/>
  <c r="BK128"/>
  <c i="4" r="BK153"/>
  <c r="BK206"/>
  <c r="J103"/>
  <c r="J169"/>
  <c r="J108"/>
  <c i="2" r="BK92"/>
  <c r="BK88"/>
  <c i="3" r="BK346"/>
  <c r="BK279"/>
  <c r="J191"/>
  <c r="BK123"/>
  <c r="J328"/>
  <c r="BK297"/>
  <c r="BK254"/>
  <c r="BK169"/>
  <c r="BK105"/>
  <c r="J339"/>
  <c r="J281"/>
  <c r="J186"/>
  <c r="BK96"/>
  <c r="J315"/>
  <c r="BK248"/>
  <c r="BK121"/>
  <c i="4" r="J177"/>
  <c r="J193"/>
  <c r="J120"/>
  <c r="BK195"/>
  <c r="BK162"/>
  <c r="BK146"/>
  <c i="2" r="BK105"/>
  <c i="3" r="J349"/>
  <c r="J282"/>
  <c r="BK180"/>
  <c r="J93"/>
  <c r="BK303"/>
  <c r="BK251"/>
  <c r="BK136"/>
  <c r="J313"/>
  <c r="BK269"/>
  <c r="J177"/>
  <c r="BK371"/>
  <c r="BK319"/>
  <c r="BK218"/>
  <c i="4" r="BK197"/>
  <c r="J141"/>
  <c r="J185"/>
  <c r="J110"/>
  <c r="J153"/>
  <c r="J180"/>
  <c i="2" r="J100"/>
  <c i="3" r="J392"/>
  <c r="BK334"/>
  <c r="BK277"/>
  <c r="BK177"/>
  <c r="J371"/>
  <c r="BK307"/>
  <c r="BK264"/>
  <c r="BK158"/>
  <c r="BK368"/>
  <c r="BK301"/>
  <c r="J174"/>
  <c r="BK380"/>
  <c r="J322"/>
  <c r="J213"/>
  <c r="J96"/>
  <c i="4" r="J136"/>
  <c r="BK156"/>
  <c r="BK94"/>
  <c r="BK172"/>
  <c r="J105"/>
  <c r="BK105"/>
  <c i="2" r="J105"/>
  <c r="J92"/>
  <c i="3" r="J293"/>
  <c r="BK201"/>
  <c r="BK126"/>
  <c r="BK330"/>
  <c r="J284"/>
  <c r="J166"/>
  <c r="BK384"/>
  <c r="BK295"/>
  <c r="BK260"/>
  <c r="BK142"/>
  <c r="J341"/>
  <c r="J294"/>
  <c r="J215"/>
  <c i="4" r="J195"/>
  <c r="BK110"/>
  <c r="J150"/>
  <c r="BK202"/>
  <c r="J158"/>
  <c i="2" l="1" r="BK87"/>
  <c r="J87"/>
  <c r="J61"/>
  <c r="BK99"/>
  <c r="J99"/>
  <c r="J63"/>
  <c r="BK104"/>
  <c r="J104"/>
  <c r="J64"/>
  <c i="3" r="BK92"/>
  <c r="J92"/>
  <c r="J61"/>
  <c i="2" r="P87"/>
  <c r="T99"/>
  <c r="T104"/>
  <c i="3" r="P92"/>
  <c r="BK263"/>
  <c r="J263"/>
  <c r="J65"/>
  <c r="R263"/>
  <c r="P333"/>
  <c r="BK365"/>
  <c r="J365"/>
  <c r="J67"/>
  <c r="R365"/>
  <c i="4" r="P90"/>
  <c i="2" r="R87"/>
  <c r="P99"/>
  <c r="P104"/>
  <c i="3" r="R92"/>
  <c r="P238"/>
  <c r="T238"/>
  <c r="T263"/>
  <c r="R333"/>
  <c r="T365"/>
  <c i="4" r="R90"/>
  <c r="BK152"/>
  <c r="J152"/>
  <c r="J62"/>
  <c r="T152"/>
  <c r="P165"/>
  <c r="R165"/>
  <c i="2" r="T87"/>
  <c r="R99"/>
  <c r="R104"/>
  <c i="3" r="T92"/>
  <c r="BK238"/>
  <c r="J238"/>
  <c r="J64"/>
  <c r="R238"/>
  <c r="P263"/>
  <c r="BK333"/>
  <c r="J333"/>
  <c r="J66"/>
  <c r="T333"/>
  <c r="P365"/>
  <c i="4" r="BK90"/>
  <c r="J90"/>
  <c r="J61"/>
  <c r="T90"/>
  <c r="P152"/>
  <c r="R152"/>
  <c r="BK165"/>
  <c r="J165"/>
  <c r="J64"/>
  <c r="T165"/>
  <c i="2" r="BK96"/>
  <c r="J96"/>
  <c r="J62"/>
  <c r="BK109"/>
  <c r="J109"/>
  <c r="J65"/>
  <c i="3" r="BK227"/>
  <c r="J227"/>
  <c r="J62"/>
  <c r="BK391"/>
  <c r="J391"/>
  <c r="J70"/>
  <c i="4" r="BK201"/>
  <c r="J201"/>
  <c r="J66"/>
  <c i="3" r="BK229"/>
  <c r="J229"/>
  <c r="J63"/>
  <c r="BK387"/>
  <c r="J387"/>
  <c r="J68"/>
  <c i="4" r="BK161"/>
  <c r="J161"/>
  <c r="J63"/>
  <c r="BK199"/>
  <c r="J199"/>
  <c r="J65"/>
  <c r="BK205"/>
  <c r="J205"/>
  <c r="J68"/>
  <c r="F55"/>
  <c r="BE100"/>
  <c r="BE110"/>
  <c r="BE113"/>
  <c r="BE120"/>
  <c r="BE123"/>
  <c r="BE146"/>
  <c r="BE150"/>
  <c r="BE153"/>
  <c r="BE158"/>
  <c r="BE162"/>
  <c r="BE166"/>
  <c r="BE169"/>
  <c r="BE172"/>
  <c r="BE174"/>
  <c r="BE185"/>
  <c r="J52"/>
  <c r="E78"/>
  <c r="BE94"/>
  <c r="BE108"/>
  <c r="BE128"/>
  <c r="BE131"/>
  <c r="BE175"/>
  <c r="BE180"/>
  <c r="BE189"/>
  <c r="BE193"/>
  <c r="BE197"/>
  <c r="BE97"/>
  <c r="BE115"/>
  <c r="BE177"/>
  <c r="BE178"/>
  <c r="BE91"/>
  <c r="BE103"/>
  <c r="BE105"/>
  <c r="BE136"/>
  <c r="BE139"/>
  <c r="BE141"/>
  <c r="BE144"/>
  <c r="BE148"/>
  <c r="BE156"/>
  <c r="BE181"/>
  <c r="BE183"/>
  <c r="BE187"/>
  <c r="BE191"/>
  <c r="BE195"/>
  <c r="BE200"/>
  <c r="BE202"/>
  <c r="BE206"/>
  <c i="3" r="E48"/>
  <c r="F55"/>
  <c r="BE105"/>
  <c r="BE108"/>
  <c r="BE130"/>
  <c r="BE139"/>
  <c r="BE142"/>
  <c r="BE158"/>
  <c r="BE164"/>
  <c r="BE166"/>
  <c r="BE174"/>
  <c r="BE177"/>
  <c r="BE183"/>
  <c r="BE242"/>
  <c r="BE254"/>
  <c r="BE264"/>
  <c r="BE271"/>
  <c r="BE275"/>
  <c r="BE277"/>
  <c r="BE281"/>
  <c r="BE291"/>
  <c r="BE294"/>
  <c r="BE295"/>
  <c r="BE299"/>
  <c r="BE322"/>
  <c r="BE334"/>
  <c r="BE358"/>
  <c r="BE366"/>
  <c r="BE382"/>
  <c r="J84"/>
  <c r="BE99"/>
  <c r="BE121"/>
  <c r="BE123"/>
  <c r="BE126"/>
  <c r="BE128"/>
  <c r="BE132"/>
  <c r="BE134"/>
  <c r="BE136"/>
  <c r="BE153"/>
  <c r="BE169"/>
  <c r="BE180"/>
  <c r="BE198"/>
  <c r="BE201"/>
  <c r="BE215"/>
  <c r="BE220"/>
  <c r="BE228"/>
  <c r="BE245"/>
  <c r="BE248"/>
  <c r="BE251"/>
  <c r="BE297"/>
  <c r="BE298"/>
  <c r="BE307"/>
  <c r="BE311"/>
  <c r="BE319"/>
  <c r="BE323"/>
  <c r="BE328"/>
  <c r="BE330"/>
  <c r="BE371"/>
  <c r="BE374"/>
  <c r="BE377"/>
  <c r="BE117"/>
  <c r="BE119"/>
  <c r="BE150"/>
  <c r="BE191"/>
  <c r="BE206"/>
  <c r="BE222"/>
  <c r="BE225"/>
  <c r="BE230"/>
  <c r="BE239"/>
  <c r="BE257"/>
  <c r="BE260"/>
  <c r="BE269"/>
  <c r="BE278"/>
  <c r="BE279"/>
  <c r="BE287"/>
  <c r="BE289"/>
  <c r="BE301"/>
  <c r="BE309"/>
  <c r="BE310"/>
  <c r="BE317"/>
  <c r="BE325"/>
  <c r="BE346"/>
  <c r="BE349"/>
  <c r="BE363"/>
  <c r="BE380"/>
  <c r="BE93"/>
  <c r="BE96"/>
  <c r="BE102"/>
  <c r="BE111"/>
  <c r="BE114"/>
  <c r="BE147"/>
  <c r="BE186"/>
  <c r="BE208"/>
  <c r="BE213"/>
  <c r="BE218"/>
  <c r="BE272"/>
  <c r="BE282"/>
  <c r="BE284"/>
  <c r="BE285"/>
  <c r="BE288"/>
  <c r="BE293"/>
  <c r="BE303"/>
  <c r="BE305"/>
  <c r="BE313"/>
  <c r="BE315"/>
  <c r="BE326"/>
  <c r="BE339"/>
  <c r="BE341"/>
  <c r="BE343"/>
  <c r="BE352"/>
  <c r="BE355"/>
  <c r="BE361"/>
  <c r="BE368"/>
  <c r="BE384"/>
  <c r="BE388"/>
  <c r="BE392"/>
  <c i="2" r="J52"/>
  <c r="F55"/>
  <c r="BE88"/>
  <c r="BE90"/>
  <c r="BE94"/>
  <c r="E48"/>
  <c r="BE92"/>
  <c r="BE97"/>
  <c r="BE100"/>
  <c r="BE102"/>
  <c r="BE105"/>
  <c r="BE107"/>
  <c r="BE110"/>
  <c i="3" r="F37"/>
  <c i="1" r="BD56"/>
  <c i="3" r="J34"/>
  <c i="1" r="AW56"/>
  <c i="2" r="F36"/>
  <c i="1" r="BC55"/>
  <c i="4" r="F35"/>
  <c i="1" r="BB57"/>
  <c i="4" r="F34"/>
  <c i="1" r="BA57"/>
  <c i="4" r="F37"/>
  <c i="1" r="BD57"/>
  <c i="4" r="J34"/>
  <c i="1" r="AW57"/>
  <c i="2" r="F37"/>
  <c i="1" r="BD55"/>
  <c i="2" r="F34"/>
  <c i="1" r="BA55"/>
  <c i="2" r="J34"/>
  <c i="1" r="AW55"/>
  <c i="3" r="F34"/>
  <c i="1" r="BA56"/>
  <c i="3" r="F36"/>
  <c i="1" r="BC56"/>
  <c i="3" r="F35"/>
  <c i="1" r="BB56"/>
  <c i="2" r="F35"/>
  <c i="1" r="BB55"/>
  <c i="4" r="F36"/>
  <c i="1" r="BC57"/>
  <c i="4" l="1" r="T89"/>
  <c r="T88"/>
  <c i="2" r="T86"/>
  <c r="T85"/>
  <c i="3" r="R91"/>
  <c r="R90"/>
  <c i="2" r="R86"/>
  <c r="R85"/>
  <c i="3" r="T91"/>
  <c r="T90"/>
  <c i="4" r="R89"/>
  <c r="R88"/>
  <c r="P89"/>
  <c r="P88"/>
  <c i="1" r="AU57"/>
  <c i="3" r="P91"/>
  <c r="P90"/>
  <c i="1" r="AU56"/>
  <c i="2" r="P86"/>
  <c r="P85"/>
  <c i="1" r="AU55"/>
  <c i="3" r="BK91"/>
  <c r="J91"/>
  <c r="J60"/>
  <c i="4" r="BK89"/>
  <c r="J89"/>
  <c r="J60"/>
  <c r="BK204"/>
  <c r="J204"/>
  <c r="J67"/>
  <c i="2" r="BK86"/>
  <c r="J86"/>
  <c r="J60"/>
  <c i="3" r="BK390"/>
  <c r="J390"/>
  <c r="J69"/>
  <c i="2" r="F33"/>
  <c i="1" r="AZ55"/>
  <c i="4" r="J33"/>
  <c i="1" r="AV57"/>
  <c r="AT57"/>
  <c r="BB54"/>
  <c r="W31"/>
  <c r="BD54"/>
  <c r="W33"/>
  <c i="2" r="J33"/>
  <c i="1" r="AV55"/>
  <c r="AT55"/>
  <c i="3" r="J33"/>
  <c i="1" r="AV56"/>
  <c r="AT56"/>
  <c i="4" r="F33"/>
  <c i="1" r="AZ57"/>
  <c r="BC54"/>
  <c r="AY54"/>
  <c r="BA54"/>
  <c r="W30"/>
  <c i="3" r="F33"/>
  <c i="1" r="AZ56"/>
  <c i="4" l="1" r="BK88"/>
  <c r="J88"/>
  <c r="J59"/>
  <c i="2" r="BK85"/>
  <c r="J85"/>
  <c r="J59"/>
  <c i="3" r="BK90"/>
  <c r="J90"/>
  <c r="J59"/>
  <c i="1" r="AU54"/>
  <c r="AX54"/>
  <c r="W32"/>
  <c r="AW54"/>
  <c r="AK30"/>
  <c r="AZ54"/>
  <c r="W29"/>
  <c i="4" l="1" r="J30"/>
  <c i="1" r="AG57"/>
  <c i="2" r="J30"/>
  <c i="1" r="AG55"/>
  <c i="3" r="J30"/>
  <c i="1" r="AG56"/>
  <c r="AV54"/>
  <c r="AK29"/>
  <c i="4" l="1" r="J39"/>
  <c i="3" r="J39"/>
  <c i="2" r="J39"/>
  <c i="1" r="AN57"/>
  <c r="AN55"/>
  <c r="AN56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<sst xmlns="http://schemas.openxmlformats.org/spreadsheetml/2006/main">
  <si>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</si>
  <si>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</si>
  <si>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</si>
  <si>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</si>
  <si>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</si>
  <si>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{6c0591dd-2a29-4ce5-acf8-e431d26db060}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</si>
  <si>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</si>
  <si>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</si>
  <si>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</si>
  <si>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</si>
  <si>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</si>
  <si>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</si>
  <si>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</si>
  <si>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</si>
  <si>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2207-I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</si>
  <si>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</si>
  <si>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</si>
  <si>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Přípojka vodovodu a kanalizace pro objekt Evangqlického kostela ve Varnsdorfu</t>
  </si>
  <si>
    <t>KSO:</t>
  </si>
  <si>
    <t/>
  </si>
  <si>
    <t>CC-CZ:</t>
  </si>
  <si>
    <t>Místo:</t>
  </si>
  <si>
    <t>Varnsdorf</t>
  </si>
  <si>
    <t>Datum:</t>
  </si>
  <si>
    <t>2. 5. 2022</t>
  </si>
  <si>
    <t>Zadavatel:</t>
  </si>
  <si>
    <t>IČ:</t>
  </si>
  <si>
    <t>Město Varnsdorf</t>
  </si>
  <si>
    <t>DIČ:</t>
  </si>
  <si>
    <t>Uchazeč:</t>
  </si>
  <si>
    <t>Vyplň údaj</t>
  </si>
  <si>
    <t>Projektant:</t>
  </si>
  <si>
    <t>Pavel Hruška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</si>
  <si>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</si>
  <si>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</si>
  <si>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</si>
  <si>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</si>
  <si>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</si>
  <si>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</si>
  <si>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</si>
  <si>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</si>
  <si>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</si>
  <si>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</si>
  <si>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</si>
  <si>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</si>
  <si>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</si>
  <si>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</si>
  <si>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</si>
  <si>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</si>
  <si>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</si>
  <si>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</si>
  <si>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</si>
  <si>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</si>
  <si>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</si>
  <si>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</si>
  <si>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</si>
  <si>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</si>
  <si>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</si>
  <si>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</si>
  <si>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</si>
  <si>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</si>
  <si>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</si>
  <si>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</si>
  <si>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</si>
  <si>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</si>
  <si>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</si>
  <si>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</si>
  <si>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</si>
  <si>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</si>
  <si>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</si>
  <si>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</si>
  <si>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</si>
  <si>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</si>
  <si>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</si>
  <si>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</si>
  <si>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</si>
  <si>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</t>
  </si>
  <si>
    <t>Vedlejší a ostatní náklady</t>
  </si>
  <si>
    <t>STA</t>
  </si>
  <si>
    <t>1</t>
  </si>
  <si>
    <t>{7d190856-533b-4f72-94d8-aec2cd458274}</t>
  </si>
  <si>
    <t>2</t>
  </si>
  <si>
    <t>SO 1</t>
  </si>
  <si>
    <t>Přípojka vodovodu a kanalizace</t>
  </si>
  <si>
    <t>{4a914d97-3ecf-4464-8ff7-8f1cbfc1e680}</t>
  </si>
  <si>
    <t>SO 2</t>
  </si>
  <si>
    <t>Dešťová kanalizace a vsak</t>
  </si>
  <si>
    <t>{0f17954c-d7b3-459b-9c75-41feed38f37b}</t>
  </si>
  <si>
    <t>KRYCÍ LIST SOUPISU PRACÍ</t>
  </si>
  <si>
    <t>Objekt:</t>
  </si>
  <si>
    <t>SO 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</si>
  <si>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</si>
  <si>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</si>
  <si>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</si>
  <si>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</si>
  <si>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</si>
  <si>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</si>
  <si>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</si>
  <si>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</si>
  <si>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</si>
  <si>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</si>
  <si>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</si>
  <si>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</si>
  <si>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</si>
  <si>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</si>
  <si>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</si>
  <si>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</si>
  <si>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</si>
  <si>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</si>
  <si>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</si>
  <si>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</si>
  <si>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</si>
  <si>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</si>
  <si>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</si>
  <si>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</si>
  <si>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</si>
  <si>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</si>
  <si>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</si>
  <si>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</si>
  <si>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</si>
  <si>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</si>
  <si>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</si>
  <si>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 včetně vytyčení inženýrských sítí</t>
  </si>
  <si>
    <t>…</t>
  </si>
  <si>
    <t>CS ÚRS 2021 02</t>
  </si>
  <si>
    <t>1024</t>
  </si>
  <si>
    <t>-204313544</t>
  </si>
  <si>
    <t>Online PSC</t>
  </si>
  <si>
    <t>https://podminky.urs.cz/item/CS_URS_2021_02/012103000</t>
  </si>
  <si>
    <t>012203000</t>
  </si>
  <si>
    <t>Geodetické práce při provádění stavby</t>
  </si>
  <si>
    <t>-2006013060</t>
  </si>
  <si>
    <t>https://podminky.urs.cz/item/CS_URS_2021_02/012203000</t>
  </si>
  <si>
    <t>3</t>
  </si>
  <si>
    <t>012303000</t>
  </si>
  <si>
    <t>Geodetické práce po výstavbě včetně zaměření nových sítí</t>
  </si>
  <si>
    <t>-1533160713</t>
  </si>
  <si>
    <t>https://podminky.urs.cz/item/CS_URS_2021_02/012303000</t>
  </si>
  <si>
    <t>4</t>
  </si>
  <si>
    <t>013254000</t>
  </si>
  <si>
    <t>Dokumentace skutečného provedení stavby</t>
  </si>
  <si>
    <t>-1891243503</t>
  </si>
  <si>
    <t>https://podminky.urs.cz/item/CS_URS_2021_02/013254000</t>
  </si>
  <si>
    <t>VRN3</t>
  </si>
  <si>
    <t>Zařízení staveniště</t>
  </si>
  <si>
    <t>030001000</t>
  </si>
  <si>
    <t>-1873657966</t>
  </si>
  <si>
    <t>https://podminky.urs.cz/item/CS_URS_2021_02/030001000</t>
  </si>
  <si>
    <t>VRN4</t>
  </si>
  <si>
    <t>Inženýrská činnost</t>
  </si>
  <si>
    <t>6</t>
  </si>
  <si>
    <t>043154000</t>
  </si>
  <si>
    <t>Zkoušky hutnicí</t>
  </si>
  <si>
    <t>750437572</t>
  </si>
  <si>
    <t>https://podminky.urs.cz/item/CS_URS_2021_02/043154000</t>
  </si>
  <si>
    <t>7</t>
  </si>
  <si>
    <t>045002000</t>
  </si>
  <si>
    <t>Kompletační a koordinační činnost včetně dokladové části ke kolaudaci</t>
  </si>
  <si>
    <t>597376435</t>
  </si>
  <si>
    <t>https://podminky.urs.cz/item/CS_URS_2021_02/045002000</t>
  </si>
  <si>
    <t>VRN7</t>
  </si>
  <si>
    <t>Provozní vlivy</t>
  </si>
  <si>
    <t>8</t>
  </si>
  <si>
    <t>070001000</t>
  </si>
  <si>
    <t>Provozní vlivy včetně projednání DIO a zajištění DIR</t>
  </si>
  <si>
    <t>608467964</t>
  </si>
  <si>
    <t>https://podminky.urs.cz/item/CS_URS_2021_02/070001000</t>
  </si>
  <si>
    <t>9</t>
  </si>
  <si>
    <t>073002000</t>
  </si>
  <si>
    <t>Ztížený pohyb vozidel v centrech měst</t>
  </si>
  <si>
    <t>-1262281915</t>
  </si>
  <si>
    <t>https://podminky.urs.cz/item/CS_URS_2021_02/073002000</t>
  </si>
  <si>
    <t>VRN9</t>
  </si>
  <si>
    <t>Ostatní náklady</t>
  </si>
  <si>
    <t>10</t>
  </si>
  <si>
    <t>090001000</t>
  </si>
  <si>
    <t>1578571277</t>
  </si>
  <si>
    <t>https://podminky.urs.cz/item/CS_URS_2021_02/090001000</t>
  </si>
  <si>
    <t>SO 1 - Přípojka vodovodu a kanalizace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</si>
  <si>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</si>
  <si>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</si>
  <si>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</si>
  <si>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</si>
  <si>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</si>
  <si>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</si>
  <si>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</si>
  <si>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</si>
  <si>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</si>
  <si>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</si>
  <si>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</si>
  <si>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HSV</t>
  </si>
  <si>
    <t>Práce a dodávky HSV</t>
  </si>
  <si>
    <t>Zemní práce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</si>
  <si>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</si>
  <si>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</si>
  <si>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m2</t>
  </si>
  <si>
    <t>811896109</t>
  </si>
  <si>
    <t>https://podminky.urs.cz/item/CS_URS_2021_02/113106023</t>
  </si>
  <si>
    <t>VV</t>
  </si>
  <si>
    <t>2*1"skladba chodníku</t>
  </si>
  <si>
    <t>113107022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</si>
  <si>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</si>
  <si>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-1533080030</t>
  </si>
  <si>
    <t>https://podminky.urs.cz/item/CS_URS_2021_02/113107022</t>
  </si>
  <si>
    <t>113107023</t>
  </si>
  <si>
    <t>Odstranění podkladů nebo krytů při překopech inženýrských sítí s přemístěním hmot na skládku ve vzdálenosti do 3 m nebo s naložením na dopravní prostředek ručně z kameniva hrubého drceného, o tl. vrstvy přes 200 do 300 mm</t>
  </si>
  <si>
    <t>1993796505</t>
  </si>
  <si>
    <t>https://podminky.urs.cz/item/CS_URS_2021_02/113107023</t>
  </si>
  <si>
    <t>14*1"skladba vozovky</t>
  </si>
  <si>
    <t>113107030</t>
  </si>
  <si>
    <t>Odstranění podkladů nebo krytů při překopech inženýrských sítí s přemístěním hmot na skládku ve vzdálenosti do 3 m nebo s naložením na dopravní prostředek ručně z betonu prostého, o tl. vrstvy do 100 mm</t>
  </si>
  <si>
    <t>1721036069</t>
  </si>
  <si>
    <t>https://podminky.urs.cz/item/CS_URS_2021_02/113107030</t>
  </si>
  <si>
    <t>113107043</t>
  </si>
  <si>
    <t>Odstranění podkladů nebo krytů při překopech inženýrských sítí s přemístěním hmot na skládku ve vzdálenosti do 3 m nebo s naložením na dopravní prostředek ručně živičných, o tl. vrstvy přes 100 do 150 mm</t>
  </si>
  <si>
    <t>1178648038</t>
  </si>
  <si>
    <t>https://podminky.urs.cz/item/CS_URS_2021_02/113107043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</si>
  <si>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</si>
  <si>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</si>
  <si>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</si>
  <si>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397508536</t>
  </si>
  <si>
    <t>https://podminky.urs.cz/item/CS_URS_2021_02/113201112</t>
  </si>
  <si>
    <t>2"u chodníku</t>
  </si>
  <si>
    <t>113202111</t>
  </si>
  <si>
    <t>Vytrhání obrub s vybouráním lože, s přemístěním hmot na skládku na vzdálenost do 3 m nebo s naložením na dopravní prostředek z krajníků nebo obrubníků stojatých</t>
  </si>
  <si>
    <t>822348767</t>
  </si>
  <si>
    <t>https://podminky.urs.cz/item/CS_URS_2021_02/113202111</t>
  </si>
  <si>
    <t>119001401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</si>
  <si>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</si>
  <si>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743382903</t>
  </si>
  <si>
    <t>https://podminky.urs.cz/item/CS_URS_2021_02/119001401</t>
  </si>
  <si>
    <t>1+1*2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</si>
  <si>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</si>
  <si>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</si>
  <si>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-1337605550</t>
  </si>
  <si>
    <t>https://podminky.urs.cz/item/CS_URS_2021_02/119001421</t>
  </si>
  <si>
    <t>119002121</t>
  </si>
  <si>
    <t>Pomocné konstrukce při zabezpečení výkopu vodorovné pochozí přechodová lávka délky do 2 m včetně zábradlí zřízení</t>
  </si>
  <si>
    <t>kus</t>
  </si>
  <si>
    <t>-1934817168</t>
  </si>
  <si>
    <t>https://podminky.urs.cz/item/CS_URS_2021_02/119002121</t>
  </si>
  <si>
    <t>11</t>
  </si>
  <si>
    <t>119002122</t>
  </si>
  <si>
    <t>Pomocné konstrukce při zabezpečení výkopu vodorovné pochozí přechodová lávka délky do 2 m včetně zábradlí odstranění</t>
  </si>
  <si>
    <t>-2144727427</t>
  </si>
  <si>
    <t>https://podminky.urs.cz/item/CS_URS_2021_02/119002122</t>
  </si>
  <si>
    <t>12</t>
  </si>
  <si>
    <t>119002411</t>
  </si>
  <si>
    <t>Pomocné konstrukce při zabezpečení výkopu vodorovné pojízdné z tlustého ocelového plechu šířky výkopu do 1 m zřízení</t>
  </si>
  <si>
    <t>647488030</t>
  </si>
  <si>
    <t>https://podminky.urs.cz/item/CS_URS_2021_02/119002411</t>
  </si>
  <si>
    <t>2*3</t>
  </si>
  <si>
    <t>13</t>
  </si>
  <si>
    <t>119002412</t>
  </si>
  <si>
    <t>Pomocné konstrukce při zabezpečení výkopu vodorovné pojízdné z tlustého ocelového plechu šířky výkopu do 1 m odstranění</t>
  </si>
  <si>
    <t>1249895565</t>
  </si>
  <si>
    <t>https://podminky.urs.cz/item/CS_URS_2021_02/119002412</t>
  </si>
  <si>
    <t>14</t>
  </si>
  <si>
    <t>119003141</t>
  </si>
  <si>
    <t>Pomocné konstrukce při zabezpečení výkopu svislé plastový plot zřízení</t>
  </si>
  <si>
    <t>-468777520</t>
  </si>
  <si>
    <t>https://podminky.urs.cz/item/CS_URS_2021_02/119003141</t>
  </si>
  <si>
    <t>119003142</t>
  </si>
  <si>
    <t>Pomocné konstrukce při zabezpečení výkopu svislé plastový plot odstranění</t>
  </si>
  <si>
    <t>369258606</t>
  </si>
  <si>
    <t>https://podminky.urs.cz/item/CS_URS_2021_02/119003142</t>
  </si>
  <si>
    <t>16</t>
  </si>
  <si>
    <t>119004111</t>
  </si>
  <si>
    <t>Pomocné konstrukce při zabezpečení výkopu bezpečný vstup nebo výstup žebříkem zřízení</t>
  </si>
  <si>
    <t>-1962262865</t>
  </si>
  <si>
    <t>https://podminky.urs.cz/item/CS_URS_2021_02/119004111</t>
  </si>
  <si>
    <t>17</t>
  </si>
  <si>
    <t>119004112</t>
  </si>
  <si>
    <t>Pomocné konstrukce při zabezpečení výkopu bezpečný vstup nebo výstup žebříkem odstranění</t>
  </si>
  <si>
    <t>-1967373698</t>
  </si>
  <si>
    <t>https://podminky.urs.cz/item/CS_URS_2021_02/119004112</t>
  </si>
  <si>
    <t>18</t>
  </si>
  <si>
    <t>121112003</t>
  </si>
  <si>
    <t>Sejmutí ornice ručně při souvislé ploše, tl. vrstvy do 200 mm</t>
  </si>
  <si>
    <t>-1579071340</t>
  </si>
  <si>
    <t>https://podminky.urs.cz/item/CS_URS_2021_02/121112003</t>
  </si>
  <si>
    <t>9*1</t>
  </si>
  <si>
    <t>19</t>
  </si>
  <si>
    <t>121151103</t>
  </si>
  <si>
    <t>Sejmutí ornice strojně při souvislé ploše do 100 m2, tl. vrstvy do 200 mm</t>
  </si>
  <si>
    <t>-629291742</t>
  </si>
  <si>
    <t>https://podminky.urs.cz/item/CS_URS_2021_02/121151103</t>
  </si>
  <si>
    <t>39*1</t>
  </si>
  <si>
    <t>20</t>
  </si>
  <si>
    <t>132212211</t>
  </si>
  <si>
    <t>Hloubení rýh šířky přes 800 do 2 000 mm ručně zapažených i nezapažených, s urovnáním dna do předepsaného profilu a spádu v hornině třídy těžitelnosti I skupiny 3 soudržných</t>
  </si>
  <si>
    <t>m3</t>
  </si>
  <si>
    <t>1621798746</t>
  </si>
  <si>
    <t>https://podminky.urs.cz/item/CS_URS_2021_02/132212211</t>
  </si>
  <si>
    <t>9*1*(1,7-0,15)"u kořenového systému stromů</t>
  </si>
  <si>
    <t>(15+2+2)*1*(1,7-0,4)"výkop v prostoru komunikace a chodníku až po ruční výkop</t>
  </si>
  <si>
    <t>Součet</t>
  </si>
  <si>
    <t>132254203</t>
  </si>
  <si>
    <t>Hloubení zapažených rýh šířky přes 800 do 2 000 mm strojně s urovnáním dna do předepsaného profilu a spádu v hornině třídy těžitelnosti I skupiny 3 přes 50 do 100 m3</t>
  </si>
  <si>
    <t>-1722627013</t>
  </si>
  <si>
    <t>https://podminky.urs.cz/item/CS_URS_2021_02/132254203</t>
  </si>
  <si>
    <t>30*1*(1,7-0,15)"od ručního výkopu po kostel</t>
  </si>
  <si>
    <t>22</t>
  </si>
  <si>
    <t>139001101</t>
  </si>
  <si>
    <t>Příplatek k cenám hloubených vykopávek za ztížení vykopávky v blízkosti podzemního vedení nebo výbušnin pro jakoukoliv třídu horniny</t>
  </si>
  <si>
    <t>1195128172</t>
  </si>
  <si>
    <t>https://podminky.urs.cz/item/CS_URS_2021_02/139001101</t>
  </si>
  <si>
    <t>(4*2)*1*(1,7-0,15)"od ručního výkopu po kostel - pro křížení nepředvídatelných sítí</t>
  </si>
  <si>
    <t>23</t>
  </si>
  <si>
    <t>139751101</t>
  </si>
  <si>
    <t>Vykopávka v uzavřených prostorech ručně v hornině třídy těžitelnosti I skupiny 1 až 3</t>
  </si>
  <si>
    <t>837346500</t>
  </si>
  <si>
    <t>https://podminky.urs.cz/item/CS_URS_2021_02/139751101</t>
  </si>
  <si>
    <t>1*1*1,5"pro zatažení do objektu</t>
  </si>
  <si>
    <t>5*0,4*0,4+1*1*1,5"pro vodovod v objektu</t>
  </si>
  <si>
    <t>24</t>
  </si>
  <si>
    <t>151201101</t>
  </si>
  <si>
    <t>Zřízení pažení a rozepření stěn rýh pro podzemní vedení zátažné, hloubky do 2 m</t>
  </si>
  <si>
    <t>1992104175</t>
  </si>
  <si>
    <t>https://podminky.urs.cz/item/CS_URS_2021_02/151201101</t>
  </si>
  <si>
    <t>(9*1,7)*2"u kořenového systému stromů</t>
  </si>
  <si>
    <t>((15+2+2)*1,7)*2"výkop v prostoru komunikace a chodníku až po ruční výkop</t>
  </si>
  <si>
    <t>(30*1,7)*2"od ručního výkopu po kostel</t>
  </si>
  <si>
    <t>25</t>
  </si>
  <si>
    <t>151201111</t>
  </si>
  <si>
    <t>Odstranění pažení a rozepření stěn rýh pro podzemní vedení s uložením materiálu na vzdálenost do 3 m od kraje výkopu zátažné, hloubky do 2 m</t>
  </si>
  <si>
    <t>710452297</t>
  </si>
  <si>
    <t>https://podminky.urs.cz/item/CS_URS_2021_02/151201111</t>
  </si>
  <si>
    <t>26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</si>
  <si>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</si>
  <si>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</si>
  <si>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216382020</t>
  </si>
  <si>
    <t>https://podminky.urs.cz/item/CS_URS_2021_02/162211311</t>
  </si>
  <si>
    <t>3,8-2"uvnitř objektu</t>
  </si>
  <si>
    <t>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</si>
  <si>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</si>
  <si>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</si>
  <si>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753849534</t>
  </si>
  <si>
    <t>https://podminky.urs.cz/item/CS_URS_2021_02/162751117</t>
  </si>
  <si>
    <t>38,65+46,5+3,8"vykopaná zemina</t>
  </si>
  <si>
    <t>-(2+33+9,9)"zemina potřebná k zásypu</t>
  </si>
  <si>
    <t>28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</si>
  <si>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</si>
  <si>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</si>
  <si>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994060748</t>
  </si>
  <si>
    <t>https://podminky.urs.cz/item/CS_URS_2021_02/162751119</t>
  </si>
  <si>
    <t>44,05*30 'Přepočtené koeficientem množství</t>
  </si>
  <si>
    <t>29</t>
  </si>
  <si>
    <t>167151101</t>
  </si>
  <si>
    <t>Nakládání, skládání a překládání neulehlého výkopku nebo sypaniny strojně nakládání, množství do 100 m3, z horniny třídy těžitelnosti I, skupiny 1 až 3</t>
  </si>
  <si>
    <t>-1925352067</t>
  </si>
  <si>
    <t>https://podminky.urs.cz/item/CS_URS_2021_02/167151101</t>
  </si>
  <si>
    <t>44,05"přebytečné zeminy</t>
  </si>
  <si>
    <t>30</t>
  </si>
  <si>
    <t>171201221</t>
  </si>
  <si>
    <t>Poplatek za uložení stavebního odpadu na skládce (skládkovné) zeminy a kamení zatříděného do Katalogu odpadů pod kódem 17 05 04</t>
  </si>
  <si>
    <t>t</t>
  </si>
  <si>
    <t>-559575908</t>
  </si>
  <si>
    <t>https://podminky.urs.cz/item/CS_URS_2021_02/171201221</t>
  </si>
  <si>
    <t>44,05*2 'Přepočtené koeficientem množství</t>
  </si>
  <si>
    <t>31</t>
  </si>
  <si>
    <t>174111101</t>
  </si>
  <si>
    <t>Zásyp sypaninou z jakékoliv horniny ručně s uložením výkopku ve vrstvách se zhutněním jam, šachet, rýh nebo kolem objektů v těchto vykopávkách</t>
  </si>
  <si>
    <t>655297893</t>
  </si>
  <si>
    <t>https://podminky.urs.cz/item/CS_URS_2021_02/174111101</t>
  </si>
  <si>
    <t>9*1*(1,7-0,15-0,1-0,35)"u kořenového systému stromů</t>
  </si>
  <si>
    <t>32</t>
  </si>
  <si>
    <t>174111102</t>
  </si>
  <si>
    <t>Zásyp sypaninou z jakékoliv horniny ručně s uložením výkopku ve vrstvách se zhutněním v uzavřených prostorách s urovnáním povrchu zásypu</t>
  </si>
  <si>
    <t>-628182400</t>
  </si>
  <si>
    <t>https://podminky.urs.cz/item/CS_URS_2021_02/174111102</t>
  </si>
  <si>
    <t>1*1*(1,5-0,5)"pro zatažení do objektu</t>
  </si>
  <si>
    <t>1*1*(1,5-0,5)"pro vodovod v objektu</t>
  </si>
  <si>
    <t>33</t>
  </si>
  <si>
    <t>174151101</t>
  </si>
  <si>
    <t>Zásyp sypaninou z jakékoliv horniny strojně s uložením výkopku ve vrstvách se zhutněním jam, šachet, rýh nebo kolem objektů v těchto vykopávkách</t>
  </si>
  <si>
    <t>-302105940</t>
  </si>
  <si>
    <t>https://podminky.urs.cz/item/CS_URS_2021_02/174151101</t>
  </si>
  <si>
    <t>ŠD</t>
  </si>
  <si>
    <t>(15+2+2)*1*(1,7-0,4-0,1-0,35-0,5)"výkop v prostoru komunikace a chodníku až po ruční výkop</t>
  </si>
  <si>
    <t>zemina</t>
  </si>
  <si>
    <t>30*1*(1,7-0,15-0,1-0,35)"od ručního výkopu po kostel</t>
  </si>
  <si>
    <t>34</t>
  </si>
  <si>
    <t>M</t>
  </si>
  <si>
    <t>58344197</t>
  </si>
  <si>
    <t>štěrkodrť frakce 0/63</t>
  </si>
  <si>
    <t>1738633943</t>
  </si>
  <si>
    <t>6,65*2 'Přepočtené koeficientem množství</t>
  </si>
  <si>
    <t>35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</si>
  <si>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</si>
  <si>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</si>
  <si>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-26469630</t>
  </si>
  <si>
    <t>https://podminky.urs.cz/item/CS_URS_2021_02/175111101</t>
  </si>
  <si>
    <t>9*1*0,35"u kořenového systému stromů</t>
  </si>
  <si>
    <t>(5+1)*0,4*0,4"pro vodovod a kanalizaci uvnitř objektu</t>
  </si>
  <si>
    <t>36</t>
  </si>
  <si>
    <t>58331351</t>
  </si>
  <si>
    <t>kamenivo těžené drobné frakce 0/4</t>
  </si>
  <si>
    <t>1455898757</t>
  </si>
  <si>
    <t>4,11*2 'Přepočtené koeficientem množství</t>
  </si>
  <si>
    <t>37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</si>
  <si>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</si>
  <si>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</si>
  <si>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-1214948366</t>
  </si>
  <si>
    <t>https://podminky.urs.cz/item/CS_URS_2021_02/175151101</t>
  </si>
  <si>
    <t>(15+2+2)*1*0,35"výkop v prostoru komunikace a chodníku až po ruční výkop</t>
  </si>
  <si>
    <t>30*1*0,35"od ručního výkopu po kostel</t>
  </si>
  <si>
    <t>38</t>
  </si>
  <si>
    <t>1860667407</t>
  </si>
  <si>
    <t>17,15*2 'Přepočtené koeficientem množství</t>
  </si>
  <si>
    <t>39</t>
  </si>
  <si>
    <t>181152302</t>
  </si>
  <si>
    <t>Úprava pláně na stavbách silnic a dálnic strojně v zářezech mimo skalních se zhutněním</t>
  </si>
  <si>
    <t>91398847</t>
  </si>
  <si>
    <t>https://podminky.urs.cz/item/CS_URS_2021_02/181152302</t>
  </si>
  <si>
    <t>14*1+2*1</t>
  </si>
  <si>
    <t>40</t>
  </si>
  <si>
    <t>181311103</t>
  </si>
  <si>
    <t>Rozprostření a urovnání ornice v rovině nebo ve svahu sklonu do 1:5 ručně při souvislé ploše, tl. vrstvy do 200 mm</t>
  </si>
  <si>
    <t>-1114880946</t>
  </si>
  <si>
    <t>https://podminky.urs.cz/item/CS_URS_2021_02/181311103</t>
  </si>
  <si>
    <t>41</t>
  </si>
  <si>
    <t>181351003</t>
  </si>
  <si>
    <t>Rozprostření a urovnání ornice v rovině nebo ve svahu sklonu do 1:5 strojně při souvislé ploše do 100 m2, tl. vrstvy do 200 mm</t>
  </si>
  <si>
    <t>84759721</t>
  </si>
  <si>
    <t>https://podminky.urs.cz/item/CS_URS_2021_02/181351003</t>
  </si>
  <si>
    <t>42</t>
  </si>
  <si>
    <t>181411131</t>
  </si>
  <si>
    <t>Založení trávníku na půdě předem připravené plochy do 1000 m2 výsevem včetně utažení parkového v rovině nebo na svahu do 1:5</t>
  </si>
  <si>
    <t>-1497422228</t>
  </si>
  <si>
    <t>https://podminky.urs.cz/item/CS_URS_2021_02/181411131</t>
  </si>
  <si>
    <t>45*5</t>
  </si>
  <si>
    <t>43</t>
  </si>
  <si>
    <t>00572410</t>
  </si>
  <si>
    <t>osivo směs travní parková</t>
  </si>
  <si>
    <t>kg</t>
  </si>
  <si>
    <t>1758972942</t>
  </si>
  <si>
    <t>225*0,02 'Přepočtené koeficientem množství</t>
  </si>
  <si>
    <t>Svislé a kompletní konstrukce</t>
  </si>
  <si>
    <t>44</t>
  </si>
  <si>
    <t>3484010-R</t>
  </si>
  <si>
    <t>Úprava stávajícího drátěného plocení pro provedení výkopu</t>
  </si>
  <si>
    <t>-126102948</t>
  </si>
  <si>
    <t>Vodorovné konstrukce</t>
  </si>
  <si>
    <t>45</t>
  </si>
  <si>
    <t>451572111</t>
  </si>
  <si>
    <t>Lože pod potrubí, stoky a drobné objekty v otevřeném výkopu z kameniva drobného těženého 0 až 4 mm</t>
  </si>
  <si>
    <t>877444675</t>
  </si>
  <si>
    <t>https://podminky.urs.cz/item/CS_URS_2021_02/451572111</t>
  </si>
  <si>
    <t>9*1*0,1"u kořenového systému stromů</t>
  </si>
  <si>
    <t>(15+2+2)*1*0,1"výkop v prostoru komunikace a chodníku až po ruční výkop</t>
  </si>
  <si>
    <t>30*1*0,1"od ručního výkopu po kostel</t>
  </si>
  <si>
    <t>Mezisoučet</t>
  </si>
  <si>
    <t>(5+1)*0,4*0,4"pro vodovod a kanalizaci uvnitr objektu</t>
  </si>
  <si>
    <t>Komunikace pozemní</t>
  </si>
  <si>
    <t>46</t>
  </si>
  <si>
    <t>566901133</t>
  </si>
  <si>
    <t>Vyspravení podkladu po překopech inženýrských sítí plochy do 15 m2 s rozprostřením a zhutněním štěrkodrtí tl. 200 mm</t>
  </si>
  <si>
    <t>2114727957</t>
  </si>
  <si>
    <t>https://podminky.urs.cz/item/CS_URS_2021_02/566901133</t>
  </si>
  <si>
    <t>47</t>
  </si>
  <si>
    <t>566901134</t>
  </si>
  <si>
    <t>Vyspravení podkladu po překopech inženýrských sítí plochy do 15 m2 s rozprostřením a zhutněním štěrkodrtí tl. 250 mm</t>
  </si>
  <si>
    <t>-261994083</t>
  </si>
  <si>
    <t>https://podminky.urs.cz/item/CS_URS_2021_02/566901134</t>
  </si>
  <si>
    <t>48</t>
  </si>
  <si>
    <t>566901161</t>
  </si>
  <si>
    <t>Vyspravení podkladu po překopech inženýrských sítí plochy do 15 m2 s rozprostřením a zhutněním obalovaným kamenivem ACP (OK) tl. 100 mm</t>
  </si>
  <si>
    <t>1433763314</t>
  </si>
  <si>
    <t>https://podminky.urs.cz/item/CS_URS_2021_02/566901161</t>
  </si>
  <si>
    <t>49</t>
  </si>
  <si>
    <t>566901171</t>
  </si>
  <si>
    <t>Vyspravení podkladu po překopech inženýrských sítí plochy do 15 m2 s rozprostřením a zhutněním směsí zpevněnou cementem SC C 20/25 (PB I) tl. 100 mm</t>
  </si>
  <si>
    <t>-1459634569</t>
  </si>
  <si>
    <t>https://podminky.urs.cz/item/CS_URS_2021_02/566901171</t>
  </si>
  <si>
    <t>50</t>
  </si>
  <si>
    <t>572340111</t>
  </si>
  <si>
    <t>Vyspravení krytu komunikací po překopech inženýrských sítí plochy do 15 m2 asfaltovým betonem ACO (AB), po zhutnění tl. přes 30 do 50 mm</t>
  </si>
  <si>
    <t>718939002</t>
  </si>
  <si>
    <t>https://podminky.urs.cz/item/CS_URS_2021_02/572340111</t>
  </si>
  <si>
    <t>51</t>
  </si>
  <si>
    <t>573191111</t>
  </si>
  <si>
    <t>Postřik infiltrační kationaktivní emulzí v množství 1,00 kg/m2</t>
  </si>
  <si>
    <t>-1952583434</t>
  </si>
  <si>
    <t>https://podminky.urs.cz/item/CS_URS_2021_02/573191111</t>
  </si>
  <si>
    <t>52</t>
  </si>
  <si>
    <t>573231112</t>
  </si>
  <si>
    <t>Postřik spojovací PS bez posypu kamenivem ze silniční emulze, v množství 0,80 kg/m2</t>
  </si>
  <si>
    <t>-256417553</t>
  </si>
  <si>
    <t>https://podminky.urs.cz/item/CS_URS_2021_02/573231112</t>
  </si>
  <si>
    <t>53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</si>
  <si>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</si>
  <si>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</si>
  <si>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-1673622818</t>
  </si>
  <si>
    <t>https://podminky.urs.cz/item/CS_URS_2021_02/596211110</t>
  </si>
  <si>
    <t>Trubní vedení</t>
  </si>
  <si>
    <t>54</t>
  </si>
  <si>
    <t>871161211</t>
  </si>
  <si>
    <t>Montáž vodovodního potrubí z plastů v otevřeném výkopu z polyetylenu PE 100 svařovaných elektrotvarovkou SDR 11/PN16 D 32 x 3,0 mm</t>
  </si>
  <si>
    <t>-450559559</t>
  </si>
  <si>
    <t>https://podminky.urs.cz/item/CS_URS_2021_02/871161211</t>
  </si>
  <si>
    <t>10+20+26,5+1,75+0,5"venku</t>
  </si>
  <si>
    <t>8"uvnitř objektu</t>
  </si>
  <si>
    <t>55</t>
  </si>
  <si>
    <t>28613170</t>
  </si>
  <si>
    <t>trubka vodovodní PE100 SDR11 se signalizační vrstvou 32x3,0mm</t>
  </si>
  <si>
    <t>-1820134096</t>
  </si>
  <si>
    <t>66,75*1,015 'Přepočtené koeficientem množství</t>
  </si>
  <si>
    <t>56</t>
  </si>
  <si>
    <t>87126520-R</t>
  </si>
  <si>
    <t>Napojení potrubí do stávající šachty včetně utěsnění prostupu a materiálu</t>
  </si>
  <si>
    <t>1174340111</t>
  </si>
  <si>
    <t>57</t>
  </si>
  <si>
    <t>871315211</t>
  </si>
  <si>
    <t>Kanalizační potrubí z tvrdého PVC v otevřeném výkopu ve sklonu do 20 %, hladkého plnostěnného jednovrstvého, tuhost třídy SN 4 DN 160</t>
  </si>
  <si>
    <t>979603084</t>
  </si>
  <si>
    <t>https://podminky.urs.cz/item/CS_URS_2021_02/871315211</t>
  </si>
  <si>
    <t>26+29,3+1,85+0,5</t>
  </si>
  <si>
    <t>58</t>
  </si>
  <si>
    <t>877161101</t>
  </si>
  <si>
    <t>Montáž tvarovek na vodovodním plastovém potrubí z polyetylenu PE 100 elektrotvarovek SDR 11/PN16 spojek, oblouků nebo redukcí d 32</t>
  </si>
  <si>
    <t>-1339612005</t>
  </si>
  <si>
    <t>https://podminky.urs.cz/item/CS_URS_2021_02/877161101</t>
  </si>
  <si>
    <t>59</t>
  </si>
  <si>
    <t>28615969</t>
  </si>
  <si>
    <t>elektrospojka SDR11 PE 100 PN16 D 32mm</t>
  </si>
  <si>
    <t>758215</t>
  </si>
  <si>
    <t>60</t>
  </si>
  <si>
    <t>28653073</t>
  </si>
  <si>
    <t>elektrokoleno 90° přechodové PE-mosaz vodovodního potrubí PE vnější závit 32-1 1/4"</t>
  </si>
  <si>
    <t>-1951731113</t>
  </si>
  <si>
    <t>61</t>
  </si>
  <si>
    <t>877161112</t>
  </si>
  <si>
    <t>Montáž tvarovek na vodovodním plastovém potrubí z polyetylenu PE 100 elektrotvarovek SDR 11/PN16 kolen 90° d 32</t>
  </si>
  <si>
    <t>1001206559</t>
  </si>
  <si>
    <t>https://podminky.urs.cz/item/CS_URS_2021_02/877161112</t>
  </si>
  <si>
    <t>62</t>
  </si>
  <si>
    <t>28653052</t>
  </si>
  <si>
    <t>elektrokoleno 90° PE 100 D 32mm</t>
  </si>
  <si>
    <t>967684115</t>
  </si>
  <si>
    <t>63</t>
  </si>
  <si>
    <t>877161118</t>
  </si>
  <si>
    <t>Montáž tvarovek na vodovodním plastovém potrubí z polyetylenu PE 100 elektrotvarovek SDR 11/PN16 záslepek d 32</t>
  </si>
  <si>
    <t>1749344002</t>
  </si>
  <si>
    <t>https://podminky.urs.cz/item/CS_URS_2021_02/877161118</t>
  </si>
  <si>
    <t>64</t>
  </si>
  <si>
    <t>28615020</t>
  </si>
  <si>
    <t>elektrozáslepka SDR11 PE 100 PN16 D 32mm</t>
  </si>
  <si>
    <t>118286933</t>
  </si>
  <si>
    <t>65</t>
  </si>
  <si>
    <t>877315211</t>
  </si>
  <si>
    <t>Montáž tvarovek na kanalizačním potrubí z trub z plastu z tvrdého PVC nebo z polypropylenu v otevřeném výkopu jednoosých DN 160</t>
  </si>
  <si>
    <t>-2134498391</t>
  </si>
  <si>
    <t>https://podminky.urs.cz/item/CS_URS_2021_02/877315211</t>
  </si>
  <si>
    <t>66</t>
  </si>
  <si>
    <t>28611361</t>
  </si>
  <si>
    <t>koleno kanalizační PVC KG 160x45°</t>
  </si>
  <si>
    <t>1472590526</t>
  </si>
  <si>
    <t>67</t>
  </si>
  <si>
    <t>28611588</t>
  </si>
  <si>
    <t>zátka kanalizace plastové KG DN 150</t>
  </si>
  <si>
    <t>1660913656</t>
  </si>
  <si>
    <t>68</t>
  </si>
  <si>
    <t>879171111</t>
  </si>
  <si>
    <t>Montáž napojení vodovodní přípojky v otevřeném výkopu ve sklonu přes 20 % DN 32</t>
  </si>
  <si>
    <t>489075724</t>
  </si>
  <si>
    <t>https://podminky.urs.cz/item/CS_URS_2021_02/879171111</t>
  </si>
  <si>
    <t>69</t>
  </si>
  <si>
    <t>891182211</t>
  </si>
  <si>
    <t>Montáž vodovodních armatur na potrubí vodoměrů v šachtě závitových G 5/4</t>
  </si>
  <si>
    <t>825711648</t>
  </si>
  <si>
    <t>https://podminky.urs.cz/item/CS_URS_2021_02/891182211</t>
  </si>
  <si>
    <t>70</t>
  </si>
  <si>
    <t>3880000-R</t>
  </si>
  <si>
    <t>vodoměr - dodávka SČVK</t>
  </si>
  <si>
    <t>-1394533531</t>
  </si>
  <si>
    <t>71</t>
  </si>
  <si>
    <t>3880001-R</t>
  </si>
  <si>
    <t>vodoměrná sestava - 2x kulvý kohout DN 32, zpětný ventil DN 32, vypouštěcí kulový kohout DN 15 včetně držaku</t>
  </si>
  <si>
    <t>-420923535</t>
  </si>
  <si>
    <t>72</t>
  </si>
  <si>
    <t>891249111</t>
  </si>
  <si>
    <t>Montáž vodovodních armatur na potrubí navrtávacích pasů s ventilem Jt 1 MPa, na potrubí z trub litinových, ocelových nebo plastických hmot DN 80</t>
  </si>
  <si>
    <t>784487786</t>
  </si>
  <si>
    <t>https://podminky.urs.cz/item/CS_URS_2021_02/891249111</t>
  </si>
  <si>
    <t>73</t>
  </si>
  <si>
    <t>42273482</t>
  </si>
  <si>
    <t xml:space="preserve">pás navrtávací uzávěrový z tvárné litiny DN 80, pro litinové a ocelové potrubí, se závitovým  výstupem 5/4"</t>
  </si>
  <si>
    <t>145098624</t>
  </si>
  <si>
    <t>74</t>
  </si>
  <si>
    <t>42291058</t>
  </si>
  <si>
    <t>souprava zemní pro navrtávací pas s kohoutem Rd 2,0m</t>
  </si>
  <si>
    <t>-636139629</t>
  </si>
  <si>
    <t>75</t>
  </si>
  <si>
    <t>892233122</t>
  </si>
  <si>
    <t>Proplach a dezinfekce vodovodního potrubí DN od 40 do 70</t>
  </si>
  <si>
    <t>-1268238517</t>
  </si>
  <si>
    <t>https://podminky.urs.cz/item/CS_URS_2021_02/892233122</t>
  </si>
  <si>
    <t>76</t>
  </si>
  <si>
    <t>892241111</t>
  </si>
  <si>
    <t>Tlakové zkoušky vodou na potrubí DN do 80</t>
  </si>
  <si>
    <t>1432579161</t>
  </si>
  <si>
    <t>https://podminky.urs.cz/item/CS_URS_2021_02/892241111</t>
  </si>
  <si>
    <t>77</t>
  </si>
  <si>
    <t>892351111</t>
  </si>
  <si>
    <t>Tlakové zkoušky vodou na potrubí DN 150 nebo 200</t>
  </si>
  <si>
    <t>-1125497972</t>
  </si>
  <si>
    <t>https://podminky.urs.cz/item/CS_URS_2021_02/892351111</t>
  </si>
  <si>
    <t>78</t>
  </si>
  <si>
    <t>892372111</t>
  </si>
  <si>
    <t>Tlakové zkoušky vodou zabezpečení konců potrubí při tlakových zkouškách DN do 300</t>
  </si>
  <si>
    <t>204843823</t>
  </si>
  <si>
    <t>https://podminky.urs.cz/item/CS_URS_2021_02/892372111</t>
  </si>
  <si>
    <t>79</t>
  </si>
  <si>
    <t>893811223</t>
  </si>
  <si>
    <t>Osazení vodoměrné šachty z polypropylenu PP obetonované pro statické zatížení hranaté, půdorysné plochy do 1,5 m2, světlé hloubky přes 1,4 m do 1,6 m</t>
  </si>
  <si>
    <t>-1014209536</t>
  </si>
  <si>
    <t>https://podminky.urs.cz/item/CS_URS_2021_02/893811223</t>
  </si>
  <si>
    <t>80</t>
  </si>
  <si>
    <t>56230540</t>
  </si>
  <si>
    <t>šachta vodoměrná hranatá k obetonování 0,9/1,2/1,6 m</t>
  </si>
  <si>
    <t>1145572552</t>
  </si>
  <si>
    <t>81</t>
  </si>
  <si>
    <t>8938112-R</t>
  </si>
  <si>
    <t>Příplatek k Osazení vodoměrné šachty z polypropylenu PP obetonované pro statické zatížení hranaté, půdorysné plochy do 1,5 m2, světlé hloubky přes 1,4 m do 1,6 m za výztužení obetonávky šachty</t>
  </si>
  <si>
    <t>-1839844033</t>
  </si>
  <si>
    <t>82</t>
  </si>
  <si>
    <t>894812312</t>
  </si>
  <si>
    <t>Revizní a čistící šachta z polypropylenu PP pro hladké trouby DN 600 šachtové dno (DN šachty / DN trubního vedení) DN 600/160 průtočné 30°,60°,90°</t>
  </si>
  <si>
    <t>-1576421238</t>
  </si>
  <si>
    <t>https://podminky.urs.cz/item/CS_URS_2021_02/894812312</t>
  </si>
  <si>
    <t>83</t>
  </si>
  <si>
    <t>894812332</t>
  </si>
  <si>
    <t>Revizní a čistící šachta z polypropylenu PP pro hladké trouby DN 600 roura šachtová korugovaná, světlé hloubky 2 000 mm</t>
  </si>
  <si>
    <t>1560237138</t>
  </si>
  <si>
    <t>https://podminky.urs.cz/item/CS_URS_2021_02/894812332</t>
  </si>
  <si>
    <t>84</t>
  </si>
  <si>
    <t>894812339</t>
  </si>
  <si>
    <t>Revizní a čistící šachta z polypropylenu PP pro hladké trouby DN 600 Příplatek k cenám 2331 - 2334 za uříznutí šachtové roury</t>
  </si>
  <si>
    <t>-1200235623</t>
  </si>
  <si>
    <t>https://podminky.urs.cz/item/CS_URS_2021_02/894812339</t>
  </si>
  <si>
    <t>85</t>
  </si>
  <si>
    <t>894812356</t>
  </si>
  <si>
    <t>Revizní a čistící šachta z polypropylenu PP pro hladké trouby DN 600 poklop (mříž) litinový pro třídu zatížení B125 s betonovým prstencem</t>
  </si>
  <si>
    <t>-1757741048</t>
  </si>
  <si>
    <t>https://podminky.urs.cz/item/CS_URS_2021_02/894812356</t>
  </si>
  <si>
    <t>86</t>
  </si>
  <si>
    <t>899104112</t>
  </si>
  <si>
    <t>Osazení poklopů litinových a ocelových včetně rámů pro třídu zatížení D400, E600</t>
  </si>
  <si>
    <t>717219581</t>
  </si>
  <si>
    <t>https://podminky.urs.cz/item/CS_URS_2021_02/899104112</t>
  </si>
  <si>
    <t>1"pro vodoměrnou šachtu</t>
  </si>
  <si>
    <t>87</t>
  </si>
  <si>
    <t>63126039</t>
  </si>
  <si>
    <t>poklop šachtový s BEGU rámem a zámky kruhový, DN 600 D400</t>
  </si>
  <si>
    <t>678729996</t>
  </si>
  <si>
    <t>88</t>
  </si>
  <si>
    <t>899401112</t>
  </si>
  <si>
    <t>Osazení poklopů litinových šoupátkových</t>
  </si>
  <si>
    <t>-459587596</t>
  </si>
  <si>
    <t>https://podminky.urs.cz/item/CS_URS_2021_02/899401112</t>
  </si>
  <si>
    <t>89</t>
  </si>
  <si>
    <t>42291352</t>
  </si>
  <si>
    <t>poklop litinový šoupátkový pro zemní soupravy osazení do terénu a do vozovky</t>
  </si>
  <si>
    <t>-215194174</t>
  </si>
  <si>
    <t>90</t>
  </si>
  <si>
    <t>899721111</t>
  </si>
  <si>
    <t>Signalizační vodič na potrubí DN do 150 mm</t>
  </si>
  <si>
    <t>1768588031</t>
  </si>
  <si>
    <t>https://podminky.urs.cz/item/CS_URS_2021_02/899721111</t>
  </si>
  <si>
    <t>91</t>
  </si>
  <si>
    <t>899721112</t>
  </si>
  <si>
    <t>Signalizační vodič na potrubí DN nad 150 mm</t>
  </si>
  <si>
    <t>-236609186</t>
  </si>
  <si>
    <t>https://podminky.urs.cz/item/CS_URS_2021_02/899721112</t>
  </si>
  <si>
    <t>92</t>
  </si>
  <si>
    <t>899722114</t>
  </si>
  <si>
    <t>Krytí potrubí z plastů výstražnou fólií z PVC šířky 40 cm</t>
  </si>
  <si>
    <t>1141377865</t>
  </si>
  <si>
    <t>https://podminky.urs.cz/item/CS_URS_2021_02/899722114</t>
  </si>
  <si>
    <t>60*2</t>
  </si>
  <si>
    <t>Ostatní konstrukce a práce, bourání</t>
  </si>
  <si>
    <t>93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</si>
  <si>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</si>
  <si>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</si>
  <si>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311745144</t>
  </si>
  <si>
    <t>https://podminky.urs.cz/item/CS_URS_2021_02/916231213</t>
  </si>
  <si>
    <t>2"ukonční dlažby</t>
  </si>
  <si>
    <t>2"náhrada podezdívky</t>
  </si>
  <si>
    <t>94</t>
  </si>
  <si>
    <t>59217017</t>
  </si>
  <si>
    <t>obrubník betonový chodníkový 1000x100x250mm</t>
  </si>
  <si>
    <t>-1719341541</t>
  </si>
  <si>
    <t>4*1,02 'Přepočtené koeficientem množství</t>
  </si>
  <si>
    <t>95</t>
  </si>
  <si>
    <t>916241113</t>
  </si>
  <si>
    <t>Osazení obrubníku kamenného se zřízením lože, s vyplněním a zatřením spár cementovou maltou ležatého s boční opěrou z betonu prostého, do lože z betonu prostého</t>
  </si>
  <si>
    <t>-546464949</t>
  </si>
  <si>
    <t>https://podminky.urs.cz/item/CS_URS_2021_02/916241113</t>
  </si>
  <si>
    <t>96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</si>
  <si>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</si>
  <si>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</si>
  <si>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1784582736</t>
  </si>
  <si>
    <t>https://podminky.urs.cz/item/CS_URS_2021_02/919732221</t>
  </si>
  <si>
    <t>14+14+1</t>
  </si>
  <si>
    <t>97</t>
  </si>
  <si>
    <t>919735113</t>
  </si>
  <si>
    <t>Řezání stávajícího živičného krytu nebo podkladu hloubky přes 100 do 150 mm</t>
  </si>
  <si>
    <t>573479392</t>
  </si>
  <si>
    <t>https://podminky.urs.cz/item/CS_URS_2021_02/919735113</t>
  </si>
  <si>
    <t>14*2+1"stávající vozovky</t>
  </si>
  <si>
    <t>98</t>
  </si>
  <si>
    <t>961044111</t>
  </si>
  <si>
    <t>Bourání základů z betonu prostého</t>
  </si>
  <si>
    <t>-1866511558</t>
  </si>
  <si>
    <t>https://podminky.urs.cz/item/CS_URS_2021_02/961044111</t>
  </si>
  <si>
    <t>1,5*0,4*0,8"stávající podezdívka plotu</t>
  </si>
  <si>
    <t>99</t>
  </si>
  <si>
    <t>961055111</t>
  </si>
  <si>
    <t>Bourání základů z betonu železového</t>
  </si>
  <si>
    <t>-1914103943</t>
  </si>
  <si>
    <t>https://podminky.urs.cz/item/CS_URS_2021_02/961055111</t>
  </si>
  <si>
    <t>1,5*0,4*0,3"stávající podezdívka plotu</t>
  </si>
  <si>
    <t>100</t>
  </si>
  <si>
    <t>977151112</t>
  </si>
  <si>
    <t>Jádrové vrty diamantovými korunkami do stavebních materiálů (železobetonu, betonu, cihel, obkladů, dlažeb, kamene) průměru přes 35 do 40 mm</t>
  </si>
  <si>
    <t>-899730392</t>
  </si>
  <si>
    <t>https://podminky.urs.cz/item/CS_URS_2021_02/977151112</t>
  </si>
  <si>
    <t>0,5"pro vodu</t>
  </si>
  <si>
    <t>101</t>
  </si>
  <si>
    <t>977151124</t>
  </si>
  <si>
    <t>Jádrové vrty diamantovými korunkami do stavebních materiálů (železobetonu, betonu, cihel, obkladů, dlažeb, kamene) průměru přes 150 do 180 mm</t>
  </si>
  <si>
    <t>-1326270753</t>
  </si>
  <si>
    <t>https://podminky.urs.cz/item/CS_URS_2021_02/977151124</t>
  </si>
  <si>
    <t>0,5"pro kanalizaci</t>
  </si>
  <si>
    <t>102</t>
  </si>
  <si>
    <t>979021113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</si>
  <si>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</si>
  <si>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1949186596</t>
  </si>
  <si>
    <t>https://podminky.urs.cz/item/CS_URS_2021_02/979021113</t>
  </si>
  <si>
    <t>103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</si>
  <si>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</si>
  <si>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</si>
  <si>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-1066972289</t>
  </si>
  <si>
    <t>https://podminky.urs.cz/item/CS_URS_2021_02/979051121</t>
  </si>
  <si>
    <t>997</t>
  </si>
  <si>
    <t>Přesun sutě</t>
  </si>
  <si>
    <t>104</t>
  </si>
  <si>
    <t>997221551</t>
  </si>
  <si>
    <t>Vodorovná doprava suti bez naložení, ale se složením a s hrubým urovnáním ze sypkých materiálů, na vzdálenost do 1 km</t>
  </si>
  <si>
    <t>-1728212745</t>
  </si>
  <si>
    <t>https://podminky.urs.cz/item/CS_URS_2021_02/997221551</t>
  </si>
  <si>
    <t>105</t>
  </si>
  <si>
    <t>997221559</t>
  </si>
  <si>
    <t>Vodorovná doprava suti bez naložení, ale se složením a s hrubým urovnáním Příplatek k ceně za každý další i započatý 1 km přes 1 km</t>
  </si>
  <si>
    <t>-2121679859</t>
  </si>
  <si>
    <t>https://podminky.urs.cz/item/CS_URS_2021_02/997221559</t>
  </si>
  <si>
    <t>6,769*39 'Přepočtené koeficientem množství</t>
  </si>
  <si>
    <t>106</t>
  </si>
  <si>
    <t>997221561</t>
  </si>
  <si>
    <t>Vodorovná doprava suti bez naložení, ale se složením a s hrubým urovnáním z kusových materiálů, na vzdálenost do 1 km</t>
  </si>
  <si>
    <t>-1985741619</t>
  </si>
  <si>
    <t>https://podminky.urs.cz/item/CS_URS_2021_02/997221561</t>
  </si>
  <si>
    <t>5,31+0,432+4,424</t>
  </si>
  <si>
    <t>107</t>
  </si>
  <si>
    <t>997221569</t>
  </si>
  <si>
    <t>1409224616</t>
  </si>
  <si>
    <t>https://podminky.urs.cz/item/CS_URS_2021_02/997221569</t>
  </si>
  <si>
    <t>10,166*39 'Přepočtené koeficientem množství</t>
  </si>
  <si>
    <t>108</t>
  </si>
  <si>
    <t>997221615</t>
  </si>
  <si>
    <t>Poplatek za uložení stavebního odpadu na skládce (skládkovné) z prostého betonu zatříděného do Katalogu odpadů pod kódem 17 01 01</t>
  </si>
  <si>
    <t>1688646565</t>
  </si>
  <si>
    <t>https://podminky.urs.cz/item/CS_URS_2021_02/997221615</t>
  </si>
  <si>
    <t>3,36+0,58+0,41+0,96</t>
  </si>
  <si>
    <t>109</t>
  </si>
  <si>
    <t>997221625</t>
  </si>
  <si>
    <t>Poplatek za uložení stavebního odpadu na skládce (skládkovné) z armovaného betonu zatříděného do Katalogu odpadů pod kódem 17 01 01</t>
  </si>
  <si>
    <t>261902889</t>
  </si>
  <si>
    <t>https://podminky.urs.cz/item/CS_URS_2021_02/997221625</t>
  </si>
  <si>
    <t>110</t>
  </si>
  <si>
    <t>997221645</t>
  </si>
  <si>
    <t>Poplatek za uložení stavebního odpadu na skládce (skládkovné) asfaltového bez obsahu dehtu zatříděného do Katalogu odpadů pod kódem 17 03 02</t>
  </si>
  <si>
    <t>-872640617</t>
  </si>
  <si>
    <t>https://podminky.urs.cz/item/CS_URS_2021_02/997221645</t>
  </si>
  <si>
    <t>111</t>
  </si>
  <si>
    <t>997221655</t>
  </si>
  <si>
    <t>2078217885</t>
  </si>
  <si>
    <t>https://podminky.urs.cz/item/CS_URS_2021_02/997221655</t>
  </si>
  <si>
    <t>0,58+6,16+0,001+0,028</t>
  </si>
  <si>
    <t>998</t>
  </si>
  <si>
    <t>Přesun hmot</t>
  </si>
  <si>
    <t>112</t>
  </si>
  <si>
    <t>998276101</t>
  </si>
  <si>
    <t>Přesun hmot pro trubní vedení hloubené z trub z plastických hmot nebo sklolaminátových pro vodovody nebo kanalizace v otevřeném výkopu dopravní vzdálenost do 15 m</t>
  </si>
  <si>
    <t>-1228661284</t>
  </si>
  <si>
    <t>https://podminky.urs.cz/item/CS_URS_2021_02/998276101</t>
  </si>
  <si>
    <t>PSV</t>
  </si>
  <si>
    <t>Práce a dodávky PSV</t>
  </si>
  <si>
    <t>722</t>
  </si>
  <si>
    <t>Zdravotechnika - vnitřní vodovod</t>
  </si>
  <si>
    <t>113</t>
  </si>
  <si>
    <t>722230104</t>
  </si>
  <si>
    <t>Armatury se dvěma závity ventily přímé G 5/4" - hlavní domovní uzávěr</t>
  </si>
  <si>
    <t>-508413851</t>
  </si>
  <si>
    <t>https://podminky.urs.cz/item/CS_URS_2021_02/722230104</t>
  </si>
  <si>
    <t>SO 2 - Dešťová kanalizace a vsak</t>
  </si>
  <si>
    <t xml:space="preserve">    2 - Zakládání</t>
  </si>
  <si>
    <t xml:space="preserve">    721 - Zdravotechnika - vnitřní kanalizace</t>
  </si>
  <si>
    <t>-636919388</t>
  </si>
  <si>
    <t>24*0,6+3*3</t>
  </si>
  <si>
    <t>131253201</t>
  </si>
  <si>
    <t>Hloubení zapažených jam a zářezů strojně s urovnáním dna do předepsaného profilu a spádu v omezeném prostoru v hornině třídy těžitelnosti I skupiny 3 do 20 m3</t>
  </si>
  <si>
    <t>904206391</t>
  </si>
  <si>
    <t>https://podminky.urs.cz/item/CS_URS_2021_02/131253201</t>
  </si>
  <si>
    <t>3*3*1,85</t>
  </si>
  <si>
    <t>132255101</t>
  </si>
  <si>
    <t>Hloubení zapažených rýh šířky do 800 mm strojně s urovnáním dna do předepsaného profilu a spádu v omezeném prostoru v hornině třídy těžitelnosti I skupiny 3 do 20 m3</t>
  </si>
  <si>
    <t>-980610547</t>
  </si>
  <si>
    <t>https://podminky.urs.cz/item/CS_URS_2021_02/132255101</t>
  </si>
  <si>
    <t>24*0,6*1,05</t>
  </si>
  <si>
    <t>1835661981</t>
  </si>
  <si>
    <t>24*1,2*2</t>
  </si>
  <si>
    <t>-151402868</t>
  </si>
  <si>
    <t>151201201</t>
  </si>
  <si>
    <t>Zřízení pažení stěn výkopu bez rozepření nebo vzepření zátažné, hloubky do 4 m</t>
  </si>
  <si>
    <t>1612587140</t>
  </si>
  <si>
    <t>https://podminky.urs.cz/item/CS_URS_2021_02/151201201</t>
  </si>
  <si>
    <t>(3*4)*2</t>
  </si>
  <si>
    <t>151201211</t>
  </si>
  <si>
    <t>Odstranění pažení stěn výkopu bez rozepření nebo vzepření s uložením pažin na vzdálenost do 3 m od okraje výkopu zátažné, hloubky do 4 m</t>
  </si>
  <si>
    <t>2014350358</t>
  </si>
  <si>
    <t>https://podminky.urs.cz/item/CS_URS_2021_02/151201211</t>
  </si>
  <si>
    <t>151201301</t>
  </si>
  <si>
    <t>Zřízení rozepření zapažených stěn výkopů s potřebným přepažováním při pažení zátažném, hloubky do 4 m</t>
  </si>
  <si>
    <t>-330672115</t>
  </si>
  <si>
    <t>https://podminky.urs.cz/item/CS_URS_2021_02/151201301</t>
  </si>
  <si>
    <t>3*3*2</t>
  </si>
  <si>
    <t>151201311</t>
  </si>
  <si>
    <t>Odstranění rozepření stěn výkopů s uložením materiálu na vzdálenost do 3 m od okraje výkopu pažení zátažného, hloubky do 4 m</t>
  </si>
  <si>
    <t>-80355808</t>
  </si>
  <si>
    <t>https://podminky.urs.cz/item/CS_URS_2021_02/151201311</t>
  </si>
  <si>
    <t>-269562584</t>
  </si>
  <si>
    <t>16,65+15,12"výkopy</t>
  </si>
  <si>
    <t>-18,09"zásypy</t>
  </si>
  <si>
    <t>1457487889</t>
  </si>
  <si>
    <t>13,68*30 'Přepočtené koeficientem množství</t>
  </si>
  <si>
    <t>2101640907</t>
  </si>
  <si>
    <t>13,68"zemina k odvozu</t>
  </si>
  <si>
    <t>23,4*0,15"ornice</t>
  </si>
  <si>
    <t>-1298247474</t>
  </si>
  <si>
    <t>13,68*2 'Přepočtené koeficientem množství</t>
  </si>
  <si>
    <t>-1469042527</t>
  </si>
  <si>
    <t>24*0,6*(1,05-0,1-0,35)"rýh</t>
  </si>
  <si>
    <t>(3*3*1,85)-(3*3*(0,2+0,6))"jámy</t>
  </si>
  <si>
    <t>560007009</t>
  </si>
  <si>
    <t>24*0,6*0,35</t>
  </si>
  <si>
    <t>2137038443</t>
  </si>
  <si>
    <t>5,04*2 'Přepočtené koeficientem množství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</si>
  <si>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</si>
  <si>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</si>
  <si>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-2004934124</t>
  </si>
  <si>
    <t>https://podminky.urs.cz/item/CS_URS_2021_02/175151201</t>
  </si>
  <si>
    <t>(3*3*0,6)-(2,4*2,4*0,6)"boky vsaku</t>
  </si>
  <si>
    <t>58333674</t>
  </si>
  <si>
    <t>kamenivo těžené hrubé frakce 16/32</t>
  </si>
  <si>
    <t>-774253599</t>
  </si>
  <si>
    <t>1,944*2 'Přepočtené koeficientem množství</t>
  </si>
  <si>
    <t>-405060788</t>
  </si>
  <si>
    <t>518962243</t>
  </si>
  <si>
    <t>1714530002</t>
  </si>
  <si>
    <t>25*0,02 'Přepočtené koeficientem množství</t>
  </si>
  <si>
    <t>Zakládání</t>
  </si>
  <si>
    <t>213141131</t>
  </si>
  <si>
    <t>Zřízení vrstvy z geotextilie filtrační, separační, odvodňovací, ochranné, výztužné nebo protierozní ve sklonu přes 1:2 do 1:1, šířky do 3 m</t>
  </si>
  <si>
    <t>-1938287084</t>
  </si>
  <si>
    <t>https://podminky.urs.cz/item/CS_URS_2021_02/213141131</t>
  </si>
  <si>
    <t>2,4*2,4*2+(2,4*4)*0,6</t>
  </si>
  <si>
    <t>69311081</t>
  </si>
  <si>
    <t>geotextilie netkaná separační, ochranná, filtrační, drenážní PES 300g/m2</t>
  </si>
  <si>
    <t>1948676912</t>
  </si>
  <si>
    <t>17,28*1,1845 'Přepočtené koeficientem množství</t>
  </si>
  <si>
    <t>271532212</t>
  </si>
  <si>
    <t>Podsyp pod základové konstrukce se zhutněním a urovnáním povrchu z kameniva hrubého, frakce 16 - 32 mm</t>
  </si>
  <si>
    <t>1451635994</t>
  </si>
  <si>
    <t>https://podminky.urs.cz/item/CS_URS_2021_02/271532212</t>
  </si>
  <si>
    <t>3*3*0,2"pod vsak</t>
  </si>
  <si>
    <t>2019624820</t>
  </si>
  <si>
    <t>24*0,6*0,1"pod potrubí</t>
  </si>
  <si>
    <t>871265211</t>
  </si>
  <si>
    <t>Kanalizační potrubí z tvrdého PVC v otevřeném výkopu ve sklonu do 20 %, hladkého plnostěnného jednovrstvého, tuhost třídy SN 4 DN 110</t>
  </si>
  <si>
    <t>872016294</t>
  </si>
  <si>
    <t>https://podminky.urs.cz/item/CS_URS_2021_02/871265211</t>
  </si>
  <si>
    <t>2"odvětrání vsaku</t>
  </si>
  <si>
    <t>-1683859975</t>
  </si>
  <si>
    <t>(1+1,5+9+5+5,25+2)+1*2"vedení kanalizace</t>
  </si>
  <si>
    <t>877265211</t>
  </si>
  <si>
    <t>Montáž tvarovek na kanalizačním potrubí z trub z plastu z tvrdého PVC nebo z polypropylenu v otevřeném výkopu jednoosých DN 110</t>
  </si>
  <si>
    <t>-2000323279</t>
  </si>
  <si>
    <t>https://podminky.urs.cz/item/CS_URS_2021_02/877265211</t>
  </si>
  <si>
    <t>28612264</t>
  </si>
  <si>
    <t>hlavice ventilační plastová PP DN 110</t>
  </si>
  <si>
    <t>-286986518</t>
  </si>
  <si>
    <t>-2037458675</t>
  </si>
  <si>
    <t>-31202951</t>
  </si>
  <si>
    <t>877315221</t>
  </si>
  <si>
    <t>Montáž tvarovek na kanalizačním potrubí z trub z plastu z tvrdého PVC nebo z polypropylenu v otevřeném výkopu dvouosých DN 160</t>
  </si>
  <si>
    <t>986721560</t>
  </si>
  <si>
    <t>https://podminky.urs.cz/item/CS_URS_2021_02/877315221</t>
  </si>
  <si>
    <t>28611392</t>
  </si>
  <si>
    <t>odbočka kanalizační PVC s hrdlem 160/160/45°</t>
  </si>
  <si>
    <t>1582536871</t>
  </si>
  <si>
    <t>314095646</t>
  </si>
  <si>
    <t>-88315060</t>
  </si>
  <si>
    <t>894812311</t>
  </si>
  <si>
    <t>Revizní a čistící šachta z polypropylenu PP pro hladké trouby DN 600 šachtové dno (DN šachty / DN trubního vedení) DN 600/160 průtočné</t>
  </si>
  <si>
    <t>-504153972</t>
  </si>
  <si>
    <t>https://podminky.urs.cz/item/CS_URS_2021_02/894812311</t>
  </si>
  <si>
    <t>894812331</t>
  </si>
  <si>
    <t>Revizní a čistící šachta z polypropylenu PP pro hladké trouby DN 600 roura šachtová korugovaná, světlé hloubky 1 000 mm</t>
  </si>
  <si>
    <t>1685014912</t>
  </si>
  <si>
    <t>https://podminky.urs.cz/item/CS_URS_2021_02/894812331</t>
  </si>
  <si>
    <t>743293834</t>
  </si>
  <si>
    <t>-1973781605</t>
  </si>
  <si>
    <t>894812612</t>
  </si>
  <si>
    <t>Revizní a čistící šachta z polypropylenu PP vyříznutí a utěsnění otvoru ve stěně šachty DN 150</t>
  </si>
  <si>
    <t>-875026849</t>
  </si>
  <si>
    <t>https://podminky.urs.cz/item/CS_URS_2021_02/894812612</t>
  </si>
  <si>
    <t>1576225245</t>
  </si>
  <si>
    <t>235036678</t>
  </si>
  <si>
    <t>982811-R</t>
  </si>
  <si>
    <t>Vsakovací a akumulační boxy o celkovém min. objemu 3 304 l zatížitelné do 4 t</t>
  </si>
  <si>
    <t>kpl</t>
  </si>
  <si>
    <t>-1323346841</t>
  </si>
  <si>
    <t>-1760511486</t>
  </si>
  <si>
    <t>721</t>
  </si>
  <si>
    <t>Zdravotechnika - vnitřní kanalizace</t>
  </si>
  <si>
    <t>721241103</t>
  </si>
  <si>
    <t>Lapače střešních splavenin litinové DN 150</t>
  </si>
  <si>
    <t>-714796937</t>
  </si>
  <si>
    <t>https://podminky.urs.cz/item/CS_URS_2021_02/721241103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</si>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</sst>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103000" TargetMode="External" /><Relationship Id="rId2" Type="http://schemas.openxmlformats.org/officeDocument/2006/relationships/hyperlink" Target="https://podminky.urs.cz/item/CS_URS_2021_02/012203000" TargetMode="External" /><Relationship Id="rId3" Type="http://schemas.openxmlformats.org/officeDocument/2006/relationships/hyperlink" Target="https://podminky.urs.cz/item/CS_URS_2021_02/012303000" TargetMode="External" /><Relationship Id="rId4" Type="http://schemas.openxmlformats.org/officeDocument/2006/relationships/hyperlink" Target="https://podminky.urs.cz/item/CS_URS_2021_02/013254000" TargetMode="External" /><Relationship Id="rId5" Type="http://schemas.openxmlformats.org/officeDocument/2006/relationships/hyperlink" Target="https://podminky.urs.cz/item/CS_URS_2021_02/030001000" TargetMode="External" /><Relationship Id="rId6" Type="http://schemas.openxmlformats.org/officeDocument/2006/relationships/hyperlink" Target="https://podminky.urs.cz/item/CS_URS_2021_02/043154000" TargetMode="External" /><Relationship Id="rId7" Type="http://schemas.openxmlformats.org/officeDocument/2006/relationships/hyperlink" Target="https://podminky.urs.cz/item/CS_URS_2021_02/045002000" TargetMode="External" /><Relationship Id="rId8" Type="http://schemas.openxmlformats.org/officeDocument/2006/relationships/hyperlink" Target="https://podminky.urs.cz/item/CS_URS_2021_02/070001000" TargetMode="External" /><Relationship Id="rId9" Type="http://schemas.openxmlformats.org/officeDocument/2006/relationships/hyperlink" Target="https://podminky.urs.cz/item/CS_URS_2021_02/073002000" TargetMode="External" /><Relationship Id="rId10" Type="http://schemas.openxmlformats.org/officeDocument/2006/relationships/hyperlink" Target="https://podminky.urs.cz/item/CS_URS_2021_02/090001000" TargetMode="External" /><Relationship Id="rId1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6023" TargetMode="External" /><Relationship Id="rId2" Type="http://schemas.openxmlformats.org/officeDocument/2006/relationships/hyperlink" Target="https://podminky.urs.cz/item/CS_URS_2021_02/113107022" TargetMode="External" /><Relationship Id="rId3" Type="http://schemas.openxmlformats.org/officeDocument/2006/relationships/hyperlink" Target="https://podminky.urs.cz/item/CS_URS_2021_02/113107023" TargetMode="External" /><Relationship Id="rId4" Type="http://schemas.openxmlformats.org/officeDocument/2006/relationships/hyperlink" Target="https://podminky.urs.cz/item/CS_URS_2021_02/113107030" TargetMode="External" /><Relationship Id="rId5" Type="http://schemas.openxmlformats.org/officeDocument/2006/relationships/hyperlink" Target="https://podminky.urs.cz/item/CS_URS_2021_02/113107043" TargetMode="External" /><Relationship Id="rId6" Type="http://schemas.openxmlformats.org/officeDocument/2006/relationships/hyperlink" Target="https://podminky.urs.cz/item/CS_URS_2021_02/113201112" TargetMode="External" /><Relationship Id="rId7" Type="http://schemas.openxmlformats.org/officeDocument/2006/relationships/hyperlink" Target="https://podminky.urs.cz/item/CS_URS_2021_02/113202111" TargetMode="External" /><Relationship Id="rId8" Type="http://schemas.openxmlformats.org/officeDocument/2006/relationships/hyperlink" Target="https://podminky.urs.cz/item/CS_URS_2021_02/119001401" TargetMode="External" /><Relationship Id="rId9" Type="http://schemas.openxmlformats.org/officeDocument/2006/relationships/hyperlink" Target="https://podminky.urs.cz/item/CS_URS_2021_02/119001421" TargetMode="External" /><Relationship Id="rId10" Type="http://schemas.openxmlformats.org/officeDocument/2006/relationships/hyperlink" Target="https://podminky.urs.cz/item/CS_URS_2021_02/119002121" TargetMode="External" /><Relationship Id="rId11" Type="http://schemas.openxmlformats.org/officeDocument/2006/relationships/hyperlink" Target="https://podminky.urs.cz/item/CS_URS_2021_02/119002122" TargetMode="External" /><Relationship Id="rId12" Type="http://schemas.openxmlformats.org/officeDocument/2006/relationships/hyperlink" Target="https://podminky.urs.cz/item/CS_URS_2021_02/119002411" TargetMode="External" /><Relationship Id="rId13" Type="http://schemas.openxmlformats.org/officeDocument/2006/relationships/hyperlink" Target="https://podminky.urs.cz/item/CS_URS_2021_02/119002412" TargetMode="External" /><Relationship Id="rId14" Type="http://schemas.openxmlformats.org/officeDocument/2006/relationships/hyperlink" Target="https://podminky.urs.cz/item/CS_URS_2021_02/119003141" TargetMode="External" /><Relationship Id="rId15" Type="http://schemas.openxmlformats.org/officeDocument/2006/relationships/hyperlink" Target="https://podminky.urs.cz/item/CS_URS_2021_02/119003142" TargetMode="External" /><Relationship Id="rId16" Type="http://schemas.openxmlformats.org/officeDocument/2006/relationships/hyperlink" Target="https://podminky.urs.cz/item/CS_URS_2021_02/119004111" TargetMode="External" /><Relationship Id="rId17" Type="http://schemas.openxmlformats.org/officeDocument/2006/relationships/hyperlink" Target="https://podminky.urs.cz/item/CS_URS_2021_02/119004112" TargetMode="External" /><Relationship Id="rId18" Type="http://schemas.openxmlformats.org/officeDocument/2006/relationships/hyperlink" Target="https://podminky.urs.cz/item/CS_URS_2021_02/121112003" TargetMode="External" /><Relationship Id="rId19" Type="http://schemas.openxmlformats.org/officeDocument/2006/relationships/hyperlink" Target="https://podminky.urs.cz/item/CS_URS_2021_02/121151103" TargetMode="External" /><Relationship Id="rId20" Type="http://schemas.openxmlformats.org/officeDocument/2006/relationships/hyperlink" Target="https://podminky.urs.cz/item/CS_URS_2021_02/132212211" TargetMode="External" /><Relationship Id="rId21" Type="http://schemas.openxmlformats.org/officeDocument/2006/relationships/hyperlink" Target="https://podminky.urs.cz/item/CS_URS_2021_02/132254203" TargetMode="External" /><Relationship Id="rId22" Type="http://schemas.openxmlformats.org/officeDocument/2006/relationships/hyperlink" Target="https://podminky.urs.cz/item/CS_URS_2021_02/139001101" TargetMode="External" /><Relationship Id="rId23" Type="http://schemas.openxmlformats.org/officeDocument/2006/relationships/hyperlink" Target="https://podminky.urs.cz/item/CS_URS_2021_02/139751101" TargetMode="External" /><Relationship Id="rId24" Type="http://schemas.openxmlformats.org/officeDocument/2006/relationships/hyperlink" Target="https://podminky.urs.cz/item/CS_URS_2021_02/151201101" TargetMode="External" /><Relationship Id="rId25" Type="http://schemas.openxmlformats.org/officeDocument/2006/relationships/hyperlink" Target="https://podminky.urs.cz/item/CS_URS_2021_02/151201111" TargetMode="External" /><Relationship Id="rId26" Type="http://schemas.openxmlformats.org/officeDocument/2006/relationships/hyperlink" Target="https://podminky.urs.cz/item/CS_URS_2021_02/162211311" TargetMode="External" /><Relationship Id="rId27" Type="http://schemas.openxmlformats.org/officeDocument/2006/relationships/hyperlink" Target="https://podminky.urs.cz/item/CS_URS_2021_02/162751117" TargetMode="External" /><Relationship Id="rId28" Type="http://schemas.openxmlformats.org/officeDocument/2006/relationships/hyperlink" Target="https://podminky.urs.cz/item/CS_URS_2021_02/162751119" TargetMode="External" /><Relationship Id="rId29" Type="http://schemas.openxmlformats.org/officeDocument/2006/relationships/hyperlink" Target="https://podminky.urs.cz/item/CS_URS_2021_02/167151101" TargetMode="External" /><Relationship Id="rId30" Type="http://schemas.openxmlformats.org/officeDocument/2006/relationships/hyperlink" Target="https://podminky.urs.cz/item/CS_URS_2021_02/171201221" TargetMode="External" /><Relationship Id="rId31" Type="http://schemas.openxmlformats.org/officeDocument/2006/relationships/hyperlink" Target="https://podminky.urs.cz/item/CS_URS_2021_02/174111101" TargetMode="External" /><Relationship Id="rId32" Type="http://schemas.openxmlformats.org/officeDocument/2006/relationships/hyperlink" Target="https://podminky.urs.cz/item/CS_URS_2021_02/174111102" TargetMode="External" /><Relationship Id="rId33" Type="http://schemas.openxmlformats.org/officeDocument/2006/relationships/hyperlink" Target="https://podminky.urs.cz/item/CS_URS_2021_02/174151101" TargetMode="External" /><Relationship Id="rId34" Type="http://schemas.openxmlformats.org/officeDocument/2006/relationships/hyperlink" Target="https://podminky.urs.cz/item/CS_URS_2021_02/175111101" TargetMode="External" /><Relationship Id="rId35" Type="http://schemas.openxmlformats.org/officeDocument/2006/relationships/hyperlink" Target="https://podminky.urs.cz/item/CS_URS_2021_02/175151101" TargetMode="External" /><Relationship Id="rId36" Type="http://schemas.openxmlformats.org/officeDocument/2006/relationships/hyperlink" Target="https://podminky.urs.cz/item/CS_URS_2021_02/181152302" TargetMode="External" /><Relationship Id="rId37" Type="http://schemas.openxmlformats.org/officeDocument/2006/relationships/hyperlink" Target="https://podminky.urs.cz/item/CS_URS_2021_02/181311103" TargetMode="External" /><Relationship Id="rId38" Type="http://schemas.openxmlformats.org/officeDocument/2006/relationships/hyperlink" Target="https://podminky.urs.cz/item/CS_URS_2021_02/181351003" TargetMode="External" /><Relationship Id="rId39" Type="http://schemas.openxmlformats.org/officeDocument/2006/relationships/hyperlink" Target="https://podminky.urs.cz/item/CS_URS_2021_02/181411131" TargetMode="External" /><Relationship Id="rId40" Type="http://schemas.openxmlformats.org/officeDocument/2006/relationships/hyperlink" Target="https://podminky.urs.cz/item/CS_URS_2021_02/451572111" TargetMode="External" /><Relationship Id="rId41" Type="http://schemas.openxmlformats.org/officeDocument/2006/relationships/hyperlink" Target="https://podminky.urs.cz/item/CS_URS_2021_02/566901133" TargetMode="External" /><Relationship Id="rId42" Type="http://schemas.openxmlformats.org/officeDocument/2006/relationships/hyperlink" Target="https://podminky.urs.cz/item/CS_URS_2021_02/566901134" TargetMode="External" /><Relationship Id="rId43" Type="http://schemas.openxmlformats.org/officeDocument/2006/relationships/hyperlink" Target="https://podminky.urs.cz/item/CS_URS_2021_02/566901161" TargetMode="External" /><Relationship Id="rId44" Type="http://schemas.openxmlformats.org/officeDocument/2006/relationships/hyperlink" Target="https://podminky.urs.cz/item/CS_URS_2021_02/566901171" TargetMode="External" /><Relationship Id="rId45" Type="http://schemas.openxmlformats.org/officeDocument/2006/relationships/hyperlink" Target="https://podminky.urs.cz/item/CS_URS_2021_02/572340111" TargetMode="External" /><Relationship Id="rId46" Type="http://schemas.openxmlformats.org/officeDocument/2006/relationships/hyperlink" Target="https://podminky.urs.cz/item/CS_URS_2021_02/573191111" TargetMode="External" /><Relationship Id="rId47" Type="http://schemas.openxmlformats.org/officeDocument/2006/relationships/hyperlink" Target="https://podminky.urs.cz/item/CS_URS_2021_02/573231112" TargetMode="External" /><Relationship Id="rId48" Type="http://schemas.openxmlformats.org/officeDocument/2006/relationships/hyperlink" Target="https://podminky.urs.cz/item/CS_URS_2021_02/596211110" TargetMode="External" /><Relationship Id="rId49" Type="http://schemas.openxmlformats.org/officeDocument/2006/relationships/hyperlink" Target="https://podminky.urs.cz/item/CS_URS_2021_02/871161211" TargetMode="External" /><Relationship Id="rId50" Type="http://schemas.openxmlformats.org/officeDocument/2006/relationships/hyperlink" Target="https://podminky.urs.cz/item/CS_URS_2021_02/871315211" TargetMode="External" /><Relationship Id="rId51" Type="http://schemas.openxmlformats.org/officeDocument/2006/relationships/hyperlink" Target="https://podminky.urs.cz/item/CS_URS_2021_02/877161101" TargetMode="External" /><Relationship Id="rId52" Type="http://schemas.openxmlformats.org/officeDocument/2006/relationships/hyperlink" Target="https://podminky.urs.cz/item/CS_URS_2021_02/877161112" TargetMode="External" /><Relationship Id="rId53" Type="http://schemas.openxmlformats.org/officeDocument/2006/relationships/hyperlink" Target="https://podminky.urs.cz/item/CS_URS_2021_02/877161118" TargetMode="External" /><Relationship Id="rId54" Type="http://schemas.openxmlformats.org/officeDocument/2006/relationships/hyperlink" Target="https://podminky.urs.cz/item/CS_URS_2021_02/877315211" TargetMode="External" /><Relationship Id="rId55" Type="http://schemas.openxmlformats.org/officeDocument/2006/relationships/hyperlink" Target="https://podminky.urs.cz/item/CS_URS_2021_02/879171111" TargetMode="External" /><Relationship Id="rId56" Type="http://schemas.openxmlformats.org/officeDocument/2006/relationships/hyperlink" Target="https://podminky.urs.cz/item/CS_URS_2021_02/891182211" TargetMode="External" /><Relationship Id="rId57" Type="http://schemas.openxmlformats.org/officeDocument/2006/relationships/hyperlink" Target="https://podminky.urs.cz/item/CS_URS_2021_02/891249111" TargetMode="External" /><Relationship Id="rId58" Type="http://schemas.openxmlformats.org/officeDocument/2006/relationships/hyperlink" Target="https://podminky.urs.cz/item/CS_URS_2021_02/892233122" TargetMode="External" /><Relationship Id="rId59" Type="http://schemas.openxmlformats.org/officeDocument/2006/relationships/hyperlink" Target="https://podminky.urs.cz/item/CS_URS_2021_02/892241111" TargetMode="External" /><Relationship Id="rId60" Type="http://schemas.openxmlformats.org/officeDocument/2006/relationships/hyperlink" Target="https://podminky.urs.cz/item/CS_URS_2021_02/892351111" TargetMode="External" /><Relationship Id="rId61" Type="http://schemas.openxmlformats.org/officeDocument/2006/relationships/hyperlink" Target="https://podminky.urs.cz/item/CS_URS_2021_02/892372111" TargetMode="External" /><Relationship Id="rId62" Type="http://schemas.openxmlformats.org/officeDocument/2006/relationships/hyperlink" Target="https://podminky.urs.cz/item/CS_URS_2021_02/893811223" TargetMode="External" /><Relationship Id="rId63" Type="http://schemas.openxmlformats.org/officeDocument/2006/relationships/hyperlink" Target="https://podminky.urs.cz/item/CS_URS_2021_02/894812312" TargetMode="External" /><Relationship Id="rId64" Type="http://schemas.openxmlformats.org/officeDocument/2006/relationships/hyperlink" Target="https://podminky.urs.cz/item/CS_URS_2021_02/894812332" TargetMode="External" /><Relationship Id="rId65" Type="http://schemas.openxmlformats.org/officeDocument/2006/relationships/hyperlink" Target="https://podminky.urs.cz/item/CS_URS_2021_02/894812339" TargetMode="External" /><Relationship Id="rId66" Type="http://schemas.openxmlformats.org/officeDocument/2006/relationships/hyperlink" Target="https://podminky.urs.cz/item/CS_URS_2021_02/894812356" TargetMode="External" /><Relationship Id="rId67" Type="http://schemas.openxmlformats.org/officeDocument/2006/relationships/hyperlink" Target="https://podminky.urs.cz/item/CS_URS_2021_02/899104112" TargetMode="External" /><Relationship Id="rId68" Type="http://schemas.openxmlformats.org/officeDocument/2006/relationships/hyperlink" Target="https://podminky.urs.cz/item/CS_URS_2021_02/899401112" TargetMode="External" /><Relationship Id="rId69" Type="http://schemas.openxmlformats.org/officeDocument/2006/relationships/hyperlink" Target="https://podminky.urs.cz/item/CS_URS_2021_02/899721111" TargetMode="External" /><Relationship Id="rId70" Type="http://schemas.openxmlformats.org/officeDocument/2006/relationships/hyperlink" Target="https://podminky.urs.cz/item/CS_URS_2021_02/899721112" TargetMode="External" /><Relationship Id="rId71" Type="http://schemas.openxmlformats.org/officeDocument/2006/relationships/hyperlink" Target="https://podminky.urs.cz/item/CS_URS_2021_02/899722114" TargetMode="External" /><Relationship Id="rId72" Type="http://schemas.openxmlformats.org/officeDocument/2006/relationships/hyperlink" Target="https://podminky.urs.cz/item/CS_URS_2021_02/916231213" TargetMode="External" /><Relationship Id="rId73" Type="http://schemas.openxmlformats.org/officeDocument/2006/relationships/hyperlink" Target="https://podminky.urs.cz/item/CS_URS_2021_02/916241113" TargetMode="External" /><Relationship Id="rId74" Type="http://schemas.openxmlformats.org/officeDocument/2006/relationships/hyperlink" Target="https://podminky.urs.cz/item/CS_URS_2021_02/919732221" TargetMode="External" /><Relationship Id="rId75" Type="http://schemas.openxmlformats.org/officeDocument/2006/relationships/hyperlink" Target="https://podminky.urs.cz/item/CS_URS_2021_02/919735113" TargetMode="External" /><Relationship Id="rId76" Type="http://schemas.openxmlformats.org/officeDocument/2006/relationships/hyperlink" Target="https://podminky.urs.cz/item/CS_URS_2021_02/961044111" TargetMode="External" /><Relationship Id="rId77" Type="http://schemas.openxmlformats.org/officeDocument/2006/relationships/hyperlink" Target="https://podminky.urs.cz/item/CS_URS_2021_02/961055111" TargetMode="External" /><Relationship Id="rId78" Type="http://schemas.openxmlformats.org/officeDocument/2006/relationships/hyperlink" Target="https://podminky.urs.cz/item/CS_URS_2021_02/977151112" TargetMode="External" /><Relationship Id="rId79" Type="http://schemas.openxmlformats.org/officeDocument/2006/relationships/hyperlink" Target="https://podminky.urs.cz/item/CS_URS_2021_02/977151124" TargetMode="External" /><Relationship Id="rId80" Type="http://schemas.openxmlformats.org/officeDocument/2006/relationships/hyperlink" Target="https://podminky.urs.cz/item/CS_URS_2021_02/979021113" TargetMode="External" /><Relationship Id="rId81" Type="http://schemas.openxmlformats.org/officeDocument/2006/relationships/hyperlink" Target="https://podminky.urs.cz/item/CS_URS_2021_02/979051121" TargetMode="External" /><Relationship Id="rId82" Type="http://schemas.openxmlformats.org/officeDocument/2006/relationships/hyperlink" Target="https://podminky.urs.cz/item/CS_URS_2021_02/997221551" TargetMode="External" /><Relationship Id="rId83" Type="http://schemas.openxmlformats.org/officeDocument/2006/relationships/hyperlink" Target="https://podminky.urs.cz/item/CS_URS_2021_02/997221559" TargetMode="External" /><Relationship Id="rId84" Type="http://schemas.openxmlformats.org/officeDocument/2006/relationships/hyperlink" Target="https://podminky.urs.cz/item/CS_URS_2021_02/997221561" TargetMode="External" /><Relationship Id="rId85" Type="http://schemas.openxmlformats.org/officeDocument/2006/relationships/hyperlink" Target="https://podminky.urs.cz/item/CS_URS_2021_02/997221569" TargetMode="External" /><Relationship Id="rId86" Type="http://schemas.openxmlformats.org/officeDocument/2006/relationships/hyperlink" Target="https://podminky.urs.cz/item/CS_URS_2021_02/997221615" TargetMode="External" /><Relationship Id="rId87" Type="http://schemas.openxmlformats.org/officeDocument/2006/relationships/hyperlink" Target="https://podminky.urs.cz/item/CS_URS_2021_02/997221625" TargetMode="External" /><Relationship Id="rId88" Type="http://schemas.openxmlformats.org/officeDocument/2006/relationships/hyperlink" Target="https://podminky.urs.cz/item/CS_URS_2021_02/997221645" TargetMode="External" /><Relationship Id="rId89" Type="http://schemas.openxmlformats.org/officeDocument/2006/relationships/hyperlink" Target="https://podminky.urs.cz/item/CS_URS_2021_02/997221655" TargetMode="External" /><Relationship Id="rId90" Type="http://schemas.openxmlformats.org/officeDocument/2006/relationships/hyperlink" Target="https://podminky.urs.cz/item/CS_URS_2021_02/998276101" TargetMode="External" /><Relationship Id="rId91" Type="http://schemas.openxmlformats.org/officeDocument/2006/relationships/hyperlink" Target="https://podminky.urs.cz/item/CS_URS_2021_02/722230104" TargetMode="External" /><Relationship Id="rId9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03" TargetMode="External" /><Relationship Id="rId2" Type="http://schemas.openxmlformats.org/officeDocument/2006/relationships/hyperlink" Target="https://podminky.urs.cz/item/CS_URS_2021_02/131253201" TargetMode="External" /><Relationship Id="rId3" Type="http://schemas.openxmlformats.org/officeDocument/2006/relationships/hyperlink" Target="https://podminky.urs.cz/item/CS_URS_2021_02/132255101" TargetMode="External" /><Relationship Id="rId4" Type="http://schemas.openxmlformats.org/officeDocument/2006/relationships/hyperlink" Target="https://podminky.urs.cz/item/CS_URS_2021_02/151201101" TargetMode="External" /><Relationship Id="rId5" Type="http://schemas.openxmlformats.org/officeDocument/2006/relationships/hyperlink" Target="https://podminky.urs.cz/item/CS_URS_2021_02/151201111" TargetMode="External" /><Relationship Id="rId6" Type="http://schemas.openxmlformats.org/officeDocument/2006/relationships/hyperlink" Target="https://podminky.urs.cz/item/CS_URS_2021_02/151201201" TargetMode="External" /><Relationship Id="rId7" Type="http://schemas.openxmlformats.org/officeDocument/2006/relationships/hyperlink" Target="https://podminky.urs.cz/item/CS_URS_2021_02/151201211" TargetMode="External" /><Relationship Id="rId8" Type="http://schemas.openxmlformats.org/officeDocument/2006/relationships/hyperlink" Target="https://podminky.urs.cz/item/CS_URS_2021_02/151201301" TargetMode="External" /><Relationship Id="rId9" Type="http://schemas.openxmlformats.org/officeDocument/2006/relationships/hyperlink" Target="https://podminky.urs.cz/item/CS_URS_2021_02/151201311" TargetMode="External" /><Relationship Id="rId10" Type="http://schemas.openxmlformats.org/officeDocument/2006/relationships/hyperlink" Target="https://podminky.urs.cz/item/CS_URS_2021_02/162751117" TargetMode="External" /><Relationship Id="rId11" Type="http://schemas.openxmlformats.org/officeDocument/2006/relationships/hyperlink" Target="https://podminky.urs.cz/item/CS_URS_2021_02/162751119" TargetMode="External" /><Relationship Id="rId12" Type="http://schemas.openxmlformats.org/officeDocument/2006/relationships/hyperlink" Target="https://podminky.urs.cz/item/CS_URS_2021_02/167151101" TargetMode="External" /><Relationship Id="rId13" Type="http://schemas.openxmlformats.org/officeDocument/2006/relationships/hyperlink" Target="https://podminky.urs.cz/item/CS_URS_2021_02/171201221" TargetMode="External" /><Relationship Id="rId14" Type="http://schemas.openxmlformats.org/officeDocument/2006/relationships/hyperlink" Target="https://podminky.urs.cz/item/CS_URS_2021_02/174151101" TargetMode="External" /><Relationship Id="rId15" Type="http://schemas.openxmlformats.org/officeDocument/2006/relationships/hyperlink" Target="https://podminky.urs.cz/item/CS_URS_2021_02/175151101" TargetMode="External" /><Relationship Id="rId16" Type="http://schemas.openxmlformats.org/officeDocument/2006/relationships/hyperlink" Target="https://podminky.urs.cz/item/CS_URS_2021_02/175151201" TargetMode="External" /><Relationship Id="rId17" Type="http://schemas.openxmlformats.org/officeDocument/2006/relationships/hyperlink" Target="https://podminky.urs.cz/item/CS_URS_2021_02/181351003" TargetMode="External" /><Relationship Id="rId18" Type="http://schemas.openxmlformats.org/officeDocument/2006/relationships/hyperlink" Target="https://podminky.urs.cz/item/CS_URS_2021_02/181411131" TargetMode="External" /><Relationship Id="rId19" Type="http://schemas.openxmlformats.org/officeDocument/2006/relationships/hyperlink" Target="https://podminky.urs.cz/item/CS_URS_2021_02/213141131" TargetMode="External" /><Relationship Id="rId20" Type="http://schemas.openxmlformats.org/officeDocument/2006/relationships/hyperlink" Target="https://podminky.urs.cz/item/CS_URS_2021_02/271532212" TargetMode="External" /><Relationship Id="rId21" Type="http://schemas.openxmlformats.org/officeDocument/2006/relationships/hyperlink" Target="https://podminky.urs.cz/item/CS_URS_2021_02/451572111" TargetMode="External" /><Relationship Id="rId22" Type="http://schemas.openxmlformats.org/officeDocument/2006/relationships/hyperlink" Target="https://podminky.urs.cz/item/CS_URS_2021_02/871265211" TargetMode="External" /><Relationship Id="rId23" Type="http://schemas.openxmlformats.org/officeDocument/2006/relationships/hyperlink" Target="https://podminky.urs.cz/item/CS_URS_2021_02/871315211" TargetMode="External" /><Relationship Id="rId24" Type="http://schemas.openxmlformats.org/officeDocument/2006/relationships/hyperlink" Target="https://podminky.urs.cz/item/CS_URS_2021_02/877265211" TargetMode="External" /><Relationship Id="rId25" Type="http://schemas.openxmlformats.org/officeDocument/2006/relationships/hyperlink" Target="https://podminky.urs.cz/item/CS_URS_2021_02/877315211" TargetMode="External" /><Relationship Id="rId26" Type="http://schemas.openxmlformats.org/officeDocument/2006/relationships/hyperlink" Target="https://podminky.urs.cz/item/CS_URS_2021_02/877315221" TargetMode="External" /><Relationship Id="rId27" Type="http://schemas.openxmlformats.org/officeDocument/2006/relationships/hyperlink" Target="https://podminky.urs.cz/item/CS_URS_2021_02/892351111" TargetMode="External" /><Relationship Id="rId28" Type="http://schemas.openxmlformats.org/officeDocument/2006/relationships/hyperlink" Target="https://podminky.urs.cz/item/CS_URS_2021_02/892372111" TargetMode="External" /><Relationship Id="rId29" Type="http://schemas.openxmlformats.org/officeDocument/2006/relationships/hyperlink" Target="https://podminky.urs.cz/item/CS_URS_2021_02/894812311" TargetMode="External" /><Relationship Id="rId30" Type="http://schemas.openxmlformats.org/officeDocument/2006/relationships/hyperlink" Target="https://podminky.urs.cz/item/CS_URS_2021_02/894812331" TargetMode="External" /><Relationship Id="rId31" Type="http://schemas.openxmlformats.org/officeDocument/2006/relationships/hyperlink" Target="https://podminky.urs.cz/item/CS_URS_2021_02/894812339" TargetMode="External" /><Relationship Id="rId32" Type="http://schemas.openxmlformats.org/officeDocument/2006/relationships/hyperlink" Target="https://podminky.urs.cz/item/CS_URS_2021_02/894812356" TargetMode="External" /><Relationship Id="rId33" Type="http://schemas.openxmlformats.org/officeDocument/2006/relationships/hyperlink" Target="https://podminky.urs.cz/item/CS_URS_2021_02/894812612" TargetMode="External" /><Relationship Id="rId34" Type="http://schemas.openxmlformats.org/officeDocument/2006/relationships/hyperlink" Target="https://podminky.urs.cz/item/CS_URS_2021_02/899721111" TargetMode="External" /><Relationship Id="rId35" Type="http://schemas.openxmlformats.org/officeDocument/2006/relationships/hyperlink" Target="https://podminky.urs.cz/item/CS_URS_2021_02/899722114" TargetMode="External" /><Relationship Id="rId36" Type="http://schemas.openxmlformats.org/officeDocument/2006/relationships/hyperlink" Target="https://podminky.urs.cz/item/CS_URS_2021_02/998276101" TargetMode="External" /><Relationship Id="rId37" Type="http://schemas.openxmlformats.org/officeDocument/2006/relationships/hyperlink" Target="https://podminky.urs.cz/item/CS_URS_2021_02/721241103" TargetMode="External" /><Relationship Id="rId3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2207-I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Přípojka vodovodu a kanalizace pro objekt Evangqlického kostela ve Varnsdorfu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Varnsdorf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2. 5. 2022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Varnsdorf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Pavel Hruška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Pavel Hruška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0 - Vedlejší a ostatní...'!J30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'SO 0 - Vedlejší a ostatní...'!P85</f>
        <v>0</v>
      </c>
      <c r="AV55" s="122">
        <f>'SO 0 - Vedlejší a ostatní...'!J33</f>
        <v>0</v>
      </c>
      <c r="AW55" s="122">
        <f>'SO 0 - Vedlejší a ostatní...'!J34</f>
        <v>0</v>
      </c>
      <c r="AX55" s="122">
        <f>'SO 0 - Vedlejší a ostatní...'!J35</f>
        <v>0</v>
      </c>
      <c r="AY55" s="122">
        <f>'SO 0 - Vedlejší a ostatní...'!J36</f>
        <v>0</v>
      </c>
      <c r="AZ55" s="122">
        <f>'SO 0 - Vedlejší a ostatní...'!F33</f>
        <v>0</v>
      </c>
      <c r="BA55" s="122">
        <f>'SO 0 - Vedlejší a ostatní...'!F34</f>
        <v>0</v>
      </c>
      <c r="BB55" s="122">
        <f>'SO 0 - Vedlejší a ostatní...'!F35</f>
        <v>0</v>
      </c>
      <c r="BC55" s="122">
        <f>'SO 0 - Vedlejší a ostatní...'!F36</f>
        <v>0</v>
      </c>
      <c r="BD55" s="124">
        <f>'SO 0 - Vedlejší a ostatní...'!F37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16.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1 - Přípojka vodovodu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'SO 1 - Přípojka vodovodu ...'!P90</f>
        <v>0</v>
      </c>
      <c r="AV56" s="122">
        <f>'SO 1 - Přípojka vodovodu ...'!J33</f>
        <v>0</v>
      </c>
      <c r="AW56" s="122">
        <f>'SO 1 - Přípojka vodovodu ...'!J34</f>
        <v>0</v>
      </c>
      <c r="AX56" s="122">
        <f>'SO 1 - Přípojka vodovodu ...'!J35</f>
        <v>0</v>
      </c>
      <c r="AY56" s="122">
        <f>'SO 1 - Přípojka vodovodu ...'!J36</f>
        <v>0</v>
      </c>
      <c r="AZ56" s="122">
        <f>'SO 1 - Přípojka vodovodu ...'!F33</f>
        <v>0</v>
      </c>
      <c r="BA56" s="122">
        <f>'SO 1 - Přípojka vodovodu ...'!F34</f>
        <v>0</v>
      </c>
      <c r="BB56" s="122">
        <f>'SO 1 - Přípojka vodovodu ...'!F35</f>
        <v>0</v>
      </c>
      <c r="BC56" s="122">
        <f>'SO 1 - Přípojka vodovodu ...'!F36</f>
        <v>0</v>
      </c>
      <c r="BD56" s="124">
        <f>'SO 1 - Přípojka vodovodu ...'!F37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16.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2 - Dešťová kanalizace...'!J30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6">
        <v>0</v>
      </c>
      <c r="AT57" s="127">
        <f>ROUND(SUM(AV57:AW57),2)</f>
        <v>0</v>
      </c>
      <c r="AU57" s="128">
        <f>'SO 2 - Dešťová kanalizace...'!P88</f>
        <v>0</v>
      </c>
      <c r="AV57" s="127">
        <f>'SO 2 - Dešťová kanalizace...'!J33</f>
        <v>0</v>
      </c>
      <c r="AW57" s="127">
        <f>'SO 2 - Dešťová kanalizace...'!J34</f>
        <v>0</v>
      </c>
      <c r="AX57" s="127">
        <f>'SO 2 - Dešťová kanalizace...'!J35</f>
        <v>0</v>
      </c>
      <c r="AY57" s="127">
        <f>'SO 2 - Dešťová kanalizace...'!J36</f>
        <v>0</v>
      </c>
      <c r="AZ57" s="127">
        <f>'SO 2 - Dešťová kanalizace...'!F33</f>
        <v>0</v>
      </c>
      <c r="BA57" s="127">
        <f>'SO 2 - Dešťová kanalizace...'!F34</f>
        <v>0</v>
      </c>
      <c r="BB57" s="127">
        <f>'SO 2 - Dešťová kanalizace...'!F35</f>
        <v>0</v>
      </c>
      <c r="BC57" s="127">
        <f>'SO 2 - Dešťová kanalizace...'!F36</f>
        <v>0</v>
      </c>
      <c r="BD57" s="129">
        <f>'SO 2 - Dešťová kanalizace...'!F37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brnT2gythB1aO/YYIX9lrYrtY/uEUYA9XVroe0EIdflo+w4pPYdL/eaMMi/wbKJ8jEc4uk+LD4YgRjuKFVWgUQ==" hashValue="V0rxVy0KFiY/fcu7lRxgQ8FvKbkYA0CJ0RQ3E6nAAzhusQigTXh4yH+33cQ2Lnpaw359X6Pfn2VZQZ9DsNIBO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 - Vedlejší a ostatní...'!C2" display="/"/>
    <hyperlink ref="A56" location="'SO 1 - Přípojka vodovodu ...'!C2" display="/"/>
    <hyperlink ref="A57" location="'SO 2 - Dešťová kanalizac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Přípojka vodovodu a kanalizace pro objekt Evangqlického kostela ve Varnsdorfu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2. 5. 2022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ROUND((SUM(BE85:BE111)),  2)</f>
        <v>0</v>
      </c>
      <c r="G33" s="40"/>
      <c r="H33" s="40"/>
      <c r="I33" s="150">
        <v>0.20999999999999999</v>
      </c>
      <c r="J33" s="149">
        <f>ROUND(((SUM(BE85:BE111))*I33),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ROUND((SUM(BF85:BF111)),  2)</f>
        <v>0</v>
      </c>
      <c r="G34" s="40"/>
      <c r="H34" s="40"/>
      <c r="I34" s="150">
        <v>0.14999999999999999</v>
      </c>
      <c r="J34" s="149">
        <f>ROUND(((SUM(BF85:BF111))*I34),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ROUND((SUM(BG85:BG111)),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ROUND((SUM(BH85:BH111)),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ROUND((SUM(BI85:BI111)),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Přípojka vodovodu a kanalizace pro objekt Evangqlického kostela ve Varnsdorfu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0 - Vedlejší a ostatní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Varnsdorf</v>
      </c>
      <c r="G52" s="42"/>
      <c r="H52" s="42"/>
      <c r="I52" s="34" t="s">
        <v>23</v>
      </c>
      <c r="J52" s="74" t="str">
        <f>IF(J12="","",J12)</f>
        <v>2. 5. 2022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Varnsdorf</v>
      </c>
      <c r="G54" s="42"/>
      <c r="H54" s="42"/>
      <c r="I54" s="34" t="s">
        <v>31</v>
      </c>
      <c r="J54" s="38" t="str">
        <f>E21</f>
        <v>Pavel Hruška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Hruška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95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96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97</v>
      </c>
      <c r="E62" s="176"/>
      <c r="F62" s="176"/>
      <c r="G62" s="176"/>
      <c r="H62" s="176"/>
      <c r="I62" s="176"/>
      <c r="J62" s="177">
        <f>J96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98</v>
      </c>
      <c r="E63" s="176"/>
      <c r="F63" s="176"/>
      <c r="G63" s="176"/>
      <c r="H63" s="176"/>
      <c r="I63" s="176"/>
      <c r="J63" s="177">
        <f>J99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99</v>
      </c>
      <c r="E64" s="176"/>
      <c r="F64" s="176"/>
      <c r="G64" s="176"/>
      <c r="H64" s="176"/>
      <c r="I64" s="176"/>
      <c r="J64" s="177">
        <f>J104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100</v>
      </c>
      <c r="E65" s="176"/>
      <c r="F65" s="176"/>
      <c r="G65" s="176"/>
      <c r="H65" s="176"/>
      <c r="I65" s="176"/>
      <c r="J65" s="177">
        <f>J109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101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Přípojka vodovodu a kanalizace pro objekt Evangqlického kostela ve Varnsdorfu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89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0 - Vedlejší a ostatní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Varnsdorf</v>
      </c>
      <c r="G79" s="42"/>
      <c r="H79" s="42"/>
      <c r="I79" s="34" t="s">
        <v>23</v>
      </c>
      <c r="J79" s="74" t="str">
        <f>IF(J12="","",J12)</f>
        <v>2. 5. 2022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Město Varnsdorf</v>
      </c>
      <c r="G81" s="42"/>
      <c r="H81" s="42"/>
      <c r="I81" s="34" t="s">
        <v>31</v>
      </c>
      <c r="J81" s="38" t="str">
        <f>E21</f>
        <v>Pavel Hruška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>Pavel Hruška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102</v>
      </c>
      <c r="D84" s="182" t="s">
        <v>56</v>
      </c>
      <c r="E84" s="182" t="s">
        <v>52</v>
      </c>
      <c r="F84" s="182" t="s">
        <v>53</v>
      </c>
      <c r="G84" s="182" t="s">
        <v>103</v>
      </c>
      <c r="H84" s="182" t="s">
        <v>104</v>
      </c>
      <c r="I84" s="182" t="s">
        <v>105</v>
      </c>
      <c r="J84" s="182" t="s">
        <v>93</v>
      </c>
      <c r="K84" s="183" t="s">
        <v>106</v>
      </c>
      <c r="L84" s="184"/>
      <c r="M84" s="94" t="s">
        <v>19</v>
      </c>
      <c r="N84" s="95" t="s">
        <v>41</v>
      </c>
      <c r="O84" s="95" t="s">
        <v>107</v>
      </c>
      <c r="P84" s="95" t="s">
        <v>108</v>
      </c>
      <c r="Q84" s="95" t="s">
        <v>109</v>
      </c>
      <c r="R84" s="95" t="s">
        <v>110</v>
      </c>
      <c r="S84" s="95" t="s">
        <v>111</v>
      </c>
      <c r="T84" s="96" t="s">
        <v>112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113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94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70</v>
      </c>
      <c r="E86" s="193" t="s">
        <v>114</v>
      </c>
      <c r="F86" s="193" t="s">
        <v>115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P87+P96+P99+P104+P109</f>
        <v>0</v>
      </c>
      <c r="Q86" s="198"/>
      <c r="R86" s="199">
        <f>R87+R96+R99+R104+R109</f>
        <v>0</v>
      </c>
      <c r="S86" s="198"/>
      <c r="T86" s="200">
        <f>T87+T96+T99+T104+T109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116</v>
      </c>
      <c r="AT86" s="202" t="s">
        <v>70</v>
      </c>
      <c r="AU86" s="202" t="s">
        <v>71</v>
      </c>
      <c r="AY86" s="201" t="s">
        <v>117</v>
      </c>
      <c r="BK86" s="203">
        <f>BK87+BK96+BK99+BK104+BK109</f>
        <v>0</v>
      </c>
    </row>
    <row r="87" s="12" customFormat="1" ht="22.8" customHeight="1">
      <c r="A87" s="12"/>
      <c r="B87" s="190"/>
      <c r="C87" s="191"/>
      <c r="D87" s="192" t="s">
        <v>70</v>
      </c>
      <c r="E87" s="204" t="s">
        <v>118</v>
      </c>
      <c r="F87" s="204" t="s">
        <v>119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SUM(P88:P95)</f>
        <v>0</v>
      </c>
      <c r="Q87" s="198"/>
      <c r="R87" s="199">
        <f>SUM(R88:R95)</f>
        <v>0</v>
      </c>
      <c r="S87" s="198"/>
      <c r="T87" s="200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116</v>
      </c>
      <c r="AT87" s="202" t="s">
        <v>70</v>
      </c>
      <c r="AU87" s="202" t="s">
        <v>79</v>
      </c>
      <c r="AY87" s="201" t="s">
        <v>117</v>
      </c>
      <c r="BK87" s="203">
        <f>SUM(BK88:BK95)</f>
        <v>0</v>
      </c>
    </row>
    <row r="88" s="2" customFormat="1" ht="16.5" customHeight="1">
      <c r="A88" s="40"/>
      <c r="B88" s="41"/>
      <c r="C88" s="206" t="s">
        <v>79</v>
      </c>
      <c r="D88" s="206" t="s">
        <v>120</v>
      </c>
      <c r="E88" s="207" t="s">
        <v>121</v>
      </c>
      <c r="F88" s="208" t="s">
        <v>122</v>
      </c>
      <c r="G88" s="209" t="s">
        <v>123</v>
      </c>
      <c r="H88" s="210">
        <v>1</v>
      </c>
      <c r="I88" s="211"/>
      <c r="J88" s="212">
        <f>ROUND(I88*H88,2)</f>
        <v>0</v>
      </c>
      <c r="K88" s="208" t="s">
        <v>124</v>
      </c>
      <c r="L88" s="46"/>
      <c r="M88" s="213" t="s">
        <v>19</v>
      </c>
      <c r="N88" s="214" t="s">
        <v>42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125</v>
      </c>
      <c r="AT88" s="217" t="s">
        <v>120</v>
      </c>
      <c r="AU88" s="217" t="s">
        <v>81</v>
      </c>
      <c r="AY88" s="19" t="s">
        <v>117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79</v>
      </c>
      <c r="BK88" s="218">
        <f>ROUND(I88*H88,2)</f>
        <v>0</v>
      </c>
      <c r="BL88" s="19" t="s">
        <v>125</v>
      </c>
      <c r="BM88" s="217" t="s">
        <v>126</v>
      </c>
    </row>
    <row r="89" s="2" customFormat="1">
      <c r="A89" s="40"/>
      <c r="B89" s="41"/>
      <c r="C89" s="42"/>
      <c r="D89" s="219" t="s">
        <v>127</v>
      </c>
      <c r="E89" s="42"/>
      <c r="F89" s="220" t="s">
        <v>128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127</v>
      </c>
      <c r="AU89" s="19" t="s">
        <v>81</v>
      </c>
    </row>
    <row r="90" s="2" customFormat="1" ht="16.5" customHeight="1">
      <c r="A90" s="40"/>
      <c r="B90" s="41"/>
      <c r="C90" s="206" t="s">
        <v>81</v>
      </c>
      <c r="D90" s="206" t="s">
        <v>120</v>
      </c>
      <c r="E90" s="207" t="s">
        <v>129</v>
      </c>
      <c r="F90" s="208" t="s">
        <v>130</v>
      </c>
      <c r="G90" s="209" t="s">
        <v>123</v>
      </c>
      <c r="H90" s="210">
        <v>1</v>
      </c>
      <c r="I90" s="211"/>
      <c r="J90" s="212">
        <f>ROUND(I90*H90,2)</f>
        <v>0</v>
      </c>
      <c r="K90" s="208" t="s">
        <v>124</v>
      </c>
      <c r="L90" s="46"/>
      <c r="M90" s="213" t="s">
        <v>19</v>
      </c>
      <c r="N90" s="214" t="s">
        <v>42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125</v>
      </c>
      <c r="AT90" s="217" t="s">
        <v>120</v>
      </c>
      <c r="AU90" s="217" t="s">
        <v>81</v>
      </c>
      <c r="AY90" s="19" t="s">
        <v>117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79</v>
      </c>
      <c r="BK90" s="218">
        <f>ROUND(I90*H90,2)</f>
        <v>0</v>
      </c>
      <c r="BL90" s="19" t="s">
        <v>125</v>
      </c>
      <c r="BM90" s="217" t="s">
        <v>131</v>
      </c>
    </row>
    <row r="91" s="2" customFormat="1">
      <c r="A91" s="40"/>
      <c r="B91" s="41"/>
      <c r="C91" s="42"/>
      <c r="D91" s="219" t="s">
        <v>127</v>
      </c>
      <c r="E91" s="42"/>
      <c r="F91" s="220" t="s">
        <v>132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127</v>
      </c>
      <c r="AU91" s="19" t="s">
        <v>81</v>
      </c>
    </row>
    <row r="92" s="2" customFormat="1" ht="16.5" customHeight="1">
      <c r="A92" s="40"/>
      <c r="B92" s="41"/>
      <c r="C92" s="206" t="s">
        <v>133</v>
      </c>
      <c r="D92" s="206" t="s">
        <v>120</v>
      </c>
      <c r="E92" s="207" t="s">
        <v>134</v>
      </c>
      <c r="F92" s="208" t="s">
        <v>135</v>
      </c>
      <c r="G92" s="209" t="s">
        <v>123</v>
      </c>
      <c r="H92" s="210">
        <v>1</v>
      </c>
      <c r="I92" s="211"/>
      <c r="J92" s="212">
        <f>ROUND(I92*H92,2)</f>
        <v>0</v>
      </c>
      <c r="K92" s="208" t="s">
        <v>124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125</v>
      </c>
      <c r="AT92" s="217" t="s">
        <v>120</v>
      </c>
      <c r="AU92" s="217" t="s">
        <v>81</v>
      </c>
      <c r="AY92" s="19" t="s">
        <v>117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79</v>
      </c>
      <c r="BK92" s="218">
        <f>ROUND(I92*H92,2)</f>
        <v>0</v>
      </c>
      <c r="BL92" s="19" t="s">
        <v>125</v>
      </c>
      <c r="BM92" s="217" t="s">
        <v>136</v>
      </c>
    </row>
    <row r="93" s="2" customFormat="1">
      <c r="A93" s="40"/>
      <c r="B93" s="41"/>
      <c r="C93" s="42"/>
      <c r="D93" s="219" t="s">
        <v>127</v>
      </c>
      <c r="E93" s="42"/>
      <c r="F93" s="220" t="s">
        <v>137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127</v>
      </c>
      <c r="AU93" s="19" t="s">
        <v>81</v>
      </c>
    </row>
    <row r="94" s="2" customFormat="1" ht="16.5" customHeight="1">
      <c r="A94" s="40"/>
      <c r="B94" s="41"/>
      <c r="C94" s="206" t="s">
        <v>138</v>
      </c>
      <c r="D94" s="206" t="s">
        <v>120</v>
      </c>
      <c r="E94" s="207" t="s">
        <v>139</v>
      </c>
      <c r="F94" s="208" t="s">
        <v>140</v>
      </c>
      <c r="G94" s="209" t="s">
        <v>123</v>
      </c>
      <c r="H94" s="210">
        <v>1</v>
      </c>
      <c r="I94" s="211"/>
      <c r="J94" s="212">
        <f>ROUND(I94*H94,2)</f>
        <v>0</v>
      </c>
      <c r="K94" s="208" t="s">
        <v>124</v>
      </c>
      <c r="L94" s="46"/>
      <c r="M94" s="213" t="s">
        <v>19</v>
      </c>
      <c r="N94" s="214" t="s">
        <v>42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125</v>
      </c>
      <c r="AT94" s="217" t="s">
        <v>120</v>
      </c>
      <c r="AU94" s="217" t="s">
        <v>81</v>
      </c>
      <c r="AY94" s="19" t="s">
        <v>117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79</v>
      </c>
      <c r="BK94" s="218">
        <f>ROUND(I94*H94,2)</f>
        <v>0</v>
      </c>
      <c r="BL94" s="19" t="s">
        <v>125</v>
      </c>
      <c r="BM94" s="217" t="s">
        <v>141</v>
      </c>
    </row>
    <row r="95" s="2" customFormat="1">
      <c r="A95" s="40"/>
      <c r="B95" s="41"/>
      <c r="C95" s="42"/>
      <c r="D95" s="219" t="s">
        <v>127</v>
      </c>
      <c r="E95" s="42"/>
      <c r="F95" s="220" t="s">
        <v>142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127</v>
      </c>
      <c r="AU95" s="19" t="s">
        <v>81</v>
      </c>
    </row>
    <row r="96" s="12" customFormat="1" ht="22.8" customHeight="1">
      <c r="A96" s="12"/>
      <c r="B96" s="190"/>
      <c r="C96" s="191"/>
      <c r="D96" s="192" t="s">
        <v>70</v>
      </c>
      <c r="E96" s="204" t="s">
        <v>143</v>
      </c>
      <c r="F96" s="204" t="s">
        <v>144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SUM(P97:P98)</f>
        <v>0</v>
      </c>
      <c r="Q96" s="198"/>
      <c r="R96" s="199">
        <f>SUM(R97:R98)</f>
        <v>0</v>
      </c>
      <c r="S96" s="198"/>
      <c r="T96" s="200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116</v>
      </c>
      <c r="AT96" s="202" t="s">
        <v>70</v>
      </c>
      <c r="AU96" s="202" t="s">
        <v>79</v>
      </c>
      <c r="AY96" s="201" t="s">
        <v>117</v>
      </c>
      <c r="BK96" s="203">
        <f>SUM(BK97:BK98)</f>
        <v>0</v>
      </c>
    </row>
    <row r="97" s="2" customFormat="1" ht="16.5" customHeight="1">
      <c r="A97" s="40"/>
      <c r="B97" s="41"/>
      <c r="C97" s="206" t="s">
        <v>116</v>
      </c>
      <c r="D97" s="206" t="s">
        <v>120</v>
      </c>
      <c r="E97" s="207" t="s">
        <v>145</v>
      </c>
      <c r="F97" s="208" t="s">
        <v>144</v>
      </c>
      <c r="G97" s="209" t="s">
        <v>123</v>
      </c>
      <c r="H97" s="210">
        <v>1</v>
      </c>
      <c r="I97" s="211"/>
      <c r="J97" s="212">
        <f>ROUND(I97*H97,2)</f>
        <v>0</v>
      </c>
      <c r="K97" s="208" t="s">
        <v>124</v>
      </c>
      <c r="L97" s="46"/>
      <c r="M97" s="213" t="s">
        <v>19</v>
      </c>
      <c r="N97" s="214" t="s">
        <v>42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125</v>
      </c>
      <c r="AT97" s="217" t="s">
        <v>120</v>
      </c>
      <c r="AU97" s="217" t="s">
        <v>81</v>
      </c>
      <c r="AY97" s="19" t="s">
        <v>117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79</v>
      </c>
      <c r="BK97" s="218">
        <f>ROUND(I97*H97,2)</f>
        <v>0</v>
      </c>
      <c r="BL97" s="19" t="s">
        <v>125</v>
      </c>
      <c r="BM97" s="217" t="s">
        <v>146</v>
      </c>
    </row>
    <row r="98" s="2" customFormat="1">
      <c r="A98" s="40"/>
      <c r="B98" s="41"/>
      <c r="C98" s="42"/>
      <c r="D98" s="219" t="s">
        <v>127</v>
      </c>
      <c r="E98" s="42"/>
      <c r="F98" s="220" t="s">
        <v>147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127</v>
      </c>
      <c r="AU98" s="19" t="s">
        <v>81</v>
      </c>
    </row>
    <row r="99" s="12" customFormat="1" ht="22.8" customHeight="1">
      <c r="A99" s="12"/>
      <c r="B99" s="190"/>
      <c r="C99" s="191"/>
      <c r="D99" s="192" t="s">
        <v>70</v>
      </c>
      <c r="E99" s="204" t="s">
        <v>148</v>
      </c>
      <c r="F99" s="204" t="s">
        <v>149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SUM(P100:P103)</f>
        <v>0</v>
      </c>
      <c r="Q99" s="198"/>
      <c r="R99" s="199">
        <f>SUM(R100:R103)</f>
        <v>0</v>
      </c>
      <c r="S99" s="198"/>
      <c r="T99" s="200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116</v>
      </c>
      <c r="AT99" s="202" t="s">
        <v>70</v>
      </c>
      <c r="AU99" s="202" t="s">
        <v>79</v>
      </c>
      <c r="AY99" s="201" t="s">
        <v>117</v>
      </c>
      <c r="BK99" s="203">
        <f>SUM(BK100:BK103)</f>
        <v>0</v>
      </c>
    </row>
    <row r="100" s="2" customFormat="1" ht="16.5" customHeight="1">
      <c r="A100" s="40"/>
      <c r="B100" s="41"/>
      <c r="C100" s="206" t="s">
        <v>150</v>
      </c>
      <c r="D100" s="206" t="s">
        <v>120</v>
      </c>
      <c r="E100" s="207" t="s">
        <v>151</v>
      </c>
      <c r="F100" s="208" t="s">
        <v>152</v>
      </c>
      <c r="G100" s="209" t="s">
        <v>123</v>
      </c>
      <c r="H100" s="210">
        <v>1</v>
      </c>
      <c r="I100" s="211"/>
      <c r="J100" s="212">
        <f>ROUND(I100*H100,2)</f>
        <v>0</v>
      </c>
      <c r="K100" s="208" t="s">
        <v>124</v>
      </c>
      <c r="L100" s="46"/>
      <c r="M100" s="213" t="s">
        <v>19</v>
      </c>
      <c r="N100" s="214" t="s">
        <v>42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125</v>
      </c>
      <c r="AT100" s="217" t="s">
        <v>120</v>
      </c>
      <c r="AU100" s="217" t="s">
        <v>81</v>
      </c>
      <c r="AY100" s="19" t="s">
        <v>117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79</v>
      </c>
      <c r="BK100" s="218">
        <f>ROUND(I100*H100,2)</f>
        <v>0</v>
      </c>
      <c r="BL100" s="19" t="s">
        <v>125</v>
      </c>
      <c r="BM100" s="217" t="s">
        <v>153</v>
      </c>
    </row>
    <row r="101" s="2" customFormat="1">
      <c r="A101" s="40"/>
      <c r="B101" s="41"/>
      <c r="C101" s="42"/>
      <c r="D101" s="219" t="s">
        <v>127</v>
      </c>
      <c r="E101" s="42"/>
      <c r="F101" s="220" t="s">
        <v>154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127</v>
      </c>
      <c r="AU101" s="19" t="s">
        <v>81</v>
      </c>
    </row>
    <row r="102" s="2" customFormat="1" ht="16.5" customHeight="1">
      <c r="A102" s="40"/>
      <c r="B102" s="41"/>
      <c r="C102" s="206" t="s">
        <v>155</v>
      </c>
      <c r="D102" s="206" t="s">
        <v>120</v>
      </c>
      <c r="E102" s="207" t="s">
        <v>156</v>
      </c>
      <c r="F102" s="208" t="s">
        <v>157</v>
      </c>
      <c r="G102" s="209" t="s">
        <v>123</v>
      </c>
      <c r="H102" s="210">
        <v>1</v>
      </c>
      <c r="I102" s="211"/>
      <c r="J102" s="212">
        <f>ROUND(I102*H102,2)</f>
        <v>0</v>
      </c>
      <c r="K102" s="208" t="s">
        <v>124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125</v>
      </c>
      <c r="AT102" s="217" t="s">
        <v>120</v>
      </c>
      <c r="AU102" s="217" t="s">
        <v>81</v>
      </c>
      <c r="AY102" s="19" t="s">
        <v>117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125</v>
      </c>
      <c r="BM102" s="217" t="s">
        <v>158</v>
      </c>
    </row>
    <row r="103" s="2" customFormat="1">
      <c r="A103" s="40"/>
      <c r="B103" s="41"/>
      <c r="C103" s="42"/>
      <c r="D103" s="219" t="s">
        <v>127</v>
      </c>
      <c r="E103" s="42"/>
      <c r="F103" s="220" t="s">
        <v>159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127</v>
      </c>
      <c r="AU103" s="19" t="s">
        <v>81</v>
      </c>
    </row>
    <row r="104" s="12" customFormat="1" ht="22.8" customHeight="1">
      <c r="A104" s="12"/>
      <c r="B104" s="190"/>
      <c r="C104" s="191"/>
      <c r="D104" s="192" t="s">
        <v>70</v>
      </c>
      <c r="E104" s="204" t="s">
        <v>160</v>
      </c>
      <c r="F104" s="204" t="s">
        <v>161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SUM(P105:P108)</f>
        <v>0</v>
      </c>
      <c r="Q104" s="198"/>
      <c r="R104" s="199">
        <f>SUM(R105:R108)</f>
        <v>0</v>
      </c>
      <c r="S104" s="198"/>
      <c r="T104" s="200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116</v>
      </c>
      <c r="AT104" s="202" t="s">
        <v>70</v>
      </c>
      <c r="AU104" s="202" t="s">
        <v>79</v>
      </c>
      <c r="AY104" s="201" t="s">
        <v>117</v>
      </c>
      <c r="BK104" s="203">
        <f>SUM(BK105:BK108)</f>
        <v>0</v>
      </c>
    </row>
    <row r="105" s="2" customFormat="1" ht="16.5" customHeight="1">
      <c r="A105" s="40"/>
      <c r="B105" s="41"/>
      <c r="C105" s="206" t="s">
        <v>162</v>
      </c>
      <c r="D105" s="206" t="s">
        <v>120</v>
      </c>
      <c r="E105" s="207" t="s">
        <v>163</v>
      </c>
      <c r="F105" s="208" t="s">
        <v>164</v>
      </c>
      <c r="G105" s="209" t="s">
        <v>123</v>
      </c>
      <c r="H105" s="210">
        <v>1</v>
      </c>
      <c r="I105" s="211"/>
      <c r="J105" s="212">
        <f>ROUND(I105*H105,2)</f>
        <v>0</v>
      </c>
      <c r="K105" s="208" t="s">
        <v>124</v>
      </c>
      <c r="L105" s="46"/>
      <c r="M105" s="213" t="s">
        <v>19</v>
      </c>
      <c r="N105" s="214" t="s">
        <v>42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125</v>
      </c>
      <c r="AT105" s="217" t="s">
        <v>120</v>
      </c>
      <c r="AU105" s="217" t="s">
        <v>81</v>
      </c>
      <c r="AY105" s="19" t="s">
        <v>117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125</v>
      </c>
      <c r="BM105" s="217" t="s">
        <v>165</v>
      </c>
    </row>
    <row r="106" s="2" customFormat="1">
      <c r="A106" s="40"/>
      <c r="B106" s="41"/>
      <c r="C106" s="42"/>
      <c r="D106" s="219" t="s">
        <v>127</v>
      </c>
      <c r="E106" s="42"/>
      <c r="F106" s="220" t="s">
        <v>166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127</v>
      </c>
      <c r="AU106" s="19" t="s">
        <v>81</v>
      </c>
    </row>
    <row r="107" s="2" customFormat="1" ht="16.5" customHeight="1">
      <c r="A107" s="40"/>
      <c r="B107" s="41"/>
      <c r="C107" s="206" t="s">
        <v>167</v>
      </c>
      <c r="D107" s="206" t="s">
        <v>120</v>
      </c>
      <c r="E107" s="207" t="s">
        <v>168</v>
      </c>
      <c r="F107" s="208" t="s">
        <v>169</v>
      </c>
      <c r="G107" s="209" t="s">
        <v>123</v>
      </c>
      <c r="H107" s="210">
        <v>1</v>
      </c>
      <c r="I107" s="211"/>
      <c r="J107" s="212">
        <f>ROUND(I107*H107,2)</f>
        <v>0</v>
      </c>
      <c r="K107" s="208" t="s">
        <v>124</v>
      </c>
      <c r="L107" s="46"/>
      <c r="M107" s="213" t="s">
        <v>19</v>
      </c>
      <c r="N107" s="214" t="s">
        <v>42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125</v>
      </c>
      <c r="AT107" s="217" t="s">
        <v>120</v>
      </c>
      <c r="AU107" s="217" t="s">
        <v>81</v>
      </c>
      <c r="AY107" s="19" t="s">
        <v>117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79</v>
      </c>
      <c r="BK107" s="218">
        <f>ROUND(I107*H107,2)</f>
        <v>0</v>
      </c>
      <c r="BL107" s="19" t="s">
        <v>125</v>
      </c>
      <c r="BM107" s="217" t="s">
        <v>170</v>
      </c>
    </row>
    <row r="108" s="2" customFormat="1">
      <c r="A108" s="40"/>
      <c r="B108" s="41"/>
      <c r="C108" s="42"/>
      <c r="D108" s="219" t="s">
        <v>127</v>
      </c>
      <c r="E108" s="42"/>
      <c r="F108" s="220" t="s">
        <v>171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127</v>
      </c>
      <c r="AU108" s="19" t="s">
        <v>81</v>
      </c>
    </row>
    <row r="109" s="12" customFormat="1" ht="22.8" customHeight="1">
      <c r="A109" s="12"/>
      <c r="B109" s="190"/>
      <c r="C109" s="191"/>
      <c r="D109" s="192" t="s">
        <v>70</v>
      </c>
      <c r="E109" s="204" t="s">
        <v>172</v>
      </c>
      <c r="F109" s="204" t="s">
        <v>173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SUM(P110:P111)</f>
        <v>0</v>
      </c>
      <c r="Q109" s="198"/>
      <c r="R109" s="199">
        <f>SUM(R110:R111)</f>
        <v>0</v>
      </c>
      <c r="S109" s="198"/>
      <c r="T109" s="200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116</v>
      </c>
      <c r="AT109" s="202" t="s">
        <v>70</v>
      </c>
      <c r="AU109" s="202" t="s">
        <v>79</v>
      </c>
      <c r="AY109" s="201" t="s">
        <v>117</v>
      </c>
      <c r="BK109" s="203">
        <f>SUM(BK110:BK111)</f>
        <v>0</v>
      </c>
    </row>
    <row r="110" s="2" customFormat="1" ht="16.5" customHeight="1">
      <c r="A110" s="40"/>
      <c r="B110" s="41"/>
      <c r="C110" s="206" t="s">
        <v>174</v>
      </c>
      <c r="D110" s="206" t="s">
        <v>120</v>
      </c>
      <c r="E110" s="207" t="s">
        <v>175</v>
      </c>
      <c r="F110" s="208" t="s">
        <v>173</v>
      </c>
      <c r="G110" s="209" t="s">
        <v>123</v>
      </c>
      <c r="H110" s="210">
        <v>1</v>
      </c>
      <c r="I110" s="211"/>
      <c r="J110" s="212">
        <f>ROUND(I110*H110,2)</f>
        <v>0</v>
      </c>
      <c r="K110" s="208" t="s">
        <v>124</v>
      </c>
      <c r="L110" s="46"/>
      <c r="M110" s="213" t="s">
        <v>19</v>
      </c>
      <c r="N110" s="214" t="s">
        <v>42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125</v>
      </c>
      <c r="AT110" s="217" t="s">
        <v>120</v>
      </c>
      <c r="AU110" s="217" t="s">
        <v>81</v>
      </c>
      <c r="AY110" s="19" t="s">
        <v>117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79</v>
      </c>
      <c r="BK110" s="218">
        <f>ROUND(I110*H110,2)</f>
        <v>0</v>
      </c>
      <c r="BL110" s="19" t="s">
        <v>125</v>
      </c>
      <c r="BM110" s="217" t="s">
        <v>176</v>
      </c>
    </row>
    <row r="111" s="2" customFormat="1">
      <c r="A111" s="40"/>
      <c r="B111" s="41"/>
      <c r="C111" s="42"/>
      <c r="D111" s="219" t="s">
        <v>127</v>
      </c>
      <c r="E111" s="42"/>
      <c r="F111" s="220" t="s">
        <v>177</v>
      </c>
      <c r="G111" s="42"/>
      <c r="H111" s="42"/>
      <c r="I111" s="221"/>
      <c r="J111" s="42"/>
      <c r="K111" s="42"/>
      <c r="L111" s="46"/>
      <c r="M111" s="224"/>
      <c r="N111" s="225"/>
      <c r="O111" s="226"/>
      <c r="P111" s="226"/>
      <c r="Q111" s="226"/>
      <c r="R111" s="226"/>
      <c r="S111" s="226"/>
      <c r="T111" s="22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127</v>
      </c>
      <c r="AU111" s="19" t="s">
        <v>81</v>
      </c>
    </row>
    <row r="112" s="2" customFormat="1" ht="6.96" customHeight="1">
      <c r="A112" s="40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46"/>
      <c r="M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</sheetData>
  <sheetProtection sheet="1" autoFilter="0" formatColumns="0" formatRows="0" objects="1" scenarios="1" spinCount="100000" saltValue="wxa0jvbDPOt6Zdf3Z2nx6BbMrz3NFHX6Euit2QN3GTcOpuLU9dFd3wKDbQQyPZp1FTbRGCNinURFDIWfFRO9hw==" hashValue="8x1e2sGaX+3xQ83PspUWYMpcGKOc3aT8lAbEhEWm/TttlOmd2miYflAUiboOpJxqvk5MfUDYnWXc7nwrUBPwWg==" algorithmName="SHA-512" password="CC35"/>
  <autoFilter ref="C84:K11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1_02/012103000"/>
    <hyperlink ref="F91" r:id="rId2" display="https://podminky.urs.cz/item/CS_URS_2021_02/012203000"/>
    <hyperlink ref="F93" r:id="rId3" display="https://podminky.urs.cz/item/CS_URS_2021_02/012303000"/>
    <hyperlink ref="F95" r:id="rId4" display="https://podminky.urs.cz/item/CS_URS_2021_02/013254000"/>
    <hyperlink ref="F98" r:id="rId5" display="https://podminky.urs.cz/item/CS_URS_2021_02/030001000"/>
    <hyperlink ref="F101" r:id="rId6" display="https://podminky.urs.cz/item/CS_URS_2021_02/043154000"/>
    <hyperlink ref="F103" r:id="rId7" display="https://podminky.urs.cz/item/CS_URS_2021_02/045002000"/>
    <hyperlink ref="F106" r:id="rId8" display="https://podminky.urs.cz/item/CS_URS_2021_02/070001000"/>
    <hyperlink ref="F108" r:id="rId9" display="https://podminky.urs.cz/item/CS_URS_2021_02/073002000"/>
    <hyperlink ref="F111" r:id="rId10" display="https://podminky.urs.cz/item/CS_URS_2021_02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Přípojka vodovodu a kanalizace pro objekt Evangqlického kostela ve Varnsdorfu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178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2. 5. 2022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ROUND((SUM(BE90:BE393)),  2)</f>
        <v>0</v>
      </c>
      <c r="G33" s="40"/>
      <c r="H33" s="40"/>
      <c r="I33" s="150">
        <v>0.20999999999999999</v>
      </c>
      <c r="J33" s="149">
        <f>ROUND(((SUM(BE90:BE393))*I33),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ROUND((SUM(BF90:BF393)),  2)</f>
        <v>0</v>
      </c>
      <c r="G34" s="40"/>
      <c r="H34" s="40"/>
      <c r="I34" s="150">
        <v>0.14999999999999999</v>
      </c>
      <c r="J34" s="149">
        <f>ROUND(((SUM(BF90:BF393))*I34),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ROUND((SUM(BG90:BG393)),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ROUND((SUM(BH90:BH393)),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ROUND((SUM(BI90:BI393)),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Přípojka vodovodu a kanalizace pro objekt Evangqlického kostela ve Varnsdorfu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1 - Přípojka vodovodu a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Varnsdorf</v>
      </c>
      <c r="G52" s="42"/>
      <c r="H52" s="42"/>
      <c r="I52" s="34" t="s">
        <v>23</v>
      </c>
      <c r="J52" s="74" t="str">
        <f>IF(J12="","",J12)</f>
        <v>2. 5. 2022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Varnsdorf</v>
      </c>
      <c r="G54" s="42"/>
      <c r="H54" s="42"/>
      <c r="I54" s="34" t="s">
        <v>31</v>
      </c>
      <c r="J54" s="38" t="str">
        <f>E21</f>
        <v>Pavel Hruška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Hruška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179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180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181</v>
      </c>
      <c r="E62" s="176"/>
      <c r="F62" s="176"/>
      <c r="G62" s="176"/>
      <c r="H62" s="176"/>
      <c r="I62" s="176"/>
      <c r="J62" s="177">
        <f>J227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182</v>
      </c>
      <c r="E63" s="176"/>
      <c r="F63" s="176"/>
      <c r="G63" s="176"/>
      <c r="H63" s="176"/>
      <c r="I63" s="176"/>
      <c r="J63" s="177">
        <f>J229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183</v>
      </c>
      <c r="E64" s="176"/>
      <c r="F64" s="176"/>
      <c r="G64" s="176"/>
      <c r="H64" s="176"/>
      <c r="I64" s="176"/>
      <c r="J64" s="177">
        <f>J238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184</v>
      </c>
      <c r="E65" s="176"/>
      <c r="F65" s="176"/>
      <c r="G65" s="176"/>
      <c r="H65" s="176"/>
      <c r="I65" s="176"/>
      <c r="J65" s="177">
        <f>J263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185</v>
      </c>
      <c r="E66" s="176"/>
      <c r="F66" s="176"/>
      <c r="G66" s="176"/>
      <c r="H66" s="176"/>
      <c r="I66" s="176"/>
      <c r="J66" s="177">
        <f>J333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186</v>
      </c>
      <c r="E67" s="176"/>
      <c r="F67" s="176"/>
      <c r="G67" s="176"/>
      <c r="H67" s="176"/>
      <c r="I67" s="176"/>
      <c r="J67" s="177">
        <f>J365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187</v>
      </c>
      <c r="E68" s="176"/>
      <c r="F68" s="176"/>
      <c r="G68" s="176"/>
      <c r="H68" s="176"/>
      <c r="I68" s="176"/>
      <c r="J68" s="177">
        <f>J387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188</v>
      </c>
      <c r="E69" s="170"/>
      <c r="F69" s="170"/>
      <c r="G69" s="170"/>
      <c r="H69" s="170"/>
      <c r="I69" s="170"/>
      <c r="J69" s="171">
        <f>J390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189</v>
      </c>
      <c r="E70" s="176"/>
      <c r="F70" s="176"/>
      <c r="G70" s="176"/>
      <c r="H70" s="176"/>
      <c r="I70" s="176"/>
      <c r="J70" s="177">
        <f>J391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101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Přípojka vodovodu a kanalizace pro objekt Evangqlického kostela ve Varnsdorfu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89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1 - Přípojka vodovodu a kanalizace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Varnsdorf</v>
      </c>
      <c r="G84" s="42"/>
      <c r="H84" s="42"/>
      <c r="I84" s="34" t="s">
        <v>23</v>
      </c>
      <c r="J84" s="74" t="str">
        <f>IF(J12="","",J12)</f>
        <v>2. 5. 2022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>Město Varnsdorf</v>
      </c>
      <c r="G86" s="42"/>
      <c r="H86" s="42"/>
      <c r="I86" s="34" t="s">
        <v>31</v>
      </c>
      <c r="J86" s="38" t="str">
        <f>E21</f>
        <v>Pavel Hruška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34</v>
      </c>
      <c r="J87" s="38" t="str">
        <f>E24</f>
        <v>Pavel Hruška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102</v>
      </c>
      <c r="D89" s="182" t="s">
        <v>56</v>
      </c>
      <c r="E89" s="182" t="s">
        <v>52</v>
      </c>
      <c r="F89" s="182" t="s">
        <v>53</v>
      </c>
      <c r="G89" s="182" t="s">
        <v>103</v>
      </c>
      <c r="H89" s="182" t="s">
        <v>104</v>
      </c>
      <c r="I89" s="182" t="s">
        <v>105</v>
      </c>
      <c r="J89" s="182" t="s">
        <v>93</v>
      </c>
      <c r="K89" s="183" t="s">
        <v>106</v>
      </c>
      <c r="L89" s="184"/>
      <c r="M89" s="94" t="s">
        <v>19</v>
      </c>
      <c r="N89" s="95" t="s">
        <v>41</v>
      </c>
      <c r="O89" s="95" t="s">
        <v>107</v>
      </c>
      <c r="P89" s="95" t="s">
        <v>108</v>
      </c>
      <c r="Q89" s="95" t="s">
        <v>109</v>
      </c>
      <c r="R89" s="95" t="s">
        <v>110</v>
      </c>
      <c r="S89" s="95" t="s">
        <v>111</v>
      </c>
      <c r="T89" s="96" t="s">
        <v>112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113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P91+P390</f>
        <v>0</v>
      </c>
      <c r="Q90" s="98"/>
      <c r="R90" s="187">
        <f>R91+R390</f>
        <v>27.004105380000002</v>
      </c>
      <c r="S90" s="98"/>
      <c r="T90" s="188">
        <f>T91+T390</f>
        <v>16.935400000000001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70</v>
      </c>
      <c r="AU90" s="19" t="s">
        <v>94</v>
      </c>
      <c r="BK90" s="189">
        <f>BK91+BK390</f>
        <v>0</v>
      </c>
    </row>
    <row r="91" s="12" customFormat="1" ht="25.92" customHeight="1">
      <c r="A91" s="12"/>
      <c r="B91" s="190"/>
      <c r="C91" s="191"/>
      <c r="D91" s="192" t="s">
        <v>70</v>
      </c>
      <c r="E91" s="193" t="s">
        <v>190</v>
      </c>
      <c r="F91" s="193" t="s">
        <v>191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P92+P227+P229+P238+P263+P333+P365+P387</f>
        <v>0</v>
      </c>
      <c r="Q91" s="198"/>
      <c r="R91" s="199">
        <f>R92+R227+R229+R238+R263+R333+R365+R387</f>
        <v>27.002785380000002</v>
      </c>
      <c r="S91" s="198"/>
      <c r="T91" s="200">
        <f>T92+T227+T229+T238+T263+T333+T365+T387</f>
        <v>16.935400000000001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79</v>
      </c>
      <c r="AT91" s="202" t="s">
        <v>70</v>
      </c>
      <c r="AU91" s="202" t="s">
        <v>71</v>
      </c>
      <c r="AY91" s="201" t="s">
        <v>117</v>
      </c>
      <c r="BK91" s="203">
        <f>BK92+BK227+BK229+BK238+BK263+BK333+BK365+BK387</f>
        <v>0</v>
      </c>
    </row>
    <row r="92" s="12" customFormat="1" ht="22.8" customHeight="1">
      <c r="A92" s="12"/>
      <c r="B92" s="190"/>
      <c r="C92" s="191"/>
      <c r="D92" s="192" t="s">
        <v>70</v>
      </c>
      <c r="E92" s="204" t="s">
        <v>79</v>
      </c>
      <c r="F92" s="204" t="s">
        <v>192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SUM(P93:P226)</f>
        <v>0</v>
      </c>
      <c r="Q92" s="198"/>
      <c r="R92" s="199">
        <f>SUM(R93:R226)</f>
        <v>0.51219799999999993</v>
      </c>
      <c r="S92" s="198"/>
      <c r="T92" s="200">
        <f>SUM(T93:T226)</f>
        <v>15.514000000000001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79</v>
      </c>
      <c r="AT92" s="202" t="s">
        <v>70</v>
      </c>
      <c r="AU92" s="202" t="s">
        <v>79</v>
      </c>
      <c r="AY92" s="201" t="s">
        <v>117</v>
      </c>
      <c r="BK92" s="203">
        <f>SUM(BK93:BK226)</f>
        <v>0</v>
      </c>
    </row>
    <row r="93" s="2" customFormat="1" ht="37.8" customHeight="1">
      <c r="A93" s="40"/>
      <c r="B93" s="41"/>
      <c r="C93" s="206" t="s">
        <v>79</v>
      </c>
      <c r="D93" s="206" t="s">
        <v>120</v>
      </c>
      <c r="E93" s="207" t="s">
        <v>193</v>
      </c>
      <c r="F93" s="208" t="s">
        <v>194</v>
      </c>
      <c r="G93" s="209" t="s">
        <v>195</v>
      </c>
      <c r="H93" s="210">
        <v>2</v>
      </c>
      <c r="I93" s="211"/>
      <c r="J93" s="212">
        <f>ROUND(I93*H93,2)</f>
        <v>0</v>
      </c>
      <c r="K93" s="208" t="s">
        <v>124</v>
      </c>
      <c r="L93" s="46"/>
      <c r="M93" s="213" t="s">
        <v>19</v>
      </c>
      <c r="N93" s="214" t="s">
        <v>42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138</v>
      </c>
      <c r="AT93" s="217" t="s">
        <v>120</v>
      </c>
      <c r="AU93" s="217" t="s">
        <v>81</v>
      </c>
      <c r="AY93" s="19" t="s">
        <v>117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79</v>
      </c>
      <c r="BK93" s="218">
        <f>ROUND(I93*H93,2)</f>
        <v>0</v>
      </c>
      <c r="BL93" s="19" t="s">
        <v>138</v>
      </c>
      <c r="BM93" s="217" t="s">
        <v>196</v>
      </c>
    </row>
    <row r="94" s="2" customFormat="1">
      <c r="A94" s="40"/>
      <c r="B94" s="41"/>
      <c r="C94" s="42"/>
      <c r="D94" s="219" t="s">
        <v>127</v>
      </c>
      <c r="E94" s="42"/>
      <c r="F94" s="220" t="s">
        <v>197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127</v>
      </c>
      <c r="AU94" s="19" t="s">
        <v>81</v>
      </c>
    </row>
    <row r="95" s="13" customFormat="1">
      <c r="A95" s="13"/>
      <c r="B95" s="228"/>
      <c r="C95" s="229"/>
      <c r="D95" s="230" t="s">
        <v>198</v>
      </c>
      <c r="E95" s="231" t="s">
        <v>19</v>
      </c>
      <c r="F95" s="232" t="s">
        <v>199</v>
      </c>
      <c r="G95" s="229"/>
      <c r="H95" s="233">
        <v>2</v>
      </c>
      <c r="I95" s="234"/>
      <c r="J95" s="229"/>
      <c r="K95" s="229"/>
      <c r="L95" s="235"/>
      <c r="M95" s="236"/>
      <c r="N95" s="237"/>
      <c r="O95" s="237"/>
      <c r="P95" s="237"/>
      <c r="Q95" s="237"/>
      <c r="R95" s="237"/>
      <c r="S95" s="237"/>
      <c r="T95" s="23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9" t="s">
        <v>198</v>
      </c>
      <c r="AU95" s="239" t="s">
        <v>81</v>
      </c>
      <c r="AV95" s="13" t="s">
        <v>81</v>
      </c>
      <c r="AW95" s="13" t="s">
        <v>33</v>
      </c>
      <c r="AX95" s="13" t="s">
        <v>79</v>
      </c>
      <c r="AY95" s="239" t="s">
        <v>117</v>
      </c>
    </row>
    <row r="96" s="2" customFormat="1" ht="37.8" customHeight="1">
      <c r="A96" s="40"/>
      <c r="B96" s="41"/>
      <c r="C96" s="206" t="s">
        <v>81</v>
      </c>
      <c r="D96" s="206" t="s">
        <v>120</v>
      </c>
      <c r="E96" s="207" t="s">
        <v>200</v>
      </c>
      <c r="F96" s="208" t="s">
        <v>201</v>
      </c>
      <c r="G96" s="209" t="s">
        <v>195</v>
      </c>
      <c r="H96" s="210">
        <v>2</v>
      </c>
      <c r="I96" s="211"/>
      <c r="J96" s="212">
        <f>ROUND(I96*H96,2)</f>
        <v>0</v>
      </c>
      <c r="K96" s="208" t="s">
        <v>124</v>
      </c>
      <c r="L96" s="46"/>
      <c r="M96" s="213" t="s">
        <v>19</v>
      </c>
      <c r="N96" s="214" t="s">
        <v>42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0.28999999999999998</v>
      </c>
      <c r="T96" s="216">
        <f>S96*H96</f>
        <v>0.57999999999999996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138</v>
      </c>
      <c r="AT96" s="217" t="s">
        <v>120</v>
      </c>
      <c r="AU96" s="217" t="s">
        <v>81</v>
      </c>
      <c r="AY96" s="19" t="s">
        <v>117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79</v>
      </c>
      <c r="BK96" s="218">
        <f>ROUND(I96*H96,2)</f>
        <v>0</v>
      </c>
      <c r="BL96" s="19" t="s">
        <v>138</v>
      </c>
      <c r="BM96" s="217" t="s">
        <v>202</v>
      </c>
    </row>
    <row r="97" s="2" customFormat="1">
      <c r="A97" s="40"/>
      <c r="B97" s="41"/>
      <c r="C97" s="42"/>
      <c r="D97" s="219" t="s">
        <v>127</v>
      </c>
      <c r="E97" s="42"/>
      <c r="F97" s="220" t="s">
        <v>203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127</v>
      </c>
      <c r="AU97" s="19" t="s">
        <v>81</v>
      </c>
    </row>
    <row r="98" s="13" customFormat="1">
      <c r="A98" s="13"/>
      <c r="B98" s="228"/>
      <c r="C98" s="229"/>
      <c r="D98" s="230" t="s">
        <v>198</v>
      </c>
      <c r="E98" s="231" t="s">
        <v>19</v>
      </c>
      <c r="F98" s="232" t="s">
        <v>199</v>
      </c>
      <c r="G98" s="229"/>
      <c r="H98" s="233">
        <v>2</v>
      </c>
      <c r="I98" s="234"/>
      <c r="J98" s="229"/>
      <c r="K98" s="229"/>
      <c r="L98" s="235"/>
      <c r="M98" s="236"/>
      <c r="N98" s="237"/>
      <c r="O98" s="237"/>
      <c r="P98" s="237"/>
      <c r="Q98" s="237"/>
      <c r="R98" s="237"/>
      <c r="S98" s="237"/>
      <c r="T98" s="238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9" t="s">
        <v>198</v>
      </c>
      <c r="AU98" s="239" t="s">
        <v>81</v>
      </c>
      <c r="AV98" s="13" t="s">
        <v>81</v>
      </c>
      <c r="AW98" s="13" t="s">
        <v>33</v>
      </c>
      <c r="AX98" s="13" t="s">
        <v>79</v>
      </c>
      <c r="AY98" s="239" t="s">
        <v>117</v>
      </c>
    </row>
    <row r="99" s="2" customFormat="1" ht="37.8" customHeight="1">
      <c r="A99" s="40"/>
      <c r="B99" s="41"/>
      <c r="C99" s="206" t="s">
        <v>133</v>
      </c>
      <c r="D99" s="206" t="s">
        <v>120</v>
      </c>
      <c r="E99" s="207" t="s">
        <v>204</v>
      </c>
      <c r="F99" s="208" t="s">
        <v>205</v>
      </c>
      <c r="G99" s="209" t="s">
        <v>195</v>
      </c>
      <c r="H99" s="210">
        <v>14</v>
      </c>
      <c r="I99" s="211"/>
      <c r="J99" s="212">
        <f>ROUND(I99*H99,2)</f>
        <v>0</v>
      </c>
      <c r="K99" s="208" t="s">
        <v>124</v>
      </c>
      <c r="L99" s="46"/>
      <c r="M99" s="213" t="s">
        <v>19</v>
      </c>
      <c r="N99" s="214" t="s">
        <v>42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0.44</v>
      </c>
      <c r="T99" s="216">
        <f>S99*H99</f>
        <v>6.1600000000000001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138</v>
      </c>
      <c r="AT99" s="217" t="s">
        <v>120</v>
      </c>
      <c r="AU99" s="217" t="s">
        <v>81</v>
      </c>
      <c r="AY99" s="19" t="s">
        <v>117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79</v>
      </c>
      <c r="BK99" s="218">
        <f>ROUND(I99*H99,2)</f>
        <v>0</v>
      </c>
      <c r="BL99" s="19" t="s">
        <v>138</v>
      </c>
      <c r="BM99" s="217" t="s">
        <v>206</v>
      </c>
    </row>
    <row r="100" s="2" customFormat="1">
      <c r="A100" s="40"/>
      <c r="B100" s="41"/>
      <c r="C100" s="42"/>
      <c r="D100" s="219" t="s">
        <v>127</v>
      </c>
      <c r="E100" s="42"/>
      <c r="F100" s="220" t="s">
        <v>207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127</v>
      </c>
      <c r="AU100" s="19" t="s">
        <v>81</v>
      </c>
    </row>
    <row r="101" s="13" customFormat="1">
      <c r="A101" s="13"/>
      <c r="B101" s="228"/>
      <c r="C101" s="229"/>
      <c r="D101" s="230" t="s">
        <v>198</v>
      </c>
      <c r="E101" s="231" t="s">
        <v>19</v>
      </c>
      <c r="F101" s="232" t="s">
        <v>208</v>
      </c>
      <c r="G101" s="229"/>
      <c r="H101" s="233">
        <v>14</v>
      </c>
      <c r="I101" s="234"/>
      <c r="J101" s="229"/>
      <c r="K101" s="229"/>
      <c r="L101" s="235"/>
      <c r="M101" s="236"/>
      <c r="N101" s="237"/>
      <c r="O101" s="237"/>
      <c r="P101" s="237"/>
      <c r="Q101" s="237"/>
      <c r="R101" s="237"/>
      <c r="S101" s="237"/>
      <c r="T101" s="23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9" t="s">
        <v>198</v>
      </c>
      <c r="AU101" s="239" t="s">
        <v>81</v>
      </c>
      <c r="AV101" s="13" t="s">
        <v>81</v>
      </c>
      <c r="AW101" s="13" t="s">
        <v>33</v>
      </c>
      <c r="AX101" s="13" t="s">
        <v>79</v>
      </c>
      <c r="AY101" s="239" t="s">
        <v>117</v>
      </c>
    </row>
    <row r="102" s="2" customFormat="1" ht="33" customHeight="1">
      <c r="A102" s="40"/>
      <c r="B102" s="41"/>
      <c r="C102" s="206" t="s">
        <v>138</v>
      </c>
      <c r="D102" s="206" t="s">
        <v>120</v>
      </c>
      <c r="E102" s="207" t="s">
        <v>209</v>
      </c>
      <c r="F102" s="208" t="s">
        <v>210</v>
      </c>
      <c r="G102" s="209" t="s">
        <v>195</v>
      </c>
      <c r="H102" s="210">
        <v>14</v>
      </c>
      <c r="I102" s="211"/>
      <c r="J102" s="212">
        <f>ROUND(I102*H102,2)</f>
        <v>0</v>
      </c>
      <c r="K102" s="208" t="s">
        <v>124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0.23999999999999999</v>
      </c>
      <c r="T102" s="216">
        <f>S102*H102</f>
        <v>3.3599999999999999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138</v>
      </c>
      <c r="AT102" s="217" t="s">
        <v>120</v>
      </c>
      <c r="AU102" s="217" t="s">
        <v>81</v>
      </c>
      <c r="AY102" s="19" t="s">
        <v>117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79</v>
      </c>
      <c r="BK102" s="218">
        <f>ROUND(I102*H102,2)</f>
        <v>0</v>
      </c>
      <c r="BL102" s="19" t="s">
        <v>138</v>
      </c>
      <c r="BM102" s="217" t="s">
        <v>211</v>
      </c>
    </row>
    <row r="103" s="2" customFormat="1">
      <c r="A103" s="40"/>
      <c r="B103" s="41"/>
      <c r="C103" s="42"/>
      <c r="D103" s="219" t="s">
        <v>127</v>
      </c>
      <c r="E103" s="42"/>
      <c r="F103" s="220" t="s">
        <v>212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127</v>
      </c>
      <c r="AU103" s="19" t="s">
        <v>81</v>
      </c>
    </row>
    <row r="104" s="13" customFormat="1">
      <c r="A104" s="13"/>
      <c r="B104" s="228"/>
      <c r="C104" s="229"/>
      <c r="D104" s="230" t="s">
        <v>198</v>
      </c>
      <c r="E104" s="231" t="s">
        <v>19</v>
      </c>
      <c r="F104" s="232" t="s">
        <v>208</v>
      </c>
      <c r="G104" s="229"/>
      <c r="H104" s="233">
        <v>14</v>
      </c>
      <c r="I104" s="234"/>
      <c r="J104" s="229"/>
      <c r="K104" s="229"/>
      <c r="L104" s="235"/>
      <c r="M104" s="236"/>
      <c r="N104" s="237"/>
      <c r="O104" s="237"/>
      <c r="P104" s="237"/>
      <c r="Q104" s="237"/>
      <c r="R104" s="237"/>
      <c r="S104" s="237"/>
      <c r="T104" s="23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9" t="s">
        <v>198</v>
      </c>
      <c r="AU104" s="239" t="s">
        <v>81</v>
      </c>
      <c r="AV104" s="13" t="s">
        <v>81</v>
      </c>
      <c r="AW104" s="13" t="s">
        <v>33</v>
      </c>
      <c r="AX104" s="13" t="s">
        <v>79</v>
      </c>
      <c r="AY104" s="239" t="s">
        <v>117</v>
      </c>
    </row>
    <row r="105" s="2" customFormat="1" ht="33" customHeight="1">
      <c r="A105" s="40"/>
      <c r="B105" s="41"/>
      <c r="C105" s="206" t="s">
        <v>116</v>
      </c>
      <c r="D105" s="206" t="s">
        <v>120</v>
      </c>
      <c r="E105" s="207" t="s">
        <v>213</v>
      </c>
      <c r="F105" s="208" t="s">
        <v>214</v>
      </c>
      <c r="G105" s="209" t="s">
        <v>195</v>
      </c>
      <c r="H105" s="210">
        <v>14</v>
      </c>
      <c r="I105" s="211"/>
      <c r="J105" s="212">
        <f>ROUND(I105*H105,2)</f>
        <v>0</v>
      </c>
      <c r="K105" s="208" t="s">
        <v>124</v>
      </c>
      <c r="L105" s="46"/>
      <c r="M105" s="213" t="s">
        <v>19</v>
      </c>
      <c r="N105" s="214" t="s">
        <v>42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0.316</v>
      </c>
      <c r="T105" s="216">
        <f>S105*H105</f>
        <v>4.4240000000000004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138</v>
      </c>
      <c r="AT105" s="217" t="s">
        <v>120</v>
      </c>
      <c r="AU105" s="217" t="s">
        <v>81</v>
      </c>
      <c r="AY105" s="19" t="s">
        <v>117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138</v>
      </c>
      <c r="BM105" s="217" t="s">
        <v>215</v>
      </c>
    </row>
    <row r="106" s="2" customFormat="1">
      <c r="A106" s="40"/>
      <c r="B106" s="41"/>
      <c r="C106" s="42"/>
      <c r="D106" s="219" t="s">
        <v>127</v>
      </c>
      <c r="E106" s="42"/>
      <c r="F106" s="220" t="s">
        <v>216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127</v>
      </c>
      <c r="AU106" s="19" t="s">
        <v>81</v>
      </c>
    </row>
    <row r="107" s="13" customFormat="1">
      <c r="A107" s="13"/>
      <c r="B107" s="228"/>
      <c r="C107" s="229"/>
      <c r="D107" s="230" t="s">
        <v>198</v>
      </c>
      <c r="E107" s="231" t="s">
        <v>19</v>
      </c>
      <c r="F107" s="232" t="s">
        <v>208</v>
      </c>
      <c r="G107" s="229"/>
      <c r="H107" s="233">
        <v>14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198</v>
      </c>
      <c r="AU107" s="239" t="s">
        <v>81</v>
      </c>
      <c r="AV107" s="13" t="s">
        <v>81</v>
      </c>
      <c r="AW107" s="13" t="s">
        <v>33</v>
      </c>
      <c r="AX107" s="13" t="s">
        <v>79</v>
      </c>
      <c r="AY107" s="239" t="s">
        <v>117</v>
      </c>
    </row>
    <row r="108" s="2" customFormat="1" ht="24.15" customHeight="1">
      <c r="A108" s="40"/>
      <c r="B108" s="41"/>
      <c r="C108" s="206" t="s">
        <v>150</v>
      </c>
      <c r="D108" s="206" t="s">
        <v>120</v>
      </c>
      <c r="E108" s="207" t="s">
        <v>217</v>
      </c>
      <c r="F108" s="208" t="s">
        <v>218</v>
      </c>
      <c r="G108" s="209" t="s">
        <v>219</v>
      </c>
      <c r="H108" s="210">
        <v>2</v>
      </c>
      <c r="I108" s="211"/>
      <c r="J108" s="212">
        <f>ROUND(I108*H108,2)</f>
        <v>0</v>
      </c>
      <c r="K108" s="208" t="s">
        <v>124</v>
      </c>
      <c r="L108" s="46"/>
      <c r="M108" s="213" t="s">
        <v>19</v>
      </c>
      <c r="N108" s="214" t="s">
        <v>42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0.28999999999999998</v>
      </c>
      <c r="T108" s="216">
        <f>S108*H108</f>
        <v>0.57999999999999996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138</v>
      </c>
      <c r="AT108" s="217" t="s">
        <v>120</v>
      </c>
      <c r="AU108" s="217" t="s">
        <v>81</v>
      </c>
      <c r="AY108" s="19" t="s">
        <v>117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79</v>
      </c>
      <c r="BK108" s="218">
        <f>ROUND(I108*H108,2)</f>
        <v>0</v>
      </c>
      <c r="BL108" s="19" t="s">
        <v>138</v>
      </c>
      <c r="BM108" s="217" t="s">
        <v>220</v>
      </c>
    </row>
    <row r="109" s="2" customFormat="1">
      <c r="A109" s="40"/>
      <c r="B109" s="41"/>
      <c r="C109" s="42"/>
      <c r="D109" s="219" t="s">
        <v>127</v>
      </c>
      <c r="E109" s="42"/>
      <c r="F109" s="220" t="s">
        <v>221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127</v>
      </c>
      <c r="AU109" s="19" t="s">
        <v>81</v>
      </c>
    </row>
    <row r="110" s="13" customFormat="1">
      <c r="A110" s="13"/>
      <c r="B110" s="228"/>
      <c r="C110" s="229"/>
      <c r="D110" s="230" t="s">
        <v>198</v>
      </c>
      <c r="E110" s="231" t="s">
        <v>19</v>
      </c>
      <c r="F110" s="232" t="s">
        <v>222</v>
      </c>
      <c r="G110" s="229"/>
      <c r="H110" s="233">
        <v>2</v>
      </c>
      <c r="I110" s="234"/>
      <c r="J110" s="229"/>
      <c r="K110" s="229"/>
      <c r="L110" s="235"/>
      <c r="M110" s="236"/>
      <c r="N110" s="237"/>
      <c r="O110" s="237"/>
      <c r="P110" s="237"/>
      <c r="Q110" s="237"/>
      <c r="R110" s="237"/>
      <c r="S110" s="237"/>
      <c r="T110" s="23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9" t="s">
        <v>198</v>
      </c>
      <c r="AU110" s="239" t="s">
        <v>81</v>
      </c>
      <c r="AV110" s="13" t="s">
        <v>81</v>
      </c>
      <c r="AW110" s="13" t="s">
        <v>33</v>
      </c>
      <c r="AX110" s="13" t="s">
        <v>79</v>
      </c>
      <c r="AY110" s="239" t="s">
        <v>117</v>
      </c>
    </row>
    <row r="111" s="2" customFormat="1" ht="24.15" customHeight="1">
      <c r="A111" s="40"/>
      <c r="B111" s="41"/>
      <c r="C111" s="206" t="s">
        <v>155</v>
      </c>
      <c r="D111" s="206" t="s">
        <v>120</v>
      </c>
      <c r="E111" s="207" t="s">
        <v>223</v>
      </c>
      <c r="F111" s="208" t="s">
        <v>224</v>
      </c>
      <c r="G111" s="209" t="s">
        <v>219</v>
      </c>
      <c r="H111" s="210">
        <v>2</v>
      </c>
      <c r="I111" s="211"/>
      <c r="J111" s="212">
        <f>ROUND(I111*H111,2)</f>
        <v>0</v>
      </c>
      <c r="K111" s="208" t="s">
        <v>124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0.20499999999999999</v>
      </c>
      <c r="T111" s="216">
        <f>S111*H111</f>
        <v>0.40999999999999998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138</v>
      </c>
      <c r="AT111" s="217" t="s">
        <v>120</v>
      </c>
      <c r="AU111" s="217" t="s">
        <v>81</v>
      </c>
      <c r="AY111" s="19" t="s">
        <v>117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79</v>
      </c>
      <c r="BK111" s="218">
        <f>ROUND(I111*H111,2)</f>
        <v>0</v>
      </c>
      <c r="BL111" s="19" t="s">
        <v>138</v>
      </c>
      <c r="BM111" s="217" t="s">
        <v>225</v>
      </c>
    </row>
    <row r="112" s="2" customFormat="1">
      <c r="A112" s="40"/>
      <c r="B112" s="41"/>
      <c r="C112" s="42"/>
      <c r="D112" s="219" t="s">
        <v>127</v>
      </c>
      <c r="E112" s="42"/>
      <c r="F112" s="220" t="s">
        <v>226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127</v>
      </c>
      <c r="AU112" s="19" t="s">
        <v>81</v>
      </c>
    </row>
    <row r="113" s="13" customFormat="1">
      <c r="A113" s="13"/>
      <c r="B113" s="228"/>
      <c r="C113" s="229"/>
      <c r="D113" s="230" t="s">
        <v>198</v>
      </c>
      <c r="E113" s="231" t="s">
        <v>19</v>
      </c>
      <c r="F113" s="232" t="s">
        <v>222</v>
      </c>
      <c r="G113" s="229"/>
      <c r="H113" s="233">
        <v>2</v>
      </c>
      <c r="I113" s="234"/>
      <c r="J113" s="229"/>
      <c r="K113" s="229"/>
      <c r="L113" s="235"/>
      <c r="M113" s="236"/>
      <c r="N113" s="237"/>
      <c r="O113" s="237"/>
      <c r="P113" s="237"/>
      <c r="Q113" s="237"/>
      <c r="R113" s="237"/>
      <c r="S113" s="237"/>
      <c r="T113" s="23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9" t="s">
        <v>198</v>
      </c>
      <c r="AU113" s="239" t="s">
        <v>81</v>
      </c>
      <c r="AV113" s="13" t="s">
        <v>81</v>
      </c>
      <c r="AW113" s="13" t="s">
        <v>33</v>
      </c>
      <c r="AX113" s="13" t="s">
        <v>79</v>
      </c>
      <c r="AY113" s="239" t="s">
        <v>117</v>
      </c>
    </row>
    <row r="114" s="2" customFormat="1" ht="49.05" customHeight="1">
      <c r="A114" s="40"/>
      <c r="B114" s="41"/>
      <c r="C114" s="206" t="s">
        <v>162</v>
      </c>
      <c r="D114" s="206" t="s">
        <v>120</v>
      </c>
      <c r="E114" s="207" t="s">
        <v>227</v>
      </c>
      <c r="F114" s="208" t="s">
        <v>228</v>
      </c>
      <c r="G114" s="209" t="s">
        <v>219</v>
      </c>
      <c r="H114" s="210">
        <v>3</v>
      </c>
      <c r="I114" s="211"/>
      <c r="J114" s="212">
        <f>ROUND(I114*H114,2)</f>
        <v>0</v>
      </c>
      <c r="K114" s="208" t="s">
        <v>124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0.0086800000000000002</v>
      </c>
      <c r="R114" s="215">
        <f>Q114*H114</f>
        <v>0.026040000000000001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138</v>
      </c>
      <c r="AT114" s="217" t="s">
        <v>120</v>
      </c>
      <c r="AU114" s="217" t="s">
        <v>81</v>
      </c>
      <c r="AY114" s="19" t="s">
        <v>117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79</v>
      </c>
      <c r="BK114" s="218">
        <f>ROUND(I114*H114,2)</f>
        <v>0</v>
      </c>
      <c r="BL114" s="19" t="s">
        <v>138</v>
      </c>
      <c r="BM114" s="217" t="s">
        <v>229</v>
      </c>
    </row>
    <row r="115" s="2" customFormat="1">
      <c r="A115" s="40"/>
      <c r="B115" s="41"/>
      <c r="C115" s="42"/>
      <c r="D115" s="219" t="s">
        <v>127</v>
      </c>
      <c r="E115" s="42"/>
      <c r="F115" s="220" t="s">
        <v>230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127</v>
      </c>
      <c r="AU115" s="19" t="s">
        <v>81</v>
      </c>
    </row>
    <row r="116" s="13" customFormat="1">
      <c r="A116" s="13"/>
      <c r="B116" s="228"/>
      <c r="C116" s="229"/>
      <c r="D116" s="230" t="s">
        <v>198</v>
      </c>
      <c r="E116" s="231" t="s">
        <v>19</v>
      </c>
      <c r="F116" s="232" t="s">
        <v>231</v>
      </c>
      <c r="G116" s="229"/>
      <c r="H116" s="233">
        <v>3</v>
      </c>
      <c r="I116" s="234"/>
      <c r="J116" s="229"/>
      <c r="K116" s="229"/>
      <c r="L116" s="235"/>
      <c r="M116" s="236"/>
      <c r="N116" s="237"/>
      <c r="O116" s="237"/>
      <c r="P116" s="237"/>
      <c r="Q116" s="237"/>
      <c r="R116" s="237"/>
      <c r="S116" s="237"/>
      <c r="T116" s="23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9" t="s">
        <v>198</v>
      </c>
      <c r="AU116" s="239" t="s">
        <v>81</v>
      </c>
      <c r="AV116" s="13" t="s">
        <v>81</v>
      </c>
      <c r="AW116" s="13" t="s">
        <v>33</v>
      </c>
      <c r="AX116" s="13" t="s">
        <v>79</v>
      </c>
      <c r="AY116" s="239" t="s">
        <v>117</v>
      </c>
    </row>
    <row r="117" s="2" customFormat="1" ht="49.05" customHeight="1">
      <c r="A117" s="40"/>
      <c r="B117" s="41"/>
      <c r="C117" s="206" t="s">
        <v>167</v>
      </c>
      <c r="D117" s="206" t="s">
        <v>120</v>
      </c>
      <c r="E117" s="207" t="s">
        <v>232</v>
      </c>
      <c r="F117" s="208" t="s">
        <v>233</v>
      </c>
      <c r="G117" s="209" t="s">
        <v>219</v>
      </c>
      <c r="H117" s="210">
        <v>2</v>
      </c>
      <c r="I117" s="211"/>
      <c r="J117" s="212">
        <f>ROUND(I117*H117,2)</f>
        <v>0</v>
      </c>
      <c r="K117" s="208" t="s">
        <v>124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0.036900000000000002</v>
      </c>
      <c r="R117" s="215">
        <f>Q117*H117</f>
        <v>0.073800000000000004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138</v>
      </c>
      <c r="AT117" s="217" t="s">
        <v>120</v>
      </c>
      <c r="AU117" s="217" t="s">
        <v>81</v>
      </c>
      <c r="AY117" s="19" t="s">
        <v>117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79</v>
      </c>
      <c r="BK117" s="218">
        <f>ROUND(I117*H117,2)</f>
        <v>0</v>
      </c>
      <c r="BL117" s="19" t="s">
        <v>138</v>
      </c>
      <c r="BM117" s="217" t="s">
        <v>234</v>
      </c>
    </row>
    <row r="118" s="2" customFormat="1">
      <c r="A118" s="40"/>
      <c r="B118" s="41"/>
      <c r="C118" s="42"/>
      <c r="D118" s="219" t="s">
        <v>127</v>
      </c>
      <c r="E118" s="42"/>
      <c r="F118" s="220" t="s">
        <v>235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127</v>
      </c>
      <c r="AU118" s="19" t="s">
        <v>81</v>
      </c>
    </row>
    <row r="119" s="2" customFormat="1" ht="24.15" customHeight="1">
      <c r="A119" s="40"/>
      <c r="B119" s="41"/>
      <c r="C119" s="206" t="s">
        <v>174</v>
      </c>
      <c r="D119" s="206" t="s">
        <v>120</v>
      </c>
      <c r="E119" s="207" t="s">
        <v>236</v>
      </c>
      <c r="F119" s="208" t="s">
        <v>237</v>
      </c>
      <c r="G119" s="209" t="s">
        <v>238</v>
      </c>
      <c r="H119" s="210">
        <v>1</v>
      </c>
      <c r="I119" s="211"/>
      <c r="J119" s="212">
        <f>ROUND(I119*H119,2)</f>
        <v>0</v>
      </c>
      <c r="K119" s="208" t="s">
        <v>124</v>
      </c>
      <c r="L119" s="46"/>
      <c r="M119" s="213" t="s">
        <v>19</v>
      </c>
      <c r="N119" s="214" t="s">
        <v>42</v>
      </c>
      <c r="O119" s="86"/>
      <c r="P119" s="215">
        <f>O119*H119</f>
        <v>0</v>
      </c>
      <c r="Q119" s="215">
        <v>0.00064999999999999997</v>
      </c>
      <c r="R119" s="215">
        <f>Q119*H119</f>
        <v>0.00064999999999999997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138</v>
      </c>
      <c r="AT119" s="217" t="s">
        <v>120</v>
      </c>
      <c r="AU119" s="217" t="s">
        <v>81</v>
      </c>
      <c r="AY119" s="19" t="s">
        <v>117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79</v>
      </c>
      <c r="BK119" s="218">
        <f>ROUND(I119*H119,2)</f>
        <v>0</v>
      </c>
      <c r="BL119" s="19" t="s">
        <v>138</v>
      </c>
      <c r="BM119" s="217" t="s">
        <v>239</v>
      </c>
    </row>
    <row r="120" s="2" customFormat="1">
      <c r="A120" s="40"/>
      <c r="B120" s="41"/>
      <c r="C120" s="42"/>
      <c r="D120" s="219" t="s">
        <v>127</v>
      </c>
      <c r="E120" s="42"/>
      <c r="F120" s="220" t="s">
        <v>240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127</v>
      </c>
      <c r="AU120" s="19" t="s">
        <v>81</v>
      </c>
    </row>
    <row r="121" s="2" customFormat="1" ht="24.15" customHeight="1">
      <c r="A121" s="40"/>
      <c r="B121" s="41"/>
      <c r="C121" s="206" t="s">
        <v>241</v>
      </c>
      <c r="D121" s="206" t="s">
        <v>120</v>
      </c>
      <c r="E121" s="207" t="s">
        <v>242</v>
      </c>
      <c r="F121" s="208" t="s">
        <v>243</v>
      </c>
      <c r="G121" s="209" t="s">
        <v>238</v>
      </c>
      <c r="H121" s="210">
        <v>1</v>
      </c>
      <c r="I121" s="211"/>
      <c r="J121" s="212">
        <f>ROUND(I121*H121,2)</f>
        <v>0</v>
      </c>
      <c r="K121" s="208" t="s">
        <v>124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138</v>
      </c>
      <c r="AT121" s="217" t="s">
        <v>120</v>
      </c>
      <c r="AU121" s="217" t="s">
        <v>81</v>
      </c>
      <c r="AY121" s="19" t="s">
        <v>117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79</v>
      </c>
      <c r="BK121" s="218">
        <f>ROUND(I121*H121,2)</f>
        <v>0</v>
      </c>
      <c r="BL121" s="19" t="s">
        <v>138</v>
      </c>
      <c r="BM121" s="217" t="s">
        <v>244</v>
      </c>
    </row>
    <row r="122" s="2" customFormat="1">
      <c r="A122" s="40"/>
      <c r="B122" s="41"/>
      <c r="C122" s="42"/>
      <c r="D122" s="219" t="s">
        <v>127</v>
      </c>
      <c r="E122" s="42"/>
      <c r="F122" s="220" t="s">
        <v>245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127</v>
      </c>
      <c r="AU122" s="19" t="s">
        <v>81</v>
      </c>
    </row>
    <row r="123" s="2" customFormat="1" ht="24.15" customHeight="1">
      <c r="A123" s="40"/>
      <c r="B123" s="41"/>
      <c r="C123" s="206" t="s">
        <v>246</v>
      </c>
      <c r="D123" s="206" t="s">
        <v>120</v>
      </c>
      <c r="E123" s="207" t="s">
        <v>247</v>
      </c>
      <c r="F123" s="208" t="s">
        <v>248</v>
      </c>
      <c r="G123" s="209" t="s">
        <v>195</v>
      </c>
      <c r="H123" s="210">
        <v>6</v>
      </c>
      <c r="I123" s="211"/>
      <c r="J123" s="212">
        <f>ROUND(I123*H123,2)</f>
        <v>0</v>
      </c>
      <c r="K123" s="208" t="s">
        <v>124</v>
      </c>
      <c r="L123" s="46"/>
      <c r="M123" s="213" t="s">
        <v>19</v>
      </c>
      <c r="N123" s="214" t="s">
        <v>42</v>
      </c>
      <c r="O123" s="86"/>
      <c r="P123" s="215">
        <f>O123*H123</f>
        <v>0</v>
      </c>
      <c r="Q123" s="215">
        <v>0.00064000000000000005</v>
      </c>
      <c r="R123" s="215">
        <f>Q123*H123</f>
        <v>0.0038400000000000005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138</v>
      </c>
      <c r="AT123" s="217" t="s">
        <v>120</v>
      </c>
      <c r="AU123" s="217" t="s">
        <v>81</v>
      </c>
      <c r="AY123" s="19" t="s">
        <v>117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138</v>
      </c>
      <c r="BM123" s="217" t="s">
        <v>249</v>
      </c>
    </row>
    <row r="124" s="2" customFormat="1">
      <c r="A124" s="40"/>
      <c r="B124" s="41"/>
      <c r="C124" s="42"/>
      <c r="D124" s="219" t="s">
        <v>127</v>
      </c>
      <c r="E124" s="42"/>
      <c r="F124" s="220" t="s">
        <v>250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127</v>
      </c>
      <c r="AU124" s="19" t="s">
        <v>81</v>
      </c>
    </row>
    <row r="125" s="13" customFormat="1">
      <c r="A125" s="13"/>
      <c r="B125" s="228"/>
      <c r="C125" s="229"/>
      <c r="D125" s="230" t="s">
        <v>198</v>
      </c>
      <c r="E125" s="231" t="s">
        <v>19</v>
      </c>
      <c r="F125" s="232" t="s">
        <v>251</v>
      </c>
      <c r="G125" s="229"/>
      <c r="H125" s="233">
        <v>6</v>
      </c>
      <c r="I125" s="234"/>
      <c r="J125" s="229"/>
      <c r="K125" s="229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198</v>
      </c>
      <c r="AU125" s="239" t="s">
        <v>81</v>
      </c>
      <c r="AV125" s="13" t="s">
        <v>81</v>
      </c>
      <c r="AW125" s="13" t="s">
        <v>33</v>
      </c>
      <c r="AX125" s="13" t="s">
        <v>79</v>
      </c>
      <c r="AY125" s="239" t="s">
        <v>117</v>
      </c>
    </row>
    <row r="126" s="2" customFormat="1" ht="24.15" customHeight="1">
      <c r="A126" s="40"/>
      <c r="B126" s="41"/>
      <c r="C126" s="206" t="s">
        <v>252</v>
      </c>
      <c r="D126" s="206" t="s">
        <v>120</v>
      </c>
      <c r="E126" s="207" t="s">
        <v>253</v>
      </c>
      <c r="F126" s="208" t="s">
        <v>254</v>
      </c>
      <c r="G126" s="209" t="s">
        <v>195</v>
      </c>
      <c r="H126" s="210">
        <v>6</v>
      </c>
      <c r="I126" s="211"/>
      <c r="J126" s="212">
        <f>ROUND(I126*H126,2)</f>
        <v>0</v>
      </c>
      <c r="K126" s="208" t="s">
        <v>124</v>
      </c>
      <c r="L126" s="46"/>
      <c r="M126" s="213" t="s">
        <v>19</v>
      </c>
      <c r="N126" s="214" t="s">
        <v>42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138</v>
      </c>
      <c r="AT126" s="217" t="s">
        <v>120</v>
      </c>
      <c r="AU126" s="217" t="s">
        <v>81</v>
      </c>
      <c r="AY126" s="19" t="s">
        <v>117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79</v>
      </c>
      <c r="BK126" s="218">
        <f>ROUND(I126*H126,2)</f>
        <v>0</v>
      </c>
      <c r="BL126" s="19" t="s">
        <v>138</v>
      </c>
      <c r="BM126" s="217" t="s">
        <v>255</v>
      </c>
    </row>
    <row r="127" s="2" customFormat="1">
      <c r="A127" s="40"/>
      <c r="B127" s="41"/>
      <c r="C127" s="42"/>
      <c r="D127" s="219" t="s">
        <v>127</v>
      </c>
      <c r="E127" s="42"/>
      <c r="F127" s="220" t="s">
        <v>256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127</v>
      </c>
      <c r="AU127" s="19" t="s">
        <v>81</v>
      </c>
    </row>
    <row r="128" s="2" customFormat="1" ht="16.5" customHeight="1">
      <c r="A128" s="40"/>
      <c r="B128" s="41"/>
      <c r="C128" s="206" t="s">
        <v>257</v>
      </c>
      <c r="D128" s="206" t="s">
        <v>120</v>
      </c>
      <c r="E128" s="207" t="s">
        <v>258</v>
      </c>
      <c r="F128" s="208" t="s">
        <v>259</v>
      </c>
      <c r="G128" s="209" t="s">
        <v>219</v>
      </c>
      <c r="H128" s="210">
        <v>40</v>
      </c>
      <c r="I128" s="211"/>
      <c r="J128" s="212">
        <f>ROUND(I128*H128,2)</f>
        <v>0</v>
      </c>
      <c r="K128" s="208" t="s">
        <v>124</v>
      </c>
      <c r="L128" s="46"/>
      <c r="M128" s="213" t="s">
        <v>19</v>
      </c>
      <c r="N128" s="214" t="s">
        <v>42</v>
      </c>
      <c r="O128" s="86"/>
      <c r="P128" s="215">
        <f>O128*H128</f>
        <v>0</v>
      </c>
      <c r="Q128" s="215">
        <v>0.00025000000000000001</v>
      </c>
      <c r="R128" s="215">
        <f>Q128*H128</f>
        <v>0.01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138</v>
      </c>
      <c r="AT128" s="217" t="s">
        <v>120</v>
      </c>
      <c r="AU128" s="217" t="s">
        <v>81</v>
      </c>
      <c r="AY128" s="19" t="s">
        <v>117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79</v>
      </c>
      <c r="BK128" s="218">
        <f>ROUND(I128*H128,2)</f>
        <v>0</v>
      </c>
      <c r="BL128" s="19" t="s">
        <v>138</v>
      </c>
      <c r="BM128" s="217" t="s">
        <v>260</v>
      </c>
    </row>
    <row r="129" s="2" customFormat="1">
      <c r="A129" s="40"/>
      <c r="B129" s="41"/>
      <c r="C129" s="42"/>
      <c r="D129" s="219" t="s">
        <v>127</v>
      </c>
      <c r="E129" s="42"/>
      <c r="F129" s="220" t="s">
        <v>261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127</v>
      </c>
      <c r="AU129" s="19" t="s">
        <v>81</v>
      </c>
    </row>
    <row r="130" s="2" customFormat="1" ht="16.5" customHeight="1">
      <c r="A130" s="40"/>
      <c r="B130" s="41"/>
      <c r="C130" s="206" t="s">
        <v>8</v>
      </c>
      <c r="D130" s="206" t="s">
        <v>120</v>
      </c>
      <c r="E130" s="207" t="s">
        <v>262</v>
      </c>
      <c r="F130" s="208" t="s">
        <v>263</v>
      </c>
      <c r="G130" s="209" t="s">
        <v>219</v>
      </c>
      <c r="H130" s="210">
        <v>40</v>
      </c>
      <c r="I130" s="211"/>
      <c r="J130" s="212">
        <f>ROUND(I130*H130,2)</f>
        <v>0</v>
      </c>
      <c r="K130" s="208" t="s">
        <v>124</v>
      </c>
      <c r="L130" s="46"/>
      <c r="M130" s="213" t="s">
        <v>19</v>
      </c>
      <c r="N130" s="214" t="s">
        <v>42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138</v>
      </c>
      <c r="AT130" s="217" t="s">
        <v>120</v>
      </c>
      <c r="AU130" s="217" t="s">
        <v>81</v>
      </c>
      <c r="AY130" s="19" t="s">
        <v>117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79</v>
      </c>
      <c r="BK130" s="218">
        <f>ROUND(I130*H130,2)</f>
        <v>0</v>
      </c>
      <c r="BL130" s="19" t="s">
        <v>138</v>
      </c>
      <c r="BM130" s="217" t="s">
        <v>264</v>
      </c>
    </row>
    <row r="131" s="2" customFormat="1">
      <c r="A131" s="40"/>
      <c r="B131" s="41"/>
      <c r="C131" s="42"/>
      <c r="D131" s="219" t="s">
        <v>127</v>
      </c>
      <c r="E131" s="42"/>
      <c r="F131" s="220" t="s">
        <v>265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127</v>
      </c>
      <c r="AU131" s="19" t="s">
        <v>81</v>
      </c>
    </row>
    <row r="132" s="2" customFormat="1" ht="16.5" customHeight="1">
      <c r="A132" s="40"/>
      <c r="B132" s="41"/>
      <c r="C132" s="206" t="s">
        <v>266</v>
      </c>
      <c r="D132" s="206" t="s">
        <v>120</v>
      </c>
      <c r="E132" s="207" t="s">
        <v>267</v>
      </c>
      <c r="F132" s="208" t="s">
        <v>268</v>
      </c>
      <c r="G132" s="209" t="s">
        <v>219</v>
      </c>
      <c r="H132" s="210">
        <v>2</v>
      </c>
      <c r="I132" s="211"/>
      <c r="J132" s="212">
        <f>ROUND(I132*H132,2)</f>
        <v>0</v>
      </c>
      <c r="K132" s="208" t="s">
        <v>124</v>
      </c>
      <c r="L132" s="46"/>
      <c r="M132" s="213" t="s">
        <v>19</v>
      </c>
      <c r="N132" s="214" t="s">
        <v>42</v>
      </c>
      <c r="O132" s="86"/>
      <c r="P132" s="215">
        <f>O132*H132</f>
        <v>0</v>
      </c>
      <c r="Q132" s="215">
        <v>0.00046999999999999999</v>
      </c>
      <c r="R132" s="215">
        <f>Q132*H132</f>
        <v>0.00093999999999999997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138</v>
      </c>
      <c r="AT132" s="217" t="s">
        <v>120</v>
      </c>
      <c r="AU132" s="217" t="s">
        <v>81</v>
      </c>
      <c r="AY132" s="19" t="s">
        <v>117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79</v>
      </c>
      <c r="BK132" s="218">
        <f>ROUND(I132*H132,2)</f>
        <v>0</v>
      </c>
      <c r="BL132" s="19" t="s">
        <v>138</v>
      </c>
      <c r="BM132" s="217" t="s">
        <v>269</v>
      </c>
    </row>
    <row r="133" s="2" customFormat="1">
      <c r="A133" s="40"/>
      <c r="B133" s="41"/>
      <c r="C133" s="42"/>
      <c r="D133" s="219" t="s">
        <v>127</v>
      </c>
      <c r="E133" s="42"/>
      <c r="F133" s="220" t="s">
        <v>270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127</v>
      </c>
      <c r="AU133" s="19" t="s">
        <v>81</v>
      </c>
    </row>
    <row r="134" s="2" customFormat="1" ht="16.5" customHeight="1">
      <c r="A134" s="40"/>
      <c r="B134" s="41"/>
      <c r="C134" s="206" t="s">
        <v>271</v>
      </c>
      <c r="D134" s="206" t="s">
        <v>120</v>
      </c>
      <c r="E134" s="207" t="s">
        <v>272</v>
      </c>
      <c r="F134" s="208" t="s">
        <v>273</v>
      </c>
      <c r="G134" s="209" t="s">
        <v>219</v>
      </c>
      <c r="H134" s="210">
        <v>2</v>
      </c>
      <c r="I134" s="211"/>
      <c r="J134" s="212">
        <f>ROUND(I134*H134,2)</f>
        <v>0</v>
      </c>
      <c r="K134" s="208" t="s">
        <v>124</v>
      </c>
      <c r="L134" s="46"/>
      <c r="M134" s="213" t="s">
        <v>19</v>
      </c>
      <c r="N134" s="214" t="s">
        <v>42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138</v>
      </c>
      <c r="AT134" s="217" t="s">
        <v>120</v>
      </c>
      <c r="AU134" s="217" t="s">
        <v>81</v>
      </c>
      <c r="AY134" s="19" t="s">
        <v>117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79</v>
      </c>
      <c r="BK134" s="218">
        <f>ROUND(I134*H134,2)</f>
        <v>0</v>
      </c>
      <c r="BL134" s="19" t="s">
        <v>138</v>
      </c>
      <c r="BM134" s="217" t="s">
        <v>274</v>
      </c>
    </row>
    <row r="135" s="2" customFormat="1">
      <c r="A135" s="40"/>
      <c r="B135" s="41"/>
      <c r="C135" s="42"/>
      <c r="D135" s="219" t="s">
        <v>127</v>
      </c>
      <c r="E135" s="42"/>
      <c r="F135" s="220" t="s">
        <v>275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127</v>
      </c>
      <c r="AU135" s="19" t="s">
        <v>81</v>
      </c>
    </row>
    <row r="136" s="2" customFormat="1" ht="16.5" customHeight="1">
      <c r="A136" s="40"/>
      <c r="B136" s="41"/>
      <c r="C136" s="206" t="s">
        <v>276</v>
      </c>
      <c r="D136" s="206" t="s">
        <v>120</v>
      </c>
      <c r="E136" s="207" t="s">
        <v>277</v>
      </c>
      <c r="F136" s="208" t="s">
        <v>278</v>
      </c>
      <c r="G136" s="209" t="s">
        <v>195</v>
      </c>
      <c r="H136" s="210">
        <v>9</v>
      </c>
      <c r="I136" s="211"/>
      <c r="J136" s="212">
        <f>ROUND(I136*H136,2)</f>
        <v>0</v>
      </c>
      <c r="K136" s="208" t="s">
        <v>124</v>
      </c>
      <c r="L136" s="46"/>
      <c r="M136" s="213" t="s">
        <v>19</v>
      </c>
      <c r="N136" s="214" t="s">
        <v>42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138</v>
      </c>
      <c r="AT136" s="217" t="s">
        <v>120</v>
      </c>
      <c r="AU136" s="217" t="s">
        <v>81</v>
      </c>
      <c r="AY136" s="19" t="s">
        <v>117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79</v>
      </c>
      <c r="BK136" s="218">
        <f>ROUND(I136*H136,2)</f>
        <v>0</v>
      </c>
      <c r="BL136" s="19" t="s">
        <v>138</v>
      </c>
      <c r="BM136" s="217" t="s">
        <v>279</v>
      </c>
    </row>
    <row r="137" s="2" customFormat="1">
      <c r="A137" s="40"/>
      <c r="B137" s="41"/>
      <c r="C137" s="42"/>
      <c r="D137" s="219" t="s">
        <v>127</v>
      </c>
      <c r="E137" s="42"/>
      <c r="F137" s="220" t="s">
        <v>280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127</v>
      </c>
      <c r="AU137" s="19" t="s">
        <v>81</v>
      </c>
    </row>
    <row r="138" s="13" customFormat="1">
      <c r="A138" s="13"/>
      <c r="B138" s="228"/>
      <c r="C138" s="229"/>
      <c r="D138" s="230" t="s">
        <v>198</v>
      </c>
      <c r="E138" s="231" t="s">
        <v>19</v>
      </c>
      <c r="F138" s="232" t="s">
        <v>281</v>
      </c>
      <c r="G138" s="229"/>
      <c r="H138" s="233">
        <v>9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198</v>
      </c>
      <c r="AU138" s="239" t="s">
        <v>81</v>
      </c>
      <c r="AV138" s="13" t="s">
        <v>81</v>
      </c>
      <c r="AW138" s="13" t="s">
        <v>33</v>
      </c>
      <c r="AX138" s="13" t="s">
        <v>79</v>
      </c>
      <c r="AY138" s="239" t="s">
        <v>117</v>
      </c>
    </row>
    <row r="139" s="2" customFormat="1" ht="16.5" customHeight="1">
      <c r="A139" s="40"/>
      <c r="B139" s="41"/>
      <c r="C139" s="206" t="s">
        <v>282</v>
      </c>
      <c r="D139" s="206" t="s">
        <v>120</v>
      </c>
      <c r="E139" s="207" t="s">
        <v>283</v>
      </c>
      <c r="F139" s="208" t="s">
        <v>284</v>
      </c>
      <c r="G139" s="209" t="s">
        <v>195</v>
      </c>
      <c r="H139" s="210">
        <v>39</v>
      </c>
      <c r="I139" s="211"/>
      <c r="J139" s="212">
        <f>ROUND(I139*H139,2)</f>
        <v>0</v>
      </c>
      <c r="K139" s="208" t="s">
        <v>124</v>
      </c>
      <c r="L139" s="46"/>
      <c r="M139" s="213" t="s">
        <v>19</v>
      </c>
      <c r="N139" s="214" t="s">
        <v>42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138</v>
      </c>
      <c r="AT139" s="217" t="s">
        <v>120</v>
      </c>
      <c r="AU139" s="217" t="s">
        <v>81</v>
      </c>
      <c r="AY139" s="19" t="s">
        <v>117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79</v>
      </c>
      <c r="BK139" s="218">
        <f>ROUND(I139*H139,2)</f>
        <v>0</v>
      </c>
      <c r="BL139" s="19" t="s">
        <v>138</v>
      </c>
      <c r="BM139" s="217" t="s">
        <v>285</v>
      </c>
    </row>
    <row r="140" s="2" customFormat="1">
      <c r="A140" s="40"/>
      <c r="B140" s="41"/>
      <c r="C140" s="42"/>
      <c r="D140" s="219" t="s">
        <v>127</v>
      </c>
      <c r="E140" s="42"/>
      <c r="F140" s="220" t="s">
        <v>286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127</v>
      </c>
      <c r="AU140" s="19" t="s">
        <v>81</v>
      </c>
    </row>
    <row r="141" s="13" customFormat="1">
      <c r="A141" s="13"/>
      <c r="B141" s="228"/>
      <c r="C141" s="229"/>
      <c r="D141" s="230" t="s">
        <v>198</v>
      </c>
      <c r="E141" s="231" t="s">
        <v>19</v>
      </c>
      <c r="F141" s="232" t="s">
        <v>287</v>
      </c>
      <c r="G141" s="229"/>
      <c r="H141" s="233">
        <v>39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198</v>
      </c>
      <c r="AU141" s="239" t="s">
        <v>81</v>
      </c>
      <c r="AV141" s="13" t="s">
        <v>81</v>
      </c>
      <c r="AW141" s="13" t="s">
        <v>33</v>
      </c>
      <c r="AX141" s="13" t="s">
        <v>79</v>
      </c>
      <c r="AY141" s="239" t="s">
        <v>117</v>
      </c>
    </row>
    <row r="142" s="2" customFormat="1" ht="24.15" customHeight="1">
      <c r="A142" s="40"/>
      <c r="B142" s="41"/>
      <c r="C142" s="206" t="s">
        <v>288</v>
      </c>
      <c r="D142" s="206" t="s">
        <v>120</v>
      </c>
      <c r="E142" s="207" t="s">
        <v>289</v>
      </c>
      <c r="F142" s="208" t="s">
        <v>290</v>
      </c>
      <c r="G142" s="209" t="s">
        <v>291</v>
      </c>
      <c r="H142" s="210">
        <v>38.649999999999999</v>
      </c>
      <c r="I142" s="211"/>
      <c r="J142" s="212">
        <f>ROUND(I142*H142,2)</f>
        <v>0</v>
      </c>
      <c r="K142" s="208" t="s">
        <v>124</v>
      </c>
      <c r="L142" s="46"/>
      <c r="M142" s="213" t="s">
        <v>19</v>
      </c>
      <c r="N142" s="214" t="s">
        <v>42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138</v>
      </c>
      <c r="AT142" s="217" t="s">
        <v>120</v>
      </c>
      <c r="AU142" s="217" t="s">
        <v>81</v>
      </c>
      <c r="AY142" s="19" t="s">
        <v>117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79</v>
      </c>
      <c r="BK142" s="218">
        <f>ROUND(I142*H142,2)</f>
        <v>0</v>
      </c>
      <c r="BL142" s="19" t="s">
        <v>138</v>
      </c>
      <c r="BM142" s="217" t="s">
        <v>292</v>
      </c>
    </row>
    <row r="143" s="2" customFormat="1">
      <c r="A143" s="40"/>
      <c r="B143" s="41"/>
      <c r="C143" s="42"/>
      <c r="D143" s="219" t="s">
        <v>127</v>
      </c>
      <c r="E143" s="42"/>
      <c r="F143" s="220" t="s">
        <v>293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127</v>
      </c>
      <c r="AU143" s="19" t="s">
        <v>81</v>
      </c>
    </row>
    <row r="144" s="13" customFormat="1">
      <c r="A144" s="13"/>
      <c r="B144" s="228"/>
      <c r="C144" s="229"/>
      <c r="D144" s="230" t="s">
        <v>198</v>
      </c>
      <c r="E144" s="231" t="s">
        <v>19</v>
      </c>
      <c r="F144" s="232" t="s">
        <v>294</v>
      </c>
      <c r="G144" s="229"/>
      <c r="H144" s="233">
        <v>13.949999999999999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198</v>
      </c>
      <c r="AU144" s="239" t="s">
        <v>81</v>
      </c>
      <c r="AV144" s="13" t="s">
        <v>81</v>
      </c>
      <c r="AW144" s="13" t="s">
        <v>33</v>
      </c>
      <c r="AX144" s="13" t="s">
        <v>71</v>
      </c>
      <c r="AY144" s="239" t="s">
        <v>117</v>
      </c>
    </row>
    <row r="145" s="13" customFormat="1">
      <c r="A145" s="13"/>
      <c r="B145" s="228"/>
      <c r="C145" s="229"/>
      <c r="D145" s="230" t="s">
        <v>198</v>
      </c>
      <c r="E145" s="231" t="s">
        <v>19</v>
      </c>
      <c r="F145" s="232" t="s">
        <v>295</v>
      </c>
      <c r="G145" s="229"/>
      <c r="H145" s="233">
        <v>24.699999999999999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198</v>
      </c>
      <c r="AU145" s="239" t="s">
        <v>81</v>
      </c>
      <c r="AV145" s="13" t="s">
        <v>81</v>
      </c>
      <c r="AW145" s="13" t="s">
        <v>33</v>
      </c>
      <c r="AX145" s="13" t="s">
        <v>71</v>
      </c>
      <c r="AY145" s="239" t="s">
        <v>117</v>
      </c>
    </row>
    <row r="146" s="14" customFormat="1">
      <c r="A146" s="14"/>
      <c r="B146" s="240"/>
      <c r="C146" s="241"/>
      <c r="D146" s="230" t="s">
        <v>198</v>
      </c>
      <c r="E146" s="242" t="s">
        <v>19</v>
      </c>
      <c r="F146" s="243" t="s">
        <v>296</v>
      </c>
      <c r="G146" s="241"/>
      <c r="H146" s="244">
        <v>38.649999999999999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0" t="s">
        <v>198</v>
      </c>
      <c r="AU146" s="250" t="s">
        <v>81</v>
      </c>
      <c r="AV146" s="14" t="s">
        <v>138</v>
      </c>
      <c r="AW146" s="14" t="s">
        <v>33</v>
      </c>
      <c r="AX146" s="14" t="s">
        <v>79</v>
      </c>
      <c r="AY146" s="250" t="s">
        <v>117</v>
      </c>
    </row>
    <row r="147" s="2" customFormat="1" ht="24.15" customHeight="1">
      <c r="A147" s="40"/>
      <c r="B147" s="41"/>
      <c r="C147" s="206" t="s">
        <v>7</v>
      </c>
      <c r="D147" s="206" t="s">
        <v>120</v>
      </c>
      <c r="E147" s="207" t="s">
        <v>297</v>
      </c>
      <c r="F147" s="208" t="s">
        <v>298</v>
      </c>
      <c r="G147" s="209" t="s">
        <v>291</v>
      </c>
      <c r="H147" s="210">
        <v>46.5</v>
      </c>
      <c r="I147" s="211"/>
      <c r="J147" s="212">
        <f>ROUND(I147*H147,2)</f>
        <v>0</v>
      </c>
      <c r="K147" s="208" t="s">
        <v>124</v>
      </c>
      <c r="L147" s="46"/>
      <c r="M147" s="213" t="s">
        <v>19</v>
      </c>
      <c r="N147" s="214" t="s">
        <v>42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138</v>
      </c>
      <c r="AT147" s="217" t="s">
        <v>120</v>
      </c>
      <c r="AU147" s="217" t="s">
        <v>81</v>
      </c>
      <c r="AY147" s="19" t="s">
        <v>117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79</v>
      </c>
      <c r="BK147" s="218">
        <f>ROUND(I147*H147,2)</f>
        <v>0</v>
      </c>
      <c r="BL147" s="19" t="s">
        <v>138</v>
      </c>
      <c r="BM147" s="217" t="s">
        <v>299</v>
      </c>
    </row>
    <row r="148" s="2" customFormat="1">
      <c r="A148" s="40"/>
      <c r="B148" s="41"/>
      <c r="C148" s="42"/>
      <c r="D148" s="219" t="s">
        <v>127</v>
      </c>
      <c r="E148" s="42"/>
      <c r="F148" s="220" t="s">
        <v>300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127</v>
      </c>
      <c r="AU148" s="19" t="s">
        <v>81</v>
      </c>
    </row>
    <row r="149" s="13" customFormat="1">
      <c r="A149" s="13"/>
      <c r="B149" s="228"/>
      <c r="C149" s="229"/>
      <c r="D149" s="230" t="s">
        <v>198</v>
      </c>
      <c r="E149" s="231" t="s">
        <v>19</v>
      </c>
      <c r="F149" s="232" t="s">
        <v>301</v>
      </c>
      <c r="G149" s="229"/>
      <c r="H149" s="233">
        <v>46.5</v>
      </c>
      <c r="I149" s="234"/>
      <c r="J149" s="229"/>
      <c r="K149" s="229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198</v>
      </c>
      <c r="AU149" s="239" t="s">
        <v>81</v>
      </c>
      <c r="AV149" s="13" t="s">
        <v>81</v>
      </c>
      <c r="AW149" s="13" t="s">
        <v>33</v>
      </c>
      <c r="AX149" s="13" t="s">
        <v>79</v>
      </c>
      <c r="AY149" s="239" t="s">
        <v>117</v>
      </c>
    </row>
    <row r="150" s="2" customFormat="1" ht="24.15" customHeight="1">
      <c r="A150" s="40"/>
      <c r="B150" s="41"/>
      <c r="C150" s="206" t="s">
        <v>302</v>
      </c>
      <c r="D150" s="206" t="s">
        <v>120</v>
      </c>
      <c r="E150" s="207" t="s">
        <v>303</v>
      </c>
      <c r="F150" s="208" t="s">
        <v>304</v>
      </c>
      <c r="G150" s="209" t="s">
        <v>291</v>
      </c>
      <c r="H150" s="210">
        <v>12.4</v>
      </c>
      <c r="I150" s="211"/>
      <c r="J150" s="212">
        <f>ROUND(I150*H150,2)</f>
        <v>0</v>
      </c>
      <c r="K150" s="208" t="s">
        <v>124</v>
      </c>
      <c r="L150" s="46"/>
      <c r="M150" s="213" t="s">
        <v>19</v>
      </c>
      <c r="N150" s="214" t="s">
        <v>42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138</v>
      </c>
      <c r="AT150" s="217" t="s">
        <v>120</v>
      </c>
      <c r="AU150" s="217" t="s">
        <v>81</v>
      </c>
      <c r="AY150" s="19" t="s">
        <v>117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79</v>
      </c>
      <c r="BK150" s="218">
        <f>ROUND(I150*H150,2)</f>
        <v>0</v>
      </c>
      <c r="BL150" s="19" t="s">
        <v>138</v>
      </c>
      <c r="BM150" s="217" t="s">
        <v>305</v>
      </c>
    </row>
    <row r="151" s="2" customFormat="1">
      <c r="A151" s="40"/>
      <c r="B151" s="41"/>
      <c r="C151" s="42"/>
      <c r="D151" s="219" t="s">
        <v>127</v>
      </c>
      <c r="E151" s="42"/>
      <c r="F151" s="220" t="s">
        <v>306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127</v>
      </c>
      <c r="AU151" s="19" t="s">
        <v>81</v>
      </c>
    </row>
    <row r="152" s="13" customFormat="1">
      <c r="A152" s="13"/>
      <c r="B152" s="228"/>
      <c r="C152" s="229"/>
      <c r="D152" s="230" t="s">
        <v>198</v>
      </c>
      <c r="E152" s="231" t="s">
        <v>19</v>
      </c>
      <c r="F152" s="232" t="s">
        <v>307</v>
      </c>
      <c r="G152" s="229"/>
      <c r="H152" s="233">
        <v>12.4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198</v>
      </c>
      <c r="AU152" s="239" t="s">
        <v>81</v>
      </c>
      <c r="AV152" s="13" t="s">
        <v>81</v>
      </c>
      <c r="AW152" s="13" t="s">
        <v>33</v>
      </c>
      <c r="AX152" s="13" t="s">
        <v>79</v>
      </c>
      <c r="AY152" s="239" t="s">
        <v>117</v>
      </c>
    </row>
    <row r="153" s="2" customFormat="1" ht="16.5" customHeight="1">
      <c r="A153" s="40"/>
      <c r="B153" s="41"/>
      <c r="C153" s="206" t="s">
        <v>308</v>
      </c>
      <c r="D153" s="206" t="s">
        <v>120</v>
      </c>
      <c r="E153" s="207" t="s">
        <v>309</v>
      </c>
      <c r="F153" s="208" t="s">
        <v>310</v>
      </c>
      <c r="G153" s="209" t="s">
        <v>291</v>
      </c>
      <c r="H153" s="210">
        <v>3.7999999999999998</v>
      </c>
      <c r="I153" s="211"/>
      <c r="J153" s="212">
        <f>ROUND(I153*H153,2)</f>
        <v>0</v>
      </c>
      <c r="K153" s="208" t="s">
        <v>124</v>
      </c>
      <c r="L153" s="46"/>
      <c r="M153" s="213" t="s">
        <v>19</v>
      </c>
      <c r="N153" s="214" t="s">
        <v>42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138</v>
      </c>
      <c r="AT153" s="217" t="s">
        <v>120</v>
      </c>
      <c r="AU153" s="217" t="s">
        <v>81</v>
      </c>
      <c r="AY153" s="19" t="s">
        <v>117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79</v>
      </c>
      <c r="BK153" s="218">
        <f>ROUND(I153*H153,2)</f>
        <v>0</v>
      </c>
      <c r="BL153" s="19" t="s">
        <v>138</v>
      </c>
      <c r="BM153" s="217" t="s">
        <v>311</v>
      </c>
    </row>
    <row r="154" s="2" customFormat="1">
      <c r="A154" s="40"/>
      <c r="B154" s="41"/>
      <c r="C154" s="42"/>
      <c r="D154" s="219" t="s">
        <v>127</v>
      </c>
      <c r="E154" s="42"/>
      <c r="F154" s="220" t="s">
        <v>312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127</v>
      </c>
      <c r="AU154" s="19" t="s">
        <v>81</v>
      </c>
    </row>
    <row r="155" s="13" customFormat="1">
      <c r="A155" s="13"/>
      <c r="B155" s="228"/>
      <c r="C155" s="229"/>
      <c r="D155" s="230" t="s">
        <v>198</v>
      </c>
      <c r="E155" s="231" t="s">
        <v>19</v>
      </c>
      <c r="F155" s="232" t="s">
        <v>313</v>
      </c>
      <c r="G155" s="229"/>
      <c r="H155" s="233">
        <v>1.5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198</v>
      </c>
      <c r="AU155" s="239" t="s">
        <v>81</v>
      </c>
      <c r="AV155" s="13" t="s">
        <v>81</v>
      </c>
      <c r="AW155" s="13" t="s">
        <v>33</v>
      </c>
      <c r="AX155" s="13" t="s">
        <v>71</v>
      </c>
      <c r="AY155" s="239" t="s">
        <v>117</v>
      </c>
    </row>
    <row r="156" s="13" customFormat="1">
      <c r="A156" s="13"/>
      <c r="B156" s="228"/>
      <c r="C156" s="229"/>
      <c r="D156" s="230" t="s">
        <v>198</v>
      </c>
      <c r="E156" s="231" t="s">
        <v>19</v>
      </c>
      <c r="F156" s="232" t="s">
        <v>314</v>
      </c>
      <c r="G156" s="229"/>
      <c r="H156" s="233">
        <v>2.2999999999999998</v>
      </c>
      <c r="I156" s="234"/>
      <c r="J156" s="229"/>
      <c r="K156" s="229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198</v>
      </c>
      <c r="AU156" s="239" t="s">
        <v>81</v>
      </c>
      <c r="AV156" s="13" t="s">
        <v>81</v>
      </c>
      <c r="AW156" s="13" t="s">
        <v>33</v>
      </c>
      <c r="AX156" s="13" t="s">
        <v>71</v>
      </c>
      <c r="AY156" s="239" t="s">
        <v>117</v>
      </c>
    </row>
    <row r="157" s="14" customFormat="1">
      <c r="A157" s="14"/>
      <c r="B157" s="240"/>
      <c r="C157" s="241"/>
      <c r="D157" s="230" t="s">
        <v>198</v>
      </c>
      <c r="E157" s="242" t="s">
        <v>19</v>
      </c>
      <c r="F157" s="243" t="s">
        <v>296</v>
      </c>
      <c r="G157" s="241"/>
      <c r="H157" s="244">
        <v>3.7999999999999998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198</v>
      </c>
      <c r="AU157" s="250" t="s">
        <v>81</v>
      </c>
      <c r="AV157" s="14" t="s">
        <v>138</v>
      </c>
      <c r="AW157" s="14" t="s">
        <v>33</v>
      </c>
      <c r="AX157" s="14" t="s">
        <v>79</v>
      </c>
      <c r="AY157" s="250" t="s">
        <v>117</v>
      </c>
    </row>
    <row r="158" s="2" customFormat="1" ht="16.5" customHeight="1">
      <c r="A158" s="40"/>
      <c r="B158" s="41"/>
      <c r="C158" s="206" t="s">
        <v>315</v>
      </c>
      <c r="D158" s="206" t="s">
        <v>120</v>
      </c>
      <c r="E158" s="207" t="s">
        <v>316</v>
      </c>
      <c r="F158" s="208" t="s">
        <v>317</v>
      </c>
      <c r="G158" s="209" t="s">
        <v>195</v>
      </c>
      <c r="H158" s="210">
        <v>197.19999999999999</v>
      </c>
      <c r="I158" s="211"/>
      <c r="J158" s="212">
        <f>ROUND(I158*H158,2)</f>
        <v>0</v>
      </c>
      <c r="K158" s="208" t="s">
        <v>124</v>
      </c>
      <c r="L158" s="46"/>
      <c r="M158" s="213" t="s">
        <v>19</v>
      </c>
      <c r="N158" s="214" t="s">
        <v>42</v>
      </c>
      <c r="O158" s="86"/>
      <c r="P158" s="215">
        <f>O158*H158</f>
        <v>0</v>
      </c>
      <c r="Q158" s="215">
        <v>0.00199</v>
      </c>
      <c r="R158" s="215">
        <f>Q158*H158</f>
        <v>0.392428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138</v>
      </c>
      <c r="AT158" s="217" t="s">
        <v>120</v>
      </c>
      <c r="AU158" s="217" t="s">
        <v>81</v>
      </c>
      <c r="AY158" s="19" t="s">
        <v>117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79</v>
      </c>
      <c r="BK158" s="218">
        <f>ROUND(I158*H158,2)</f>
        <v>0</v>
      </c>
      <c r="BL158" s="19" t="s">
        <v>138</v>
      </c>
      <c r="BM158" s="217" t="s">
        <v>318</v>
      </c>
    </row>
    <row r="159" s="2" customFormat="1">
      <c r="A159" s="40"/>
      <c r="B159" s="41"/>
      <c r="C159" s="42"/>
      <c r="D159" s="219" t="s">
        <v>127</v>
      </c>
      <c r="E159" s="42"/>
      <c r="F159" s="220" t="s">
        <v>319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127</v>
      </c>
      <c r="AU159" s="19" t="s">
        <v>81</v>
      </c>
    </row>
    <row r="160" s="13" customFormat="1">
      <c r="A160" s="13"/>
      <c r="B160" s="228"/>
      <c r="C160" s="229"/>
      <c r="D160" s="230" t="s">
        <v>198</v>
      </c>
      <c r="E160" s="231" t="s">
        <v>19</v>
      </c>
      <c r="F160" s="232" t="s">
        <v>320</v>
      </c>
      <c r="G160" s="229"/>
      <c r="H160" s="233">
        <v>30.600000000000001</v>
      </c>
      <c r="I160" s="234"/>
      <c r="J160" s="229"/>
      <c r="K160" s="229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198</v>
      </c>
      <c r="AU160" s="239" t="s">
        <v>81</v>
      </c>
      <c r="AV160" s="13" t="s">
        <v>81</v>
      </c>
      <c r="AW160" s="13" t="s">
        <v>33</v>
      </c>
      <c r="AX160" s="13" t="s">
        <v>71</v>
      </c>
      <c r="AY160" s="239" t="s">
        <v>117</v>
      </c>
    </row>
    <row r="161" s="13" customFormat="1">
      <c r="A161" s="13"/>
      <c r="B161" s="228"/>
      <c r="C161" s="229"/>
      <c r="D161" s="230" t="s">
        <v>198</v>
      </c>
      <c r="E161" s="231" t="s">
        <v>19</v>
      </c>
      <c r="F161" s="232" t="s">
        <v>321</v>
      </c>
      <c r="G161" s="229"/>
      <c r="H161" s="233">
        <v>64.599999999999994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198</v>
      </c>
      <c r="AU161" s="239" t="s">
        <v>81</v>
      </c>
      <c r="AV161" s="13" t="s">
        <v>81</v>
      </c>
      <c r="AW161" s="13" t="s">
        <v>33</v>
      </c>
      <c r="AX161" s="13" t="s">
        <v>71</v>
      </c>
      <c r="AY161" s="239" t="s">
        <v>117</v>
      </c>
    </row>
    <row r="162" s="13" customFormat="1">
      <c r="A162" s="13"/>
      <c r="B162" s="228"/>
      <c r="C162" s="229"/>
      <c r="D162" s="230" t="s">
        <v>198</v>
      </c>
      <c r="E162" s="231" t="s">
        <v>19</v>
      </c>
      <c r="F162" s="232" t="s">
        <v>322</v>
      </c>
      <c r="G162" s="229"/>
      <c r="H162" s="233">
        <v>102</v>
      </c>
      <c r="I162" s="234"/>
      <c r="J162" s="229"/>
      <c r="K162" s="229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198</v>
      </c>
      <c r="AU162" s="239" t="s">
        <v>81</v>
      </c>
      <c r="AV162" s="13" t="s">
        <v>81</v>
      </c>
      <c r="AW162" s="13" t="s">
        <v>33</v>
      </c>
      <c r="AX162" s="13" t="s">
        <v>71</v>
      </c>
      <c r="AY162" s="239" t="s">
        <v>117</v>
      </c>
    </row>
    <row r="163" s="14" customFormat="1">
      <c r="A163" s="14"/>
      <c r="B163" s="240"/>
      <c r="C163" s="241"/>
      <c r="D163" s="230" t="s">
        <v>198</v>
      </c>
      <c r="E163" s="242" t="s">
        <v>19</v>
      </c>
      <c r="F163" s="243" t="s">
        <v>296</v>
      </c>
      <c r="G163" s="241"/>
      <c r="H163" s="244">
        <v>197.19999999999999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198</v>
      </c>
      <c r="AU163" s="250" t="s">
        <v>81</v>
      </c>
      <c r="AV163" s="14" t="s">
        <v>138</v>
      </c>
      <c r="AW163" s="14" t="s">
        <v>33</v>
      </c>
      <c r="AX163" s="14" t="s">
        <v>79</v>
      </c>
      <c r="AY163" s="250" t="s">
        <v>117</v>
      </c>
    </row>
    <row r="164" s="2" customFormat="1" ht="24.15" customHeight="1">
      <c r="A164" s="40"/>
      <c r="B164" s="41"/>
      <c r="C164" s="206" t="s">
        <v>323</v>
      </c>
      <c r="D164" s="206" t="s">
        <v>120</v>
      </c>
      <c r="E164" s="207" t="s">
        <v>324</v>
      </c>
      <c r="F164" s="208" t="s">
        <v>325</v>
      </c>
      <c r="G164" s="209" t="s">
        <v>195</v>
      </c>
      <c r="H164" s="210">
        <v>197.19999999999999</v>
      </c>
      <c r="I164" s="211"/>
      <c r="J164" s="212">
        <f>ROUND(I164*H164,2)</f>
        <v>0</v>
      </c>
      <c r="K164" s="208" t="s">
        <v>124</v>
      </c>
      <c r="L164" s="46"/>
      <c r="M164" s="213" t="s">
        <v>19</v>
      </c>
      <c r="N164" s="214" t="s">
        <v>42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138</v>
      </c>
      <c r="AT164" s="217" t="s">
        <v>120</v>
      </c>
      <c r="AU164" s="217" t="s">
        <v>81</v>
      </c>
      <c r="AY164" s="19" t="s">
        <v>117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79</v>
      </c>
      <c r="BK164" s="218">
        <f>ROUND(I164*H164,2)</f>
        <v>0</v>
      </c>
      <c r="BL164" s="19" t="s">
        <v>138</v>
      </c>
      <c r="BM164" s="217" t="s">
        <v>326</v>
      </c>
    </row>
    <row r="165" s="2" customFormat="1">
      <c r="A165" s="40"/>
      <c r="B165" s="41"/>
      <c r="C165" s="42"/>
      <c r="D165" s="219" t="s">
        <v>127</v>
      </c>
      <c r="E165" s="42"/>
      <c r="F165" s="220" t="s">
        <v>327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127</v>
      </c>
      <c r="AU165" s="19" t="s">
        <v>81</v>
      </c>
    </row>
    <row r="166" s="2" customFormat="1" ht="33" customHeight="1">
      <c r="A166" s="40"/>
      <c r="B166" s="41"/>
      <c r="C166" s="206" t="s">
        <v>328</v>
      </c>
      <c r="D166" s="206" t="s">
        <v>120</v>
      </c>
      <c r="E166" s="207" t="s">
        <v>329</v>
      </c>
      <c r="F166" s="208" t="s">
        <v>330</v>
      </c>
      <c r="G166" s="209" t="s">
        <v>291</v>
      </c>
      <c r="H166" s="210">
        <v>1.8</v>
      </c>
      <c r="I166" s="211"/>
      <c r="J166" s="212">
        <f>ROUND(I166*H166,2)</f>
        <v>0</v>
      </c>
      <c r="K166" s="208" t="s">
        <v>124</v>
      </c>
      <c r="L166" s="46"/>
      <c r="M166" s="213" t="s">
        <v>19</v>
      </c>
      <c r="N166" s="214" t="s">
        <v>42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138</v>
      </c>
      <c r="AT166" s="217" t="s">
        <v>120</v>
      </c>
      <c r="AU166" s="217" t="s">
        <v>81</v>
      </c>
      <c r="AY166" s="19" t="s">
        <v>117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79</v>
      </c>
      <c r="BK166" s="218">
        <f>ROUND(I166*H166,2)</f>
        <v>0</v>
      </c>
      <c r="BL166" s="19" t="s">
        <v>138</v>
      </c>
      <c r="BM166" s="217" t="s">
        <v>331</v>
      </c>
    </row>
    <row r="167" s="2" customFormat="1">
      <c r="A167" s="40"/>
      <c r="B167" s="41"/>
      <c r="C167" s="42"/>
      <c r="D167" s="219" t="s">
        <v>127</v>
      </c>
      <c r="E167" s="42"/>
      <c r="F167" s="220" t="s">
        <v>332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127</v>
      </c>
      <c r="AU167" s="19" t="s">
        <v>81</v>
      </c>
    </row>
    <row r="168" s="13" customFormat="1">
      <c r="A168" s="13"/>
      <c r="B168" s="228"/>
      <c r="C168" s="229"/>
      <c r="D168" s="230" t="s">
        <v>198</v>
      </c>
      <c r="E168" s="231" t="s">
        <v>19</v>
      </c>
      <c r="F168" s="232" t="s">
        <v>333</v>
      </c>
      <c r="G168" s="229"/>
      <c r="H168" s="233">
        <v>1.8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198</v>
      </c>
      <c r="AU168" s="239" t="s">
        <v>81</v>
      </c>
      <c r="AV168" s="13" t="s">
        <v>81</v>
      </c>
      <c r="AW168" s="13" t="s">
        <v>33</v>
      </c>
      <c r="AX168" s="13" t="s">
        <v>79</v>
      </c>
      <c r="AY168" s="239" t="s">
        <v>117</v>
      </c>
    </row>
    <row r="169" s="2" customFormat="1" ht="37.8" customHeight="1">
      <c r="A169" s="40"/>
      <c r="B169" s="41"/>
      <c r="C169" s="206" t="s">
        <v>334</v>
      </c>
      <c r="D169" s="206" t="s">
        <v>120</v>
      </c>
      <c r="E169" s="207" t="s">
        <v>335</v>
      </c>
      <c r="F169" s="208" t="s">
        <v>336</v>
      </c>
      <c r="G169" s="209" t="s">
        <v>291</v>
      </c>
      <c r="H169" s="210">
        <v>44.049999999999997</v>
      </c>
      <c r="I169" s="211"/>
      <c r="J169" s="212">
        <f>ROUND(I169*H169,2)</f>
        <v>0</v>
      </c>
      <c r="K169" s="208" t="s">
        <v>124</v>
      </c>
      <c r="L169" s="46"/>
      <c r="M169" s="213" t="s">
        <v>19</v>
      </c>
      <c r="N169" s="214" t="s">
        <v>42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138</v>
      </c>
      <c r="AT169" s="217" t="s">
        <v>120</v>
      </c>
      <c r="AU169" s="217" t="s">
        <v>81</v>
      </c>
      <c r="AY169" s="19" t="s">
        <v>117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79</v>
      </c>
      <c r="BK169" s="218">
        <f>ROUND(I169*H169,2)</f>
        <v>0</v>
      </c>
      <c r="BL169" s="19" t="s">
        <v>138</v>
      </c>
      <c r="BM169" s="217" t="s">
        <v>337</v>
      </c>
    </row>
    <row r="170" s="2" customFormat="1">
      <c r="A170" s="40"/>
      <c r="B170" s="41"/>
      <c r="C170" s="42"/>
      <c r="D170" s="219" t="s">
        <v>127</v>
      </c>
      <c r="E170" s="42"/>
      <c r="F170" s="220" t="s">
        <v>338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127</v>
      </c>
      <c r="AU170" s="19" t="s">
        <v>81</v>
      </c>
    </row>
    <row r="171" s="13" customFormat="1">
      <c r="A171" s="13"/>
      <c r="B171" s="228"/>
      <c r="C171" s="229"/>
      <c r="D171" s="230" t="s">
        <v>198</v>
      </c>
      <c r="E171" s="231" t="s">
        <v>19</v>
      </c>
      <c r="F171" s="232" t="s">
        <v>339</v>
      </c>
      <c r="G171" s="229"/>
      <c r="H171" s="233">
        <v>88.950000000000003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198</v>
      </c>
      <c r="AU171" s="239" t="s">
        <v>81</v>
      </c>
      <c r="AV171" s="13" t="s">
        <v>81</v>
      </c>
      <c r="AW171" s="13" t="s">
        <v>33</v>
      </c>
      <c r="AX171" s="13" t="s">
        <v>71</v>
      </c>
      <c r="AY171" s="239" t="s">
        <v>117</v>
      </c>
    </row>
    <row r="172" s="13" customFormat="1">
      <c r="A172" s="13"/>
      <c r="B172" s="228"/>
      <c r="C172" s="229"/>
      <c r="D172" s="230" t="s">
        <v>198</v>
      </c>
      <c r="E172" s="231" t="s">
        <v>19</v>
      </c>
      <c r="F172" s="232" t="s">
        <v>340</v>
      </c>
      <c r="G172" s="229"/>
      <c r="H172" s="233">
        <v>-44.899999999999999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198</v>
      </c>
      <c r="AU172" s="239" t="s">
        <v>81</v>
      </c>
      <c r="AV172" s="13" t="s">
        <v>81</v>
      </c>
      <c r="AW172" s="13" t="s">
        <v>33</v>
      </c>
      <c r="AX172" s="13" t="s">
        <v>71</v>
      </c>
      <c r="AY172" s="239" t="s">
        <v>117</v>
      </c>
    </row>
    <row r="173" s="14" customFormat="1">
      <c r="A173" s="14"/>
      <c r="B173" s="240"/>
      <c r="C173" s="241"/>
      <c r="D173" s="230" t="s">
        <v>198</v>
      </c>
      <c r="E173" s="242" t="s">
        <v>19</v>
      </c>
      <c r="F173" s="243" t="s">
        <v>296</v>
      </c>
      <c r="G173" s="241"/>
      <c r="H173" s="244">
        <v>44.050000000000004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198</v>
      </c>
      <c r="AU173" s="250" t="s">
        <v>81</v>
      </c>
      <c r="AV173" s="14" t="s">
        <v>138</v>
      </c>
      <c r="AW173" s="14" t="s">
        <v>33</v>
      </c>
      <c r="AX173" s="14" t="s">
        <v>79</v>
      </c>
      <c r="AY173" s="250" t="s">
        <v>117</v>
      </c>
    </row>
    <row r="174" s="2" customFormat="1" ht="37.8" customHeight="1">
      <c r="A174" s="40"/>
      <c r="B174" s="41"/>
      <c r="C174" s="206" t="s">
        <v>341</v>
      </c>
      <c r="D174" s="206" t="s">
        <v>120</v>
      </c>
      <c r="E174" s="207" t="s">
        <v>342</v>
      </c>
      <c r="F174" s="208" t="s">
        <v>343</v>
      </c>
      <c r="G174" s="209" t="s">
        <v>291</v>
      </c>
      <c r="H174" s="210">
        <v>1321.5</v>
      </c>
      <c r="I174" s="211"/>
      <c r="J174" s="212">
        <f>ROUND(I174*H174,2)</f>
        <v>0</v>
      </c>
      <c r="K174" s="208" t="s">
        <v>124</v>
      </c>
      <c r="L174" s="46"/>
      <c r="M174" s="213" t="s">
        <v>19</v>
      </c>
      <c r="N174" s="214" t="s">
        <v>42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138</v>
      </c>
      <c r="AT174" s="217" t="s">
        <v>120</v>
      </c>
      <c r="AU174" s="217" t="s">
        <v>81</v>
      </c>
      <c r="AY174" s="19" t="s">
        <v>117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79</v>
      </c>
      <c r="BK174" s="218">
        <f>ROUND(I174*H174,2)</f>
        <v>0</v>
      </c>
      <c r="BL174" s="19" t="s">
        <v>138</v>
      </c>
      <c r="BM174" s="217" t="s">
        <v>344</v>
      </c>
    </row>
    <row r="175" s="2" customFormat="1">
      <c r="A175" s="40"/>
      <c r="B175" s="41"/>
      <c r="C175" s="42"/>
      <c r="D175" s="219" t="s">
        <v>127</v>
      </c>
      <c r="E175" s="42"/>
      <c r="F175" s="220" t="s">
        <v>345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127</v>
      </c>
      <c r="AU175" s="19" t="s">
        <v>81</v>
      </c>
    </row>
    <row r="176" s="13" customFormat="1">
      <c r="A176" s="13"/>
      <c r="B176" s="228"/>
      <c r="C176" s="229"/>
      <c r="D176" s="230" t="s">
        <v>198</v>
      </c>
      <c r="E176" s="229"/>
      <c r="F176" s="232" t="s">
        <v>346</v>
      </c>
      <c r="G176" s="229"/>
      <c r="H176" s="233">
        <v>1321.5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198</v>
      </c>
      <c r="AU176" s="239" t="s">
        <v>81</v>
      </c>
      <c r="AV176" s="13" t="s">
        <v>81</v>
      </c>
      <c r="AW176" s="13" t="s">
        <v>4</v>
      </c>
      <c r="AX176" s="13" t="s">
        <v>79</v>
      </c>
      <c r="AY176" s="239" t="s">
        <v>117</v>
      </c>
    </row>
    <row r="177" s="2" customFormat="1" ht="24.15" customHeight="1">
      <c r="A177" s="40"/>
      <c r="B177" s="41"/>
      <c r="C177" s="206" t="s">
        <v>347</v>
      </c>
      <c r="D177" s="206" t="s">
        <v>120</v>
      </c>
      <c r="E177" s="207" t="s">
        <v>348</v>
      </c>
      <c r="F177" s="208" t="s">
        <v>349</v>
      </c>
      <c r="G177" s="209" t="s">
        <v>291</v>
      </c>
      <c r="H177" s="210">
        <v>44.049999999999997</v>
      </c>
      <c r="I177" s="211"/>
      <c r="J177" s="212">
        <f>ROUND(I177*H177,2)</f>
        <v>0</v>
      </c>
      <c r="K177" s="208" t="s">
        <v>124</v>
      </c>
      <c r="L177" s="46"/>
      <c r="M177" s="213" t="s">
        <v>19</v>
      </c>
      <c r="N177" s="214" t="s">
        <v>42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138</v>
      </c>
      <c r="AT177" s="217" t="s">
        <v>120</v>
      </c>
      <c r="AU177" s="217" t="s">
        <v>81</v>
      </c>
      <c r="AY177" s="19" t="s">
        <v>117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79</v>
      </c>
      <c r="BK177" s="218">
        <f>ROUND(I177*H177,2)</f>
        <v>0</v>
      </c>
      <c r="BL177" s="19" t="s">
        <v>138</v>
      </c>
      <c r="BM177" s="217" t="s">
        <v>350</v>
      </c>
    </row>
    <row r="178" s="2" customFormat="1">
      <c r="A178" s="40"/>
      <c r="B178" s="41"/>
      <c r="C178" s="42"/>
      <c r="D178" s="219" t="s">
        <v>127</v>
      </c>
      <c r="E178" s="42"/>
      <c r="F178" s="220" t="s">
        <v>351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127</v>
      </c>
      <c r="AU178" s="19" t="s">
        <v>81</v>
      </c>
    </row>
    <row r="179" s="13" customFormat="1">
      <c r="A179" s="13"/>
      <c r="B179" s="228"/>
      <c r="C179" s="229"/>
      <c r="D179" s="230" t="s">
        <v>198</v>
      </c>
      <c r="E179" s="231" t="s">
        <v>19</v>
      </c>
      <c r="F179" s="232" t="s">
        <v>352</v>
      </c>
      <c r="G179" s="229"/>
      <c r="H179" s="233">
        <v>44.049999999999997</v>
      </c>
      <c r="I179" s="234"/>
      <c r="J179" s="229"/>
      <c r="K179" s="229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198</v>
      </c>
      <c r="AU179" s="239" t="s">
        <v>81</v>
      </c>
      <c r="AV179" s="13" t="s">
        <v>81</v>
      </c>
      <c r="AW179" s="13" t="s">
        <v>33</v>
      </c>
      <c r="AX179" s="13" t="s">
        <v>79</v>
      </c>
      <c r="AY179" s="239" t="s">
        <v>117</v>
      </c>
    </row>
    <row r="180" s="2" customFormat="1" ht="24.15" customHeight="1">
      <c r="A180" s="40"/>
      <c r="B180" s="41"/>
      <c r="C180" s="206" t="s">
        <v>353</v>
      </c>
      <c r="D180" s="206" t="s">
        <v>120</v>
      </c>
      <c r="E180" s="207" t="s">
        <v>354</v>
      </c>
      <c r="F180" s="208" t="s">
        <v>355</v>
      </c>
      <c r="G180" s="209" t="s">
        <v>356</v>
      </c>
      <c r="H180" s="210">
        <v>88.099999999999994</v>
      </c>
      <c r="I180" s="211"/>
      <c r="J180" s="212">
        <f>ROUND(I180*H180,2)</f>
        <v>0</v>
      </c>
      <c r="K180" s="208" t="s">
        <v>124</v>
      </c>
      <c r="L180" s="46"/>
      <c r="M180" s="213" t="s">
        <v>19</v>
      </c>
      <c r="N180" s="214" t="s">
        <v>42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138</v>
      </c>
      <c r="AT180" s="217" t="s">
        <v>120</v>
      </c>
      <c r="AU180" s="217" t="s">
        <v>81</v>
      </c>
      <c r="AY180" s="19" t="s">
        <v>117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79</v>
      </c>
      <c r="BK180" s="218">
        <f>ROUND(I180*H180,2)</f>
        <v>0</v>
      </c>
      <c r="BL180" s="19" t="s">
        <v>138</v>
      </c>
      <c r="BM180" s="217" t="s">
        <v>357</v>
      </c>
    </row>
    <row r="181" s="2" customFormat="1">
      <c r="A181" s="40"/>
      <c r="B181" s="41"/>
      <c r="C181" s="42"/>
      <c r="D181" s="219" t="s">
        <v>127</v>
      </c>
      <c r="E181" s="42"/>
      <c r="F181" s="220" t="s">
        <v>358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127</v>
      </c>
      <c r="AU181" s="19" t="s">
        <v>81</v>
      </c>
    </row>
    <row r="182" s="13" customFormat="1">
      <c r="A182" s="13"/>
      <c r="B182" s="228"/>
      <c r="C182" s="229"/>
      <c r="D182" s="230" t="s">
        <v>198</v>
      </c>
      <c r="E182" s="229"/>
      <c r="F182" s="232" t="s">
        <v>359</v>
      </c>
      <c r="G182" s="229"/>
      <c r="H182" s="233">
        <v>88.099999999999994</v>
      </c>
      <c r="I182" s="234"/>
      <c r="J182" s="229"/>
      <c r="K182" s="229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198</v>
      </c>
      <c r="AU182" s="239" t="s">
        <v>81</v>
      </c>
      <c r="AV182" s="13" t="s">
        <v>81</v>
      </c>
      <c r="AW182" s="13" t="s">
        <v>4</v>
      </c>
      <c r="AX182" s="13" t="s">
        <v>79</v>
      </c>
      <c r="AY182" s="239" t="s">
        <v>117</v>
      </c>
    </row>
    <row r="183" s="2" customFormat="1" ht="24.15" customHeight="1">
      <c r="A183" s="40"/>
      <c r="B183" s="41"/>
      <c r="C183" s="206" t="s">
        <v>360</v>
      </c>
      <c r="D183" s="206" t="s">
        <v>120</v>
      </c>
      <c r="E183" s="207" t="s">
        <v>361</v>
      </c>
      <c r="F183" s="208" t="s">
        <v>362</v>
      </c>
      <c r="G183" s="209" t="s">
        <v>291</v>
      </c>
      <c r="H183" s="210">
        <v>9.9000000000000004</v>
      </c>
      <c r="I183" s="211"/>
      <c r="J183" s="212">
        <f>ROUND(I183*H183,2)</f>
        <v>0</v>
      </c>
      <c r="K183" s="208" t="s">
        <v>124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138</v>
      </c>
      <c r="AT183" s="217" t="s">
        <v>120</v>
      </c>
      <c r="AU183" s="217" t="s">
        <v>81</v>
      </c>
      <c r="AY183" s="19" t="s">
        <v>117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79</v>
      </c>
      <c r="BK183" s="218">
        <f>ROUND(I183*H183,2)</f>
        <v>0</v>
      </c>
      <c r="BL183" s="19" t="s">
        <v>138</v>
      </c>
      <c r="BM183" s="217" t="s">
        <v>363</v>
      </c>
    </row>
    <row r="184" s="2" customFormat="1">
      <c r="A184" s="40"/>
      <c r="B184" s="41"/>
      <c r="C184" s="42"/>
      <c r="D184" s="219" t="s">
        <v>127</v>
      </c>
      <c r="E184" s="42"/>
      <c r="F184" s="220" t="s">
        <v>364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127</v>
      </c>
      <c r="AU184" s="19" t="s">
        <v>81</v>
      </c>
    </row>
    <row r="185" s="13" customFormat="1">
      <c r="A185" s="13"/>
      <c r="B185" s="228"/>
      <c r="C185" s="229"/>
      <c r="D185" s="230" t="s">
        <v>198</v>
      </c>
      <c r="E185" s="231" t="s">
        <v>19</v>
      </c>
      <c r="F185" s="232" t="s">
        <v>365</v>
      </c>
      <c r="G185" s="229"/>
      <c r="H185" s="233">
        <v>9.9000000000000004</v>
      </c>
      <c r="I185" s="234"/>
      <c r="J185" s="229"/>
      <c r="K185" s="229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198</v>
      </c>
      <c r="AU185" s="239" t="s">
        <v>81</v>
      </c>
      <c r="AV185" s="13" t="s">
        <v>81</v>
      </c>
      <c r="AW185" s="13" t="s">
        <v>33</v>
      </c>
      <c r="AX185" s="13" t="s">
        <v>79</v>
      </c>
      <c r="AY185" s="239" t="s">
        <v>117</v>
      </c>
    </row>
    <row r="186" s="2" customFormat="1" ht="24.15" customHeight="1">
      <c r="A186" s="40"/>
      <c r="B186" s="41"/>
      <c r="C186" s="206" t="s">
        <v>366</v>
      </c>
      <c r="D186" s="206" t="s">
        <v>120</v>
      </c>
      <c r="E186" s="207" t="s">
        <v>367</v>
      </c>
      <c r="F186" s="208" t="s">
        <v>368</v>
      </c>
      <c r="G186" s="209" t="s">
        <v>291</v>
      </c>
      <c r="H186" s="210">
        <v>2</v>
      </c>
      <c r="I186" s="211"/>
      <c r="J186" s="212">
        <f>ROUND(I186*H186,2)</f>
        <v>0</v>
      </c>
      <c r="K186" s="208" t="s">
        <v>124</v>
      </c>
      <c r="L186" s="46"/>
      <c r="M186" s="213" t="s">
        <v>19</v>
      </c>
      <c r="N186" s="214" t="s">
        <v>42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138</v>
      </c>
      <c r="AT186" s="217" t="s">
        <v>120</v>
      </c>
      <c r="AU186" s="217" t="s">
        <v>81</v>
      </c>
      <c r="AY186" s="19" t="s">
        <v>117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79</v>
      </c>
      <c r="BK186" s="218">
        <f>ROUND(I186*H186,2)</f>
        <v>0</v>
      </c>
      <c r="BL186" s="19" t="s">
        <v>138</v>
      </c>
      <c r="BM186" s="217" t="s">
        <v>369</v>
      </c>
    </row>
    <row r="187" s="2" customFormat="1">
      <c r="A187" s="40"/>
      <c r="B187" s="41"/>
      <c r="C187" s="42"/>
      <c r="D187" s="219" t="s">
        <v>127</v>
      </c>
      <c r="E187" s="42"/>
      <c r="F187" s="220" t="s">
        <v>370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127</v>
      </c>
      <c r="AU187" s="19" t="s">
        <v>81</v>
      </c>
    </row>
    <row r="188" s="13" customFormat="1">
      <c r="A188" s="13"/>
      <c r="B188" s="228"/>
      <c r="C188" s="229"/>
      <c r="D188" s="230" t="s">
        <v>198</v>
      </c>
      <c r="E188" s="231" t="s">
        <v>19</v>
      </c>
      <c r="F188" s="232" t="s">
        <v>371</v>
      </c>
      <c r="G188" s="229"/>
      <c r="H188" s="233">
        <v>1</v>
      </c>
      <c r="I188" s="234"/>
      <c r="J188" s="229"/>
      <c r="K188" s="229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198</v>
      </c>
      <c r="AU188" s="239" t="s">
        <v>81</v>
      </c>
      <c r="AV188" s="13" t="s">
        <v>81</v>
      </c>
      <c r="AW188" s="13" t="s">
        <v>33</v>
      </c>
      <c r="AX188" s="13" t="s">
        <v>71</v>
      </c>
      <c r="AY188" s="239" t="s">
        <v>117</v>
      </c>
    </row>
    <row r="189" s="13" customFormat="1">
      <c r="A189" s="13"/>
      <c r="B189" s="228"/>
      <c r="C189" s="229"/>
      <c r="D189" s="230" t="s">
        <v>198</v>
      </c>
      <c r="E189" s="231" t="s">
        <v>19</v>
      </c>
      <c r="F189" s="232" t="s">
        <v>372</v>
      </c>
      <c r="G189" s="229"/>
      <c r="H189" s="233">
        <v>1</v>
      </c>
      <c r="I189" s="234"/>
      <c r="J189" s="229"/>
      <c r="K189" s="229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198</v>
      </c>
      <c r="AU189" s="239" t="s">
        <v>81</v>
      </c>
      <c r="AV189" s="13" t="s">
        <v>81</v>
      </c>
      <c r="AW189" s="13" t="s">
        <v>33</v>
      </c>
      <c r="AX189" s="13" t="s">
        <v>71</v>
      </c>
      <c r="AY189" s="239" t="s">
        <v>117</v>
      </c>
    </row>
    <row r="190" s="14" customFormat="1">
      <c r="A190" s="14"/>
      <c r="B190" s="240"/>
      <c r="C190" s="241"/>
      <c r="D190" s="230" t="s">
        <v>198</v>
      </c>
      <c r="E190" s="242" t="s">
        <v>19</v>
      </c>
      <c r="F190" s="243" t="s">
        <v>296</v>
      </c>
      <c r="G190" s="241"/>
      <c r="H190" s="244">
        <v>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198</v>
      </c>
      <c r="AU190" s="250" t="s">
        <v>81</v>
      </c>
      <c r="AV190" s="14" t="s">
        <v>138</v>
      </c>
      <c r="AW190" s="14" t="s">
        <v>33</v>
      </c>
      <c r="AX190" s="14" t="s">
        <v>79</v>
      </c>
      <c r="AY190" s="250" t="s">
        <v>117</v>
      </c>
    </row>
    <row r="191" s="2" customFormat="1" ht="24.15" customHeight="1">
      <c r="A191" s="40"/>
      <c r="B191" s="41"/>
      <c r="C191" s="206" t="s">
        <v>373</v>
      </c>
      <c r="D191" s="206" t="s">
        <v>120</v>
      </c>
      <c r="E191" s="207" t="s">
        <v>374</v>
      </c>
      <c r="F191" s="208" t="s">
        <v>375</v>
      </c>
      <c r="G191" s="209" t="s">
        <v>291</v>
      </c>
      <c r="H191" s="210">
        <v>39.649999999999999</v>
      </c>
      <c r="I191" s="211"/>
      <c r="J191" s="212">
        <f>ROUND(I191*H191,2)</f>
        <v>0</v>
      </c>
      <c r="K191" s="208" t="s">
        <v>124</v>
      </c>
      <c r="L191" s="46"/>
      <c r="M191" s="213" t="s">
        <v>19</v>
      </c>
      <c r="N191" s="214" t="s">
        <v>42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138</v>
      </c>
      <c r="AT191" s="217" t="s">
        <v>120</v>
      </c>
      <c r="AU191" s="217" t="s">
        <v>81</v>
      </c>
      <c r="AY191" s="19" t="s">
        <v>117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79</v>
      </c>
      <c r="BK191" s="218">
        <f>ROUND(I191*H191,2)</f>
        <v>0</v>
      </c>
      <c r="BL191" s="19" t="s">
        <v>138</v>
      </c>
      <c r="BM191" s="217" t="s">
        <v>376</v>
      </c>
    </row>
    <row r="192" s="2" customFormat="1">
      <c r="A192" s="40"/>
      <c r="B192" s="41"/>
      <c r="C192" s="42"/>
      <c r="D192" s="219" t="s">
        <v>127</v>
      </c>
      <c r="E192" s="42"/>
      <c r="F192" s="220" t="s">
        <v>377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127</v>
      </c>
      <c r="AU192" s="19" t="s">
        <v>81</v>
      </c>
    </row>
    <row r="193" s="15" customFormat="1">
      <c r="A193" s="15"/>
      <c r="B193" s="251"/>
      <c r="C193" s="252"/>
      <c r="D193" s="230" t="s">
        <v>198</v>
      </c>
      <c r="E193" s="253" t="s">
        <v>19</v>
      </c>
      <c r="F193" s="254" t="s">
        <v>378</v>
      </c>
      <c r="G193" s="252"/>
      <c r="H193" s="253" t="s">
        <v>19</v>
      </c>
      <c r="I193" s="255"/>
      <c r="J193" s="252"/>
      <c r="K193" s="252"/>
      <c r="L193" s="256"/>
      <c r="M193" s="257"/>
      <c r="N193" s="258"/>
      <c r="O193" s="258"/>
      <c r="P193" s="258"/>
      <c r="Q193" s="258"/>
      <c r="R193" s="258"/>
      <c r="S193" s="258"/>
      <c r="T193" s="25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0" t="s">
        <v>198</v>
      </c>
      <c r="AU193" s="260" t="s">
        <v>81</v>
      </c>
      <c r="AV193" s="15" t="s">
        <v>79</v>
      </c>
      <c r="AW193" s="15" t="s">
        <v>33</v>
      </c>
      <c r="AX193" s="15" t="s">
        <v>71</v>
      </c>
      <c r="AY193" s="260" t="s">
        <v>117</v>
      </c>
    </row>
    <row r="194" s="13" customFormat="1">
      <c r="A194" s="13"/>
      <c r="B194" s="228"/>
      <c r="C194" s="229"/>
      <c r="D194" s="230" t="s">
        <v>198</v>
      </c>
      <c r="E194" s="231" t="s">
        <v>19</v>
      </c>
      <c r="F194" s="232" t="s">
        <v>379</v>
      </c>
      <c r="G194" s="229"/>
      <c r="H194" s="233">
        <v>6.6500000000000004</v>
      </c>
      <c r="I194" s="234"/>
      <c r="J194" s="229"/>
      <c r="K194" s="229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198</v>
      </c>
      <c r="AU194" s="239" t="s">
        <v>81</v>
      </c>
      <c r="AV194" s="13" t="s">
        <v>81</v>
      </c>
      <c r="AW194" s="13" t="s">
        <v>33</v>
      </c>
      <c r="AX194" s="13" t="s">
        <v>71</v>
      </c>
      <c r="AY194" s="239" t="s">
        <v>117</v>
      </c>
    </row>
    <row r="195" s="15" customFormat="1">
      <c r="A195" s="15"/>
      <c r="B195" s="251"/>
      <c r="C195" s="252"/>
      <c r="D195" s="230" t="s">
        <v>198</v>
      </c>
      <c r="E195" s="253" t="s">
        <v>19</v>
      </c>
      <c r="F195" s="254" t="s">
        <v>380</v>
      </c>
      <c r="G195" s="252"/>
      <c r="H195" s="253" t="s">
        <v>19</v>
      </c>
      <c r="I195" s="255"/>
      <c r="J195" s="252"/>
      <c r="K195" s="252"/>
      <c r="L195" s="256"/>
      <c r="M195" s="257"/>
      <c r="N195" s="258"/>
      <c r="O195" s="258"/>
      <c r="P195" s="258"/>
      <c r="Q195" s="258"/>
      <c r="R195" s="258"/>
      <c r="S195" s="258"/>
      <c r="T195" s="259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0" t="s">
        <v>198</v>
      </c>
      <c r="AU195" s="260" t="s">
        <v>81</v>
      </c>
      <c r="AV195" s="15" t="s">
        <v>79</v>
      </c>
      <c r="AW195" s="15" t="s">
        <v>33</v>
      </c>
      <c r="AX195" s="15" t="s">
        <v>71</v>
      </c>
      <c r="AY195" s="260" t="s">
        <v>117</v>
      </c>
    </row>
    <row r="196" s="13" customFormat="1">
      <c r="A196" s="13"/>
      <c r="B196" s="228"/>
      <c r="C196" s="229"/>
      <c r="D196" s="230" t="s">
        <v>198</v>
      </c>
      <c r="E196" s="231" t="s">
        <v>19</v>
      </c>
      <c r="F196" s="232" t="s">
        <v>381</v>
      </c>
      <c r="G196" s="229"/>
      <c r="H196" s="233">
        <v>33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198</v>
      </c>
      <c r="AU196" s="239" t="s">
        <v>81</v>
      </c>
      <c r="AV196" s="13" t="s">
        <v>81</v>
      </c>
      <c r="AW196" s="13" t="s">
        <v>33</v>
      </c>
      <c r="AX196" s="13" t="s">
        <v>71</v>
      </c>
      <c r="AY196" s="239" t="s">
        <v>117</v>
      </c>
    </row>
    <row r="197" s="14" customFormat="1">
      <c r="A197" s="14"/>
      <c r="B197" s="240"/>
      <c r="C197" s="241"/>
      <c r="D197" s="230" t="s">
        <v>198</v>
      </c>
      <c r="E197" s="242" t="s">
        <v>19</v>
      </c>
      <c r="F197" s="243" t="s">
        <v>296</v>
      </c>
      <c r="G197" s="241"/>
      <c r="H197" s="244">
        <v>39.649999999999999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198</v>
      </c>
      <c r="AU197" s="250" t="s">
        <v>81</v>
      </c>
      <c r="AV197" s="14" t="s">
        <v>138</v>
      </c>
      <c r="AW197" s="14" t="s">
        <v>33</v>
      </c>
      <c r="AX197" s="14" t="s">
        <v>79</v>
      </c>
      <c r="AY197" s="250" t="s">
        <v>117</v>
      </c>
    </row>
    <row r="198" s="2" customFormat="1" ht="16.5" customHeight="1">
      <c r="A198" s="40"/>
      <c r="B198" s="41"/>
      <c r="C198" s="261" t="s">
        <v>382</v>
      </c>
      <c r="D198" s="261" t="s">
        <v>383</v>
      </c>
      <c r="E198" s="262" t="s">
        <v>384</v>
      </c>
      <c r="F198" s="263" t="s">
        <v>385</v>
      </c>
      <c r="G198" s="264" t="s">
        <v>356</v>
      </c>
      <c r="H198" s="265">
        <v>13.300000000000001</v>
      </c>
      <c r="I198" s="266"/>
      <c r="J198" s="267">
        <f>ROUND(I198*H198,2)</f>
        <v>0</v>
      </c>
      <c r="K198" s="263" t="s">
        <v>124</v>
      </c>
      <c r="L198" s="268"/>
      <c r="M198" s="269" t="s">
        <v>19</v>
      </c>
      <c r="N198" s="270" t="s">
        <v>42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162</v>
      </c>
      <c r="AT198" s="217" t="s">
        <v>383</v>
      </c>
      <c r="AU198" s="217" t="s">
        <v>81</v>
      </c>
      <c r="AY198" s="19" t="s">
        <v>117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79</v>
      </c>
      <c r="BK198" s="218">
        <f>ROUND(I198*H198,2)</f>
        <v>0</v>
      </c>
      <c r="BL198" s="19" t="s">
        <v>138</v>
      </c>
      <c r="BM198" s="217" t="s">
        <v>386</v>
      </c>
    </row>
    <row r="199" s="13" customFormat="1">
      <c r="A199" s="13"/>
      <c r="B199" s="228"/>
      <c r="C199" s="229"/>
      <c r="D199" s="230" t="s">
        <v>198</v>
      </c>
      <c r="E199" s="231" t="s">
        <v>19</v>
      </c>
      <c r="F199" s="232" t="s">
        <v>379</v>
      </c>
      <c r="G199" s="229"/>
      <c r="H199" s="233">
        <v>6.6500000000000004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198</v>
      </c>
      <c r="AU199" s="239" t="s">
        <v>81</v>
      </c>
      <c r="AV199" s="13" t="s">
        <v>81</v>
      </c>
      <c r="AW199" s="13" t="s">
        <v>33</v>
      </c>
      <c r="AX199" s="13" t="s">
        <v>79</v>
      </c>
      <c r="AY199" s="239" t="s">
        <v>117</v>
      </c>
    </row>
    <row r="200" s="13" customFormat="1">
      <c r="A200" s="13"/>
      <c r="B200" s="228"/>
      <c r="C200" s="229"/>
      <c r="D200" s="230" t="s">
        <v>198</v>
      </c>
      <c r="E200" s="229"/>
      <c r="F200" s="232" t="s">
        <v>387</v>
      </c>
      <c r="G200" s="229"/>
      <c r="H200" s="233">
        <v>13.300000000000001</v>
      </c>
      <c r="I200" s="234"/>
      <c r="J200" s="229"/>
      <c r="K200" s="229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198</v>
      </c>
      <c r="AU200" s="239" t="s">
        <v>81</v>
      </c>
      <c r="AV200" s="13" t="s">
        <v>81</v>
      </c>
      <c r="AW200" s="13" t="s">
        <v>4</v>
      </c>
      <c r="AX200" s="13" t="s">
        <v>79</v>
      </c>
      <c r="AY200" s="239" t="s">
        <v>117</v>
      </c>
    </row>
    <row r="201" s="2" customFormat="1" ht="37.8" customHeight="1">
      <c r="A201" s="40"/>
      <c r="B201" s="41"/>
      <c r="C201" s="206" t="s">
        <v>388</v>
      </c>
      <c r="D201" s="206" t="s">
        <v>120</v>
      </c>
      <c r="E201" s="207" t="s">
        <v>389</v>
      </c>
      <c r="F201" s="208" t="s">
        <v>390</v>
      </c>
      <c r="G201" s="209" t="s">
        <v>291</v>
      </c>
      <c r="H201" s="210">
        <v>4.1100000000000003</v>
      </c>
      <c r="I201" s="211"/>
      <c r="J201" s="212">
        <f>ROUND(I201*H201,2)</f>
        <v>0</v>
      </c>
      <c r="K201" s="208" t="s">
        <v>124</v>
      </c>
      <c r="L201" s="46"/>
      <c r="M201" s="213" t="s">
        <v>19</v>
      </c>
      <c r="N201" s="214" t="s">
        <v>42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138</v>
      </c>
      <c r="AT201" s="217" t="s">
        <v>120</v>
      </c>
      <c r="AU201" s="217" t="s">
        <v>81</v>
      </c>
      <c r="AY201" s="19" t="s">
        <v>117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79</v>
      </c>
      <c r="BK201" s="218">
        <f>ROUND(I201*H201,2)</f>
        <v>0</v>
      </c>
      <c r="BL201" s="19" t="s">
        <v>138</v>
      </c>
      <c r="BM201" s="217" t="s">
        <v>391</v>
      </c>
    </row>
    <row r="202" s="2" customFormat="1">
      <c r="A202" s="40"/>
      <c r="B202" s="41"/>
      <c r="C202" s="42"/>
      <c r="D202" s="219" t="s">
        <v>127</v>
      </c>
      <c r="E202" s="42"/>
      <c r="F202" s="220" t="s">
        <v>392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127</v>
      </c>
      <c r="AU202" s="19" t="s">
        <v>81</v>
      </c>
    </row>
    <row r="203" s="13" customFormat="1">
      <c r="A203" s="13"/>
      <c r="B203" s="228"/>
      <c r="C203" s="229"/>
      <c r="D203" s="230" t="s">
        <v>198</v>
      </c>
      <c r="E203" s="231" t="s">
        <v>19</v>
      </c>
      <c r="F203" s="232" t="s">
        <v>393</v>
      </c>
      <c r="G203" s="229"/>
      <c r="H203" s="233">
        <v>3.1499999999999999</v>
      </c>
      <c r="I203" s="234"/>
      <c r="J203" s="229"/>
      <c r="K203" s="229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198</v>
      </c>
      <c r="AU203" s="239" t="s">
        <v>81</v>
      </c>
      <c r="AV203" s="13" t="s">
        <v>81</v>
      </c>
      <c r="AW203" s="13" t="s">
        <v>33</v>
      </c>
      <c r="AX203" s="13" t="s">
        <v>71</v>
      </c>
      <c r="AY203" s="239" t="s">
        <v>117</v>
      </c>
    </row>
    <row r="204" s="13" customFormat="1">
      <c r="A204" s="13"/>
      <c r="B204" s="228"/>
      <c r="C204" s="229"/>
      <c r="D204" s="230" t="s">
        <v>198</v>
      </c>
      <c r="E204" s="231" t="s">
        <v>19</v>
      </c>
      <c r="F204" s="232" t="s">
        <v>394</v>
      </c>
      <c r="G204" s="229"/>
      <c r="H204" s="233">
        <v>0.95999999999999996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198</v>
      </c>
      <c r="AU204" s="239" t="s">
        <v>81</v>
      </c>
      <c r="AV204" s="13" t="s">
        <v>81</v>
      </c>
      <c r="AW204" s="13" t="s">
        <v>33</v>
      </c>
      <c r="AX204" s="13" t="s">
        <v>71</v>
      </c>
      <c r="AY204" s="239" t="s">
        <v>117</v>
      </c>
    </row>
    <row r="205" s="14" customFormat="1">
      <c r="A205" s="14"/>
      <c r="B205" s="240"/>
      <c r="C205" s="241"/>
      <c r="D205" s="230" t="s">
        <v>198</v>
      </c>
      <c r="E205" s="242" t="s">
        <v>19</v>
      </c>
      <c r="F205" s="243" t="s">
        <v>296</v>
      </c>
      <c r="G205" s="241"/>
      <c r="H205" s="244">
        <v>4.1099999999999994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198</v>
      </c>
      <c r="AU205" s="250" t="s">
        <v>81</v>
      </c>
      <c r="AV205" s="14" t="s">
        <v>138</v>
      </c>
      <c r="AW205" s="14" t="s">
        <v>33</v>
      </c>
      <c r="AX205" s="14" t="s">
        <v>79</v>
      </c>
      <c r="AY205" s="250" t="s">
        <v>117</v>
      </c>
    </row>
    <row r="206" s="2" customFormat="1" ht="16.5" customHeight="1">
      <c r="A206" s="40"/>
      <c r="B206" s="41"/>
      <c r="C206" s="261" t="s">
        <v>395</v>
      </c>
      <c r="D206" s="261" t="s">
        <v>383</v>
      </c>
      <c r="E206" s="262" t="s">
        <v>396</v>
      </c>
      <c r="F206" s="263" t="s">
        <v>397</v>
      </c>
      <c r="G206" s="264" t="s">
        <v>356</v>
      </c>
      <c r="H206" s="265">
        <v>8.2200000000000006</v>
      </c>
      <c r="I206" s="266"/>
      <c r="J206" s="267">
        <f>ROUND(I206*H206,2)</f>
        <v>0</v>
      </c>
      <c r="K206" s="263" t="s">
        <v>124</v>
      </c>
      <c r="L206" s="268"/>
      <c r="M206" s="269" t="s">
        <v>19</v>
      </c>
      <c r="N206" s="270" t="s">
        <v>42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162</v>
      </c>
      <c r="AT206" s="217" t="s">
        <v>383</v>
      </c>
      <c r="AU206" s="217" t="s">
        <v>81</v>
      </c>
      <c r="AY206" s="19" t="s">
        <v>117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79</v>
      </c>
      <c r="BK206" s="218">
        <f>ROUND(I206*H206,2)</f>
        <v>0</v>
      </c>
      <c r="BL206" s="19" t="s">
        <v>138</v>
      </c>
      <c r="BM206" s="217" t="s">
        <v>398</v>
      </c>
    </row>
    <row r="207" s="13" customFormat="1">
      <c r="A207" s="13"/>
      <c r="B207" s="228"/>
      <c r="C207" s="229"/>
      <c r="D207" s="230" t="s">
        <v>198</v>
      </c>
      <c r="E207" s="229"/>
      <c r="F207" s="232" t="s">
        <v>399</v>
      </c>
      <c r="G207" s="229"/>
      <c r="H207" s="233">
        <v>8.2200000000000006</v>
      </c>
      <c r="I207" s="234"/>
      <c r="J207" s="229"/>
      <c r="K207" s="229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198</v>
      </c>
      <c r="AU207" s="239" t="s">
        <v>81</v>
      </c>
      <c r="AV207" s="13" t="s">
        <v>81</v>
      </c>
      <c r="AW207" s="13" t="s">
        <v>4</v>
      </c>
      <c r="AX207" s="13" t="s">
        <v>79</v>
      </c>
      <c r="AY207" s="239" t="s">
        <v>117</v>
      </c>
    </row>
    <row r="208" s="2" customFormat="1" ht="37.8" customHeight="1">
      <c r="A208" s="40"/>
      <c r="B208" s="41"/>
      <c r="C208" s="206" t="s">
        <v>400</v>
      </c>
      <c r="D208" s="206" t="s">
        <v>120</v>
      </c>
      <c r="E208" s="207" t="s">
        <v>401</v>
      </c>
      <c r="F208" s="208" t="s">
        <v>402</v>
      </c>
      <c r="G208" s="209" t="s">
        <v>291</v>
      </c>
      <c r="H208" s="210">
        <v>17.149999999999999</v>
      </c>
      <c r="I208" s="211"/>
      <c r="J208" s="212">
        <f>ROUND(I208*H208,2)</f>
        <v>0</v>
      </c>
      <c r="K208" s="208" t="s">
        <v>124</v>
      </c>
      <c r="L208" s="46"/>
      <c r="M208" s="213" t="s">
        <v>19</v>
      </c>
      <c r="N208" s="214" t="s">
        <v>42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138</v>
      </c>
      <c r="AT208" s="217" t="s">
        <v>120</v>
      </c>
      <c r="AU208" s="217" t="s">
        <v>81</v>
      </c>
      <c r="AY208" s="19" t="s">
        <v>117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79</v>
      </c>
      <c r="BK208" s="218">
        <f>ROUND(I208*H208,2)</f>
        <v>0</v>
      </c>
      <c r="BL208" s="19" t="s">
        <v>138</v>
      </c>
      <c r="BM208" s="217" t="s">
        <v>403</v>
      </c>
    </row>
    <row r="209" s="2" customFormat="1">
      <c r="A209" s="40"/>
      <c r="B209" s="41"/>
      <c r="C209" s="42"/>
      <c r="D209" s="219" t="s">
        <v>127</v>
      </c>
      <c r="E209" s="42"/>
      <c r="F209" s="220" t="s">
        <v>404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127</v>
      </c>
      <c r="AU209" s="19" t="s">
        <v>81</v>
      </c>
    </row>
    <row r="210" s="13" customFormat="1">
      <c r="A210" s="13"/>
      <c r="B210" s="228"/>
      <c r="C210" s="229"/>
      <c r="D210" s="230" t="s">
        <v>198</v>
      </c>
      <c r="E210" s="231" t="s">
        <v>19</v>
      </c>
      <c r="F210" s="232" t="s">
        <v>405</v>
      </c>
      <c r="G210" s="229"/>
      <c r="H210" s="233">
        <v>6.6500000000000004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198</v>
      </c>
      <c r="AU210" s="239" t="s">
        <v>81</v>
      </c>
      <c r="AV210" s="13" t="s">
        <v>81</v>
      </c>
      <c r="AW210" s="13" t="s">
        <v>33</v>
      </c>
      <c r="AX210" s="13" t="s">
        <v>71</v>
      </c>
      <c r="AY210" s="239" t="s">
        <v>117</v>
      </c>
    </row>
    <row r="211" s="13" customFormat="1">
      <c r="A211" s="13"/>
      <c r="B211" s="228"/>
      <c r="C211" s="229"/>
      <c r="D211" s="230" t="s">
        <v>198</v>
      </c>
      <c r="E211" s="231" t="s">
        <v>19</v>
      </c>
      <c r="F211" s="232" t="s">
        <v>406</v>
      </c>
      <c r="G211" s="229"/>
      <c r="H211" s="233">
        <v>10.5</v>
      </c>
      <c r="I211" s="234"/>
      <c r="J211" s="229"/>
      <c r="K211" s="229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198</v>
      </c>
      <c r="AU211" s="239" t="s">
        <v>81</v>
      </c>
      <c r="AV211" s="13" t="s">
        <v>81</v>
      </c>
      <c r="AW211" s="13" t="s">
        <v>33</v>
      </c>
      <c r="AX211" s="13" t="s">
        <v>71</v>
      </c>
      <c r="AY211" s="239" t="s">
        <v>117</v>
      </c>
    </row>
    <row r="212" s="14" customFormat="1">
      <c r="A212" s="14"/>
      <c r="B212" s="240"/>
      <c r="C212" s="241"/>
      <c r="D212" s="230" t="s">
        <v>198</v>
      </c>
      <c r="E212" s="242" t="s">
        <v>19</v>
      </c>
      <c r="F212" s="243" t="s">
        <v>296</v>
      </c>
      <c r="G212" s="241"/>
      <c r="H212" s="244">
        <v>17.149999999999999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198</v>
      </c>
      <c r="AU212" s="250" t="s">
        <v>81</v>
      </c>
      <c r="AV212" s="14" t="s">
        <v>138</v>
      </c>
      <c r="AW212" s="14" t="s">
        <v>33</v>
      </c>
      <c r="AX212" s="14" t="s">
        <v>79</v>
      </c>
      <c r="AY212" s="250" t="s">
        <v>117</v>
      </c>
    </row>
    <row r="213" s="2" customFormat="1" ht="16.5" customHeight="1">
      <c r="A213" s="40"/>
      <c r="B213" s="41"/>
      <c r="C213" s="261" t="s">
        <v>407</v>
      </c>
      <c r="D213" s="261" t="s">
        <v>383</v>
      </c>
      <c r="E213" s="262" t="s">
        <v>396</v>
      </c>
      <c r="F213" s="263" t="s">
        <v>397</v>
      </c>
      <c r="G213" s="264" t="s">
        <v>356</v>
      </c>
      <c r="H213" s="265">
        <v>34.299999999999997</v>
      </c>
      <c r="I213" s="266"/>
      <c r="J213" s="267">
        <f>ROUND(I213*H213,2)</f>
        <v>0</v>
      </c>
      <c r="K213" s="263" t="s">
        <v>124</v>
      </c>
      <c r="L213" s="268"/>
      <c r="M213" s="269" t="s">
        <v>19</v>
      </c>
      <c r="N213" s="270" t="s">
        <v>42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162</v>
      </c>
      <c r="AT213" s="217" t="s">
        <v>383</v>
      </c>
      <c r="AU213" s="217" t="s">
        <v>81</v>
      </c>
      <c r="AY213" s="19" t="s">
        <v>117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79</v>
      </c>
      <c r="BK213" s="218">
        <f>ROUND(I213*H213,2)</f>
        <v>0</v>
      </c>
      <c r="BL213" s="19" t="s">
        <v>138</v>
      </c>
      <c r="BM213" s="217" t="s">
        <v>408</v>
      </c>
    </row>
    <row r="214" s="13" customFormat="1">
      <c r="A214" s="13"/>
      <c r="B214" s="228"/>
      <c r="C214" s="229"/>
      <c r="D214" s="230" t="s">
        <v>198</v>
      </c>
      <c r="E214" s="229"/>
      <c r="F214" s="232" t="s">
        <v>409</v>
      </c>
      <c r="G214" s="229"/>
      <c r="H214" s="233">
        <v>34.299999999999997</v>
      </c>
      <c r="I214" s="234"/>
      <c r="J214" s="229"/>
      <c r="K214" s="229"/>
      <c r="L214" s="235"/>
      <c r="M214" s="236"/>
      <c r="N214" s="237"/>
      <c r="O214" s="237"/>
      <c r="P214" s="237"/>
      <c r="Q214" s="237"/>
      <c r="R214" s="237"/>
      <c r="S214" s="237"/>
      <c r="T214" s="23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9" t="s">
        <v>198</v>
      </c>
      <c r="AU214" s="239" t="s">
        <v>81</v>
      </c>
      <c r="AV214" s="13" t="s">
        <v>81</v>
      </c>
      <c r="AW214" s="13" t="s">
        <v>4</v>
      </c>
      <c r="AX214" s="13" t="s">
        <v>79</v>
      </c>
      <c r="AY214" s="239" t="s">
        <v>117</v>
      </c>
    </row>
    <row r="215" s="2" customFormat="1" ht="16.5" customHeight="1">
      <c r="A215" s="40"/>
      <c r="B215" s="41"/>
      <c r="C215" s="206" t="s">
        <v>410</v>
      </c>
      <c r="D215" s="206" t="s">
        <v>120</v>
      </c>
      <c r="E215" s="207" t="s">
        <v>411</v>
      </c>
      <c r="F215" s="208" t="s">
        <v>412</v>
      </c>
      <c r="G215" s="209" t="s">
        <v>195</v>
      </c>
      <c r="H215" s="210">
        <v>16</v>
      </c>
      <c r="I215" s="211"/>
      <c r="J215" s="212">
        <f>ROUND(I215*H215,2)</f>
        <v>0</v>
      </c>
      <c r="K215" s="208" t="s">
        <v>124</v>
      </c>
      <c r="L215" s="46"/>
      <c r="M215" s="213" t="s">
        <v>19</v>
      </c>
      <c r="N215" s="214" t="s">
        <v>42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138</v>
      </c>
      <c r="AT215" s="217" t="s">
        <v>120</v>
      </c>
      <c r="AU215" s="217" t="s">
        <v>81</v>
      </c>
      <c r="AY215" s="19" t="s">
        <v>117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79</v>
      </c>
      <c r="BK215" s="218">
        <f>ROUND(I215*H215,2)</f>
        <v>0</v>
      </c>
      <c r="BL215" s="19" t="s">
        <v>138</v>
      </c>
      <c r="BM215" s="217" t="s">
        <v>413</v>
      </c>
    </row>
    <row r="216" s="2" customFormat="1">
      <c r="A216" s="40"/>
      <c r="B216" s="41"/>
      <c r="C216" s="42"/>
      <c r="D216" s="219" t="s">
        <v>127</v>
      </c>
      <c r="E216" s="42"/>
      <c r="F216" s="220" t="s">
        <v>414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127</v>
      </c>
      <c r="AU216" s="19" t="s">
        <v>81</v>
      </c>
    </row>
    <row r="217" s="13" customFormat="1">
      <c r="A217" s="13"/>
      <c r="B217" s="228"/>
      <c r="C217" s="229"/>
      <c r="D217" s="230" t="s">
        <v>198</v>
      </c>
      <c r="E217" s="231" t="s">
        <v>19</v>
      </c>
      <c r="F217" s="232" t="s">
        <v>415</v>
      </c>
      <c r="G217" s="229"/>
      <c r="H217" s="233">
        <v>16</v>
      </c>
      <c r="I217" s="234"/>
      <c r="J217" s="229"/>
      <c r="K217" s="229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198</v>
      </c>
      <c r="AU217" s="239" t="s">
        <v>81</v>
      </c>
      <c r="AV217" s="13" t="s">
        <v>81</v>
      </c>
      <c r="AW217" s="13" t="s">
        <v>33</v>
      </c>
      <c r="AX217" s="13" t="s">
        <v>79</v>
      </c>
      <c r="AY217" s="239" t="s">
        <v>117</v>
      </c>
    </row>
    <row r="218" s="2" customFormat="1" ht="24.15" customHeight="1">
      <c r="A218" s="40"/>
      <c r="B218" s="41"/>
      <c r="C218" s="206" t="s">
        <v>416</v>
      </c>
      <c r="D218" s="206" t="s">
        <v>120</v>
      </c>
      <c r="E218" s="207" t="s">
        <v>417</v>
      </c>
      <c r="F218" s="208" t="s">
        <v>418</v>
      </c>
      <c r="G218" s="209" t="s">
        <v>195</v>
      </c>
      <c r="H218" s="210">
        <v>9</v>
      </c>
      <c r="I218" s="211"/>
      <c r="J218" s="212">
        <f>ROUND(I218*H218,2)</f>
        <v>0</v>
      </c>
      <c r="K218" s="208" t="s">
        <v>124</v>
      </c>
      <c r="L218" s="46"/>
      <c r="M218" s="213" t="s">
        <v>19</v>
      </c>
      <c r="N218" s="214" t="s">
        <v>42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138</v>
      </c>
      <c r="AT218" s="217" t="s">
        <v>120</v>
      </c>
      <c r="AU218" s="217" t="s">
        <v>81</v>
      </c>
      <c r="AY218" s="19" t="s">
        <v>117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79</v>
      </c>
      <c r="BK218" s="218">
        <f>ROUND(I218*H218,2)</f>
        <v>0</v>
      </c>
      <c r="BL218" s="19" t="s">
        <v>138</v>
      </c>
      <c r="BM218" s="217" t="s">
        <v>419</v>
      </c>
    </row>
    <row r="219" s="2" customFormat="1">
      <c r="A219" s="40"/>
      <c r="B219" s="41"/>
      <c r="C219" s="42"/>
      <c r="D219" s="219" t="s">
        <v>127</v>
      </c>
      <c r="E219" s="42"/>
      <c r="F219" s="220" t="s">
        <v>420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127</v>
      </c>
      <c r="AU219" s="19" t="s">
        <v>81</v>
      </c>
    </row>
    <row r="220" s="2" customFormat="1" ht="24.15" customHeight="1">
      <c r="A220" s="40"/>
      <c r="B220" s="41"/>
      <c r="C220" s="206" t="s">
        <v>421</v>
      </c>
      <c r="D220" s="206" t="s">
        <v>120</v>
      </c>
      <c r="E220" s="207" t="s">
        <v>422</v>
      </c>
      <c r="F220" s="208" t="s">
        <v>423</v>
      </c>
      <c r="G220" s="209" t="s">
        <v>195</v>
      </c>
      <c r="H220" s="210">
        <v>39</v>
      </c>
      <c r="I220" s="211"/>
      <c r="J220" s="212">
        <f>ROUND(I220*H220,2)</f>
        <v>0</v>
      </c>
      <c r="K220" s="208" t="s">
        <v>124</v>
      </c>
      <c r="L220" s="46"/>
      <c r="M220" s="213" t="s">
        <v>19</v>
      </c>
      <c r="N220" s="214" t="s">
        <v>42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138</v>
      </c>
      <c r="AT220" s="217" t="s">
        <v>120</v>
      </c>
      <c r="AU220" s="217" t="s">
        <v>81</v>
      </c>
      <c r="AY220" s="19" t="s">
        <v>117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79</v>
      </c>
      <c r="BK220" s="218">
        <f>ROUND(I220*H220,2)</f>
        <v>0</v>
      </c>
      <c r="BL220" s="19" t="s">
        <v>138</v>
      </c>
      <c r="BM220" s="217" t="s">
        <v>424</v>
      </c>
    </row>
    <row r="221" s="2" customFormat="1">
      <c r="A221" s="40"/>
      <c r="B221" s="41"/>
      <c r="C221" s="42"/>
      <c r="D221" s="219" t="s">
        <v>127</v>
      </c>
      <c r="E221" s="42"/>
      <c r="F221" s="220" t="s">
        <v>425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127</v>
      </c>
      <c r="AU221" s="19" t="s">
        <v>81</v>
      </c>
    </row>
    <row r="222" s="2" customFormat="1" ht="24.15" customHeight="1">
      <c r="A222" s="40"/>
      <c r="B222" s="41"/>
      <c r="C222" s="206" t="s">
        <v>426</v>
      </c>
      <c r="D222" s="206" t="s">
        <v>120</v>
      </c>
      <c r="E222" s="207" t="s">
        <v>427</v>
      </c>
      <c r="F222" s="208" t="s">
        <v>428</v>
      </c>
      <c r="G222" s="209" t="s">
        <v>195</v>
      </c>
      <c r="H222" s="210">
        <v>225</v>
      </c>
      <c r="I222" s="211"/>
      <c r="J222" s="212">
        <f>ROUND(I222*H222,2)</f>
        <v>0</v>
      </c>
      <c r="K222" s="208" t="s">
        <v>124</v>
      </c>
      <c r="L222" s="46"/>
      <c r="M222" s="213" t="s">
        <v>19</v>
      </c>
      <c r="N222" s="214" t="s">
        <v>42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138</v>
      </c>
      <c r="AT222" s="217" t="s">
        <v>120</v>
      </c>
      <c r="AU222" s="217" t="s">
        <v>81</v>
      </c>
      <c r="AY222" s="19" t="s">
        <v>117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79</v>
      </c>
      <c r="BK222" s="218">
        <f>ROUND(I222*H222,2)</f>
        <v>0</v>
      </c>
      <c r="BL222" s="19" t="s">
        <v>138</v>
      </c>
      <c r="BM222" s="217" t="s">
        <v>429</v>
      </c>
    </row>
    <row r="223" s="2" customFormat="1">
      <c r="A223" s="40"/>
      <c r="B223" s="41"/>
      <c r="C223" s="42"/>
      <c r="D223" s="219" t="s">
        <v>127</v>
      </c>
      <c r="E223" s="42"/>
      <c r="F223" s="220" t="s">
        <v>430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127</v>
      </c>
      <c r="AU223" s="19" t="s">
        <v>81</v>
      </c>
    </row>
    <row r="224" s="13" customFormat="1">
      <c r="A224" s="13"/>
      <c r="B224" s="228"/>
      <c r="C224" s="229"/>
      <c r="D224" s="230" t="s">
        <v>198</v>
      </c>
      <c r="E224" s="231" t="s">
        <v>19</v>
      </c>
      <c r="F224" s="232" t="s">
        <v>431</v>
      </c>
      <c r="G224" s="229"/>
      <c r="H224" s="233">
        <v>225</v>
      </c>
      <c r="I224" s="234"/>
      <c r="J224" s="229"/>
      <c r="K224" s="229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198</v>
      </c>
      <c r="AU224" s="239" t="s">
        <v>81</v>
      </c>
      <c r="AV224" s="13" t="s">
        <v>81</v>
      </c>
      <c r="AW224" s="13" t="s">
        <v>33</v>
      </c>
      <c r="AX224" s="13" t="s">
        <v>79</v>
      </c>
      <c r="AY224" s="239" t="s">
        <v>117</v>
      </c>
    </row>
    <row r="225" s="2" customFormat="1" ht="16.5" customHeight="1">
      <c r="A225" s="40"/>
      <c r="B225" s="41"/>
      <c r="C225" s="261" t="s">
        <v>432</v>
      </c>
      <c r="D225" s="261" t="s">
        <v>383</v>
      </c>
      <c r="E225" s="262" t="s">
        <v>433</v>
      </c>
      <c r="F225" s="263" t="s">
        <v>434</v>
      </c>
      <c r="G225" s="264" t="s">
        <v>435</v>
      </c>
      <c r="H225" s="265">
        <v>4.5</v>
      </c>
      <c r="I225" s="266"/>
      <c r="J225" s="267">
        <f>ROUND(I225*H225,2)</f>
        <v>0</v>
      </c>
      <c r="K225" s="263" t="s">
        <v>124</v>
      </c>
      <c r="L225" s="268"/>
      <c r="M225" s="269" t="s">
        <v>19</v>
      </c>
      <c r="N225" s="270" t="s">
        <v>42</v>
      </c>
      <c r="O225" s="86"/>
      <c r="P225" s="215">
        <f>O225*H225</f>
        <v>0</v>
      </c>
      <c r="Q225" s="215">
        <v>0.001</v>
      </c>
      <c r="R225" s="215">
        <f>Q225*H225</f>
        <v>0.0045000000000000005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162</v>
      </c>
      <c r="AT225" s="217" t="s">
        <v>383</v>
      </c>
      <c r="AU225" s="217" t="s">
        <v>81</v>
      </c>
      <c r="AY225" s="19" t="s">
        <v>117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79</v>
      </c>
      <c r="BK225" s="218">
        <f>ROUND(I225*H225,2)</f>
        <v>0</v>
      </c>
      <c r="BL225" s="19" t="s">
        <v>138</v>
      </c>
      <c r="BM225" s="217" t="s">
        <v>436</v>
      </c>
    </row>
    <row r="226" s="13" customFormat="1">
      <c r="A226" s="13"/>
      <c r="B226" s="228"/>
      <c r="C226" s="229"/>
      <c r="D226" s="230" t="s">
        <v>198</v>
      </c>
      <c r="E226" s="229"/>
      <c r="F226" s="232" t="s">
        <v>437</v>
      </c>
      <c r="G226" s="229"/>
      <c r="H226" s="233">
        <v>4.5</v>
      </c>
      <c r="I226" s="234"/>
      <c r="J226" s="229"/>
      <c r="K226" s="229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198</v>
      </c>
      <c r="AU226" s="239" t="s">
        <v>81</v>
      </c>
      <c r="AV226" s="13" t="s">
        <v>81</v>
      </c>
      <c r="AW226" s="13" t="s">
        <v>4</v>
      </c>
      <c r="AX226" s="13" t="s">
        <v>79</v>
      </c>
      <c r="AY226" s="239" t="s">
        <v>117</v>
      </c>
    </row>
    <row r="227" s="12" customFormat="1" ht="22.8" customHeight="1">
      <c r="A227" s="12"/>
      <c r="B227" s="190"/>
      <c r="C227" s="191"/>
      <c r="D227" s="192" t="s">
        <v>70</v>
      </c>
      <c r="E227" s="204" t="s">
        <v>133</v>
      </c>
      <c r="F227" s="204" t="s">
        <v>438</v>
      </c>
      <c r="G227" s="191"/>
      <c r="H227" s="191"/>
      <c r="I227" s="194"/>
      <c r="J227" s="205">
        <f>BK227</f>
        <v>0</v>
      </c>
      <c r="K227" s="191"/>
      <c r="L227" s="196"/>
      <c r="M227" s="197"/>
      <c r="N227" s="198"/>
      <c r="O227" s="198"/>
      <c r="P227" s="199">
        <f>P228</f>
        <v>0</v>
      </c>
      <c r="Q227" s="198"/>
      <c r="R227" s="199">
        <f>R228</f>
        <v>0</v>
      </c>
      <c r="S227" s="198"/>
      <c r="T227" s="200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1" t="s">
        <v>79</v>
      </c>
      <c r="AT227" s="202" t="s">
        <v>70</v>
      </c>
      <c r="AU227" s="202" t="s">
        <v>79</v>
      </c>
      <c r="AY227" s="201" t="s">
        <v>117</v>
      </c>
      <c r="BK227" s="203">
        <f>BK228</f>
        <v>0</v>
      </c>
    </row>
    <row r="228" s="2" customFormat="1" ht="16.5" customHeight="1">
      <c r="A228" s="40"/>
      <c r="B228" s="41"/>
      <c r="C228" s="206" t="s">
        <v>439</v>
      </c>
      <c r="D228" s="206" t="s">
        <v>120</v>
      </c>
      <c r="E228" s="207" t="s">
        <v>440</v>
      </c>
      <c r="F228" s="208" t="s">
        <v>441</v>
      </c>
      <c r="G228" s="209" t="s">
        <v>238</v>
      </c>
      <c r="H228" s="210">
        <v>1</v>
      </c>
      <c r="I228" s="211"/>
      <c r="J228" s="212">
        <f>ROUND(I228*H228,2)</f>
        <v>0</v>
      </c>
      <c r="K228" s="208" t="s">
        <v>19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138</v>
      </c>
      <c r="AT228" s="217" t="s">
        <v>120</v>
      </c>
      <c r="AU228" s="217" t="s">
        <v>81</v>
      </c>
      <c r="AY228" s="19" t="s">
        <v>117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79</v>
      </c>
      <c r="BK228" s="218">
        <f>ROUND(I228*H228,2)</f>
        <v>0</v>
      </c>
      <c r="BL228" s="19" t="s">
        <v>138</v>
      </c>
      <c r="BM228" s="217" t="s">
        <v>442</v>
      </c>
    </row>
    <row r="229" s="12" customFormat="1" ht="22.8" customHeight="1">
      <c r="A229" s="12"/>
      <c r="B229" s="190"/>
      <c r="C229" s="191"/>
      <c r="D229" s="192" t="s">
        <v>70</v>
      </c>
      <c r="E229" s="204" t="s">
        <v>138</v>
      </c>
      <c r="F229" s="204" t="s">
        <v>443</v>
      </c>
      <c r="G229" s="191"/>
      <c r="H229" s="191"/>
      <c r="I229" s="194"/>
      <c r="J229" s="205">
        <f>BK229</f>
        <v>0</v>
      </c>
      <c r="K229" s="191"/>
      <c r="L229" s="196"/>
      <c r="M229" s="197"/>
      <c r="N229" s="198"/>
      <c r="O229" s="198"/>
      <c r="P229" s="199">
        <f>SUM(P230:P237)</f>
        <v>0</v>
      </c>
      <c r="Q229" s="198"/>
      <c r="R229" s="199">
        <f>SUM(R230:R237)</f>
        <v>0</v>
      </c>
      <c r="S229" s="198"/>
      <c r="T229" s="200">
        <f>SUM(T230:T237)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1" t="s">
        <v>79</v>
      </c>
      <c r="AT229" s="202" t="s">
        <v>70</v>
      </c>
      <c r="AU229" s="202" t="s">
        <v>79</v>
      </c>
      <c r="AY229" s="201" t="s">
        <v>117</v>
      </c>
      <c r="BK229" s="203">
        <f>SUM(BK230:BK237)</f>
        <v>0</v>
      </c>
    </row>
    <row r="230" s="2" customFormat="1" ht="21.75" customHeight="1">
      <c r="A230" s="40"/>
      <c r="B230" s="41"/>
      <c r="C230" s="206" t="s">
        <v>444</v>
      </c>
      <c r="D230" s="206" t="s">
        <v>120</v>
      </c>
      <c r="E230" s="207" t="s">
        <v>445</v>
      </c>
      <c r="F230" s="208" t="s">
        <v>446</v>
      </c>
      <c r="G230" s="209" t="s">
        <v>291</v>
      </c>
      <c r="H230" s="210">
        <v>6.7599999999999998</v>
      </c>
      <c r="I230" s="211"/>
      <c r="J230" s="212">
        <f>ROUND(I230*H230,2)</f>
        <v>0</v>
      </c>
      <c r="K230" s="208" t="s">
        <v>124</v>
      </c>
      <c r="L230" s="46"/>
      <c r="M230" s="213" t="s">
        <v>19</v>
      </c>
      <c r="N230" s="214" t="s">
        <v>42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138</v>
      </c>
      <c r="AT230" s="217" t="s">
        <v>120</v>
      </c>
      <c r="AU230" s="217" t="s">
        <v>81</v>
      </c>
      <c r="AY230" s="19" t="s">
        <v>117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79</v>
      </c>
      <c r="BK230" s="218">
        <f>ROUND(I230*H230,2)</f>
        <v>0</v>
      </c>
      <c r="BL230" s="19" t="s">
        <v>138</v>
      </c>
      <c r="BM230" s="217" t="s">
        <v>447</v>
      </c>
    </row>
    <row r="231" s="2" customFormat="1">
      <c r="A231" s="40"/>
      <c r="B231" s="41"/>
      <c r="C231" s="42"/>
      <c r="D231" s="219" t="s">
        <v>127</v>
      </c>
      <c r="E231" s="42"/>
      <c r="F231" s="220" t="s">
        <v>448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127</v>
      </c>
      <c r="AU231" s="19" t="s">
        <v>81</v>
      </c>
    </row>
    <row r="232" s="13" customFormat="1">
      <c r="A232" s="13"/>
      <c r="B232" s="228"/>
      <c r="C232" s="229"/>
      <c r="D232" s="230" t="s">
        <v>198</v>
      </c>
      <c r="E232" s="231" t="s">
        <v>19</v>
      </c>
      <c r="F232" s="232" t="s">
        <v>449</v>
      </c>
      <c r="G232" s="229"/>
      <c r="H232" s="233">
        <v>0.90000000000000002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198</v>
      </c>
      <c r="AU232" s="239" t="s">
        <v>81</v>
      </c>
      <c r="AV232" s="13" t="s">
        <v>81</v>
      </c>
      <c r="AW232" s="13" t="s">
        <v>33</v>
      </c>
      <c r="AX232" s="13" t="s">
        <v>71</v>
      </c>
      <c r="AY232" s="239" t="s">
        <v>117</v>
      </c>
    </row>
    <row r="233" s="13" customFormat="1">
      <c r="A233" s="13"/>
      <c r="B233" s="228"/>
      <c r="C233" s="229"/>
      <c r="D233" s="230" t="s">
        <v>198</v>
      </c>
      <c r="E233" s="231" t="s">
        <v>19</v>
      </c>
      <c r="F233" s="232" t="s">
        <v>450</v>
      </c>
      <c r="G233" s="229"/>
      <c r="H233" s="233">
        <v>1.8999999999999999</v>
      </c>
      <c r="I233" s="234"/>
      <c r="J233" s="229"/>
      <c r="K233" s="229"/>
      <c r="L233" s="235"/>
      <c r="M233" s="236"/>
      <c r="N233" s="237"/>
      <c r="O233" s="237"/>
      <c r="P233" s="237"/>
      <c r="Q233" s="237"/>
      <c r="R233" s="237"/>
      <c r="S233" s="237"/>
      <c r="T233" s="23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9" t="s">
        <v>198</v>
      </c>
      <c r="AU233" s="239" t="s">
        <v>81</v>
      </c>
      <c r="AV233" s="13" t="s">
        <v>81</v>
      </c>
      <c r="AW233" s="13" t="s">
        <v>33</v>
      </c>
      <c r="AX233" s="13" t="s">
        <v>71</v>
      </c>
      <c r="AY233" s="239" t="s">
        <v>117</v>
      </c>
    </row>
    <row r="234" s="13" customFormat="1">
      <c r="A234" s="13"/>
      <c r="B234" s="228"/>
      <c r="C234" s="229"/>
      <c r="D234" s="230" t="s">
        <v>198</v>
      </c>
      <c r="E234" s="231" t="s">
        <v>19</v>
      </c>
      <c r="F234" s="232" t="s">
        <v>451</v>
      </c>
      <c r="G234" s="229"/>
      <c r="H234" s="233">
        <v>3</v>
      </c>
      <c r="I234" s="234"/>
      <c r="J234" s="229"/>
      <c r="K234" s="229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198</v>
      </c>
      <c r="AU234" s="239" t="s">
        <v>81</v>
      </c>
      <c r="AV234" s="13" t="s">
        <v>81</v>
      </c>
      <c r="AW234" s="13" t="s">
        <v>33</v>
      </c>
      <c r="AX234" s="13" t="s">
        <v>71</v>
      </c>
      <c r="AY234" s="239" t="s">
        <v>117</v>
      </c>
    </row>
    <row r="235" s="16" customFormat="1">
      <c r="A235" s="16"/>
      <c r="B235" s="271"/>
      <c r="C235" s="272"/>
      <c r="D235" s="230" t="s">
        <v>198</v>
      </c>
      <c r="E235" s="273" t="s">
        <v>19</v>
      </c>
      <c r="F235" s="274" t="s">
        <v>452</v>
      </c>
      <c r="G235" s="272"/>
      <c r="H235" s="275">
        <v>5.7999999999999998</v>
      </c>
      <c r="I235" s="276"/>
      <c r="J235" s="272"/>
      <c r="K235" s="272"/>
      <c r="L235" s="277"/>
      <c r="M235" s="278"/>
      <c r="N235" s="279"/>
      <c r="O235" s="279"/>
      <c r="P235" s="279"/>
      <c r="Q235" s="279"/>
      <c r="R235" s="279"/>
      <c r="S235" s="279"/>
      <c r="T235" s="280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81" t="s">
        <v>198</v>
      </c>
      <c r="AU235" s="281" t="s">
        <v>81</v>
      </c>
      <c r="AV235" s="16" t="s">
        <v>133</v>
      </c>
      <c r="AW235" s="16" t="s">
        <v>33</v>
      </c>
      <c r="AX235" s="16" t="s">
        <v>71</v>
      </c>
      <c r="AY235" s="281" t="s">
        <v>117</v>
      </c>
    </row>
    <row r="236" s="13" customFormat="1">
      <c r="A236" s="13"/>
      <c r="B236" s="228"/>
      <c r="C236" s="229"/>
      <c r="D236" s="230" t="s">
        <v>198</v>
      </c>
      <c r="E236" s="231" t="s">
        <v>19</v>
      </c>
      <c r="F236" s="232" t="s">
        <v>453</v>
      </c>
      <c r="G236" s="229"/>
      <c r="H236" s="233">
        <v>0.95999999999999996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198</v>
      </c>
      <c r="AU236" s="239" t="s">
        <v>81</v>
      </c>
      <c r="AV236" s="13" t="s">
        <v>81</v>
      </c>
      <c r="AW236" s="13" t="s">
        <v>33</v>
      </c>
      <c r="AX236" s="13" t="s">
        <v>71</v>
      </c>
      <c r="AY236" s="239" t="s">
        <v>117</v>
      </c>
    </row>
    <row r="237" s="14" customFormat="1">
      <c r="A237" s="14"/>
      <c r="B237" s="240"/>
      <c r="C237" s="241"/>
      <c r="D237" s="230" t="s">
        <v>198</v>
      </c>
      <c r="E237" s="242" t="s">
        <v>19</v>
      </c>
      <c r="F237" s="243" t="s">
        <v>296</v>
      </c>
      <c r="G237" s="241"/>
      <c r="H237" s="244">
        <v>6.7599999999999998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198</v>
      </c>
      <c r="AU237" s="250" t="s">
        <v>81</v>
      </c>
      <c r="AV237" s="14" t="s">
        <v>138</v>
      </c>
      <c r="AW237" s="14" t="s">
        <v>33</v>
      </c>
      <c r="AX237" s="14" t="s">
        <v>79</v>
      </c>
      <c r="AY237" s="250" t="s">
        <v>117</v>
      </c>
    </row>
    <row r="238" s="12" customFormat="1" ht="22.8" customHeight="1">
      <c r="A238" s="12"/>
      <c r="B238" s="190"/>
      <c r="C238" s="191"/>
      <c r="D238" s="192" t="s">
        <v>70</v>
      </c>
      <c r="E238" s="204" t="s">
        <v>116</v>
      </c>
      <c r="F238" s="204" t="s">
        <v>454</v>
      </c>
      <c r="G238" s="191"/>
      <c r="H238" s="191"/>
      <c r="I238" s="194"/>
      <c r="J238" s="205">
        <f>BK238</f>
        <v>0</v>
      </c>
      <c r="K238" s="191"/>
      <c r="L238" s="196"/>
      <c r="M238" s="197"/>
      <c r="N238" s="198"/>
      <c r="O238" s="198"/>
      <c r="P238" s="199">
        <f>SUM(P239:P262)</f>
        <v>0</v>
      </c>
      <c r="Q238" s="198"/>
      <c r="R238" s="199">
        <f>SUM(R239:R262)</f>
        <v>18.147500000000001</v>
      </c>
      <c r="S238" s="198"/>
      <c r="T238" s="200">
        <f>SUM(T239:T262)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79</v>
      </c>
      <c r="AT238" s="202" t="s">
        <v>70</v>
      </c>
      <c r="AU238" s="202" t="s">
        <v>79</v>
      </c>
      <c r="AY238" s="201" t="s">
        <v>117</v>
      </c>
      <c r="BK238" s="203">
        <f>SUM(BK239:BK262)</f>
        <v>0</v>
      </c>
    </row>
    <row r="239" s="2" customFormat="1" ht="24.15" customHeight="1">
      <c r="A239" s="40"/>
      <c r="B239" s="41"/>
      <c r="C239" s="206" t="s">
        <v>455</v>
      </c>
      <c r="D239" s="206" t="s">
        <v>120</v>
      </c>
      <c r="E239" s="207" t="s">
        <v>456</v>
      </c>
      <c r="F239" s="208" t="s">
        <v>457</v>
      </c>
      <c r="G239" s="209" t="s">
        <v>195</v>
      </c>
      <c r="H239" s="210">
        <v>2</v>
      </c>
      <c r="I239" s="211"/>
      <c r="J239" s="212">
        <f>ROUND(I239*H239,2)</f>
        <v>0</v>
      </c>
      <c r="K239" s="208" t="s">
        <v>124</v>
      </c>
      <c r="L239" s="46"/>
      <c r="M239" s="213" t="s">
        <v>19</v>
      </c>
      <c r="N239" s="214" t="s">
        <v>42</v>
      </c>
      <c r="O239" s="86"/>
      <c r="P239" s="215">
        <f>O239*H239</f>
        <v>0</v>
      </c>
      <c r="Q239" s="215">
        <v>0.46000000000000002</v>
      </c>
      <c r="R239" s="215">
        <f>Q239*H239</f>
        <v>0.92000000000000004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138</v>
      </c>
      <c r="AT239" s="217" t="s">
        <v>120</v>
      </c>
      <c r="AU239" s="217" t="s">
        <v>81</v>
      </c>
      <c r="AY239" s="19" t="s">
        <v>117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79</v>
      </c>
      <c r="BK239" s="218">
        <f>ROUND(I239*H239,2)</f>
        <v>0</v>
      </c>
      <c r="BL239" s="19" t="s">
        <v>138</v>
      </c>
      <c r="BM239" s="217" t="s">
        <v>458</v>
      </c>
    </row>
    <row r="240" s="2" customFormat="1">
      <c r="A240" s="40"/>
      <c r="B240" s="41"/>
      <c r="C240" s="42"/>
      <c r="D240" s="219" t="s">
        <v>127</v>
      </c>
      <c r="E240" s="42"/>
      <c r="F240" s="220" t="s">
        <v>459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127</v>
      </c>
      <c r="AU240" s="19" t="s">
        <v>81</v>
      </c>
    </row>
    <row r="241" s="13" customFormat="1">
      <c r="A241" s="13"/>
      <c r="B241" s="228"/>
      <c r="C241" s="229"/>
      <c r="D241" s="230" t="s">
        <v>198</v>
      </c>
      <c r="E241" s="231" t="s">
        <v>19</v>
      </c>
      <c r="F241" s="232" t="s">
        <v>199</v>
      </c>
      <c r="G241" s="229"/>
      <c r="H241" s="233">
        <v>2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198</v>
      </c>
      <c r="AU241" s="239" t="s">
        <v>81</v>
      </c>
      <c r="AV241" s="13" t="s">
        <v>81</v>
      </c>
      <c r="AW241" s="13" t="s">
        <v>33</v>
      </c>
      <c r="AX241" s="13" t="s">
        <v>79</v>
      </c>
      <c r="AY241" s="239" t="s">
        <v>117</v>
      </c>
    </row>
    <row r="242" s="2" customFormat="1" ht="24.15" customHeight="1">
      <c r="A242" s="40"/>
      <c r="B242" s="41"/>
      <c r="C242" s="206" t="s">
        <v>460</v>
      </c>
      <c r="D242" s="206" t="s">
        <v>120</v>
      </c>
      <c r="E242" s="207" t="s">
        <v>461</v>
      </c>
      <c r="F242" s="208" t="s">
        <v>462</v>
      </c>
      <c r="G242" s="209" t="s">
        <v>195</v>
      </c>
      <c r="H242" s="210">
        <v>14</v>
      </c>
      <c r="I242" s="211"/>
      <c r="J242" s="212">
        <f>ROUND(I242*H242,2)</f>
        <v>0</v>
      </c>
      <c r="K242" s="208" t="s">
        <v>124</v>
      </c>
      <c r="L242" s="46"/>
      <c r="M242" s="213" t="s">
        <v>19</v>
      </c>
      <c r="N242" s="214" t="s">
        <v>42</v>
      </c>
      <c r="O242" s="86"/>
      <c r="P242" s="215">
        <f>O242*H242</f>
        <v>0</v>
      </c>
      <c r="Q242" s="215">
        <v>0.57499999999999996</v>
      </c>
      <c r="R242" s="215">
        <f>Q242*H242</f>
        <v>8.0499999999999989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138</v>
      </c>
      <c r="AT242" s="217" t="s">
        <v>120</v>
      </c>
      <c r="AU242" s="217" t="s">
        <v>81</v>
      </c>
      <c r="AY242" s="19" t="s">
        <v>117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79</v>
      </c>
      <c r="BK242" s="218">
        <f>ROUND(I242*H242,2)</f>
        <v>0</v>
      </c>
      <c r="BL242" s="19" t="s">
        <v>138</v>
      </c>
      <c r="BM242" s="217" t="s">
        <v>463</v>
      </c>
    </row>
    <row r="243" s="2" customFormat="1">
      <c r="A243" s="40"/>
      <c r="B243" s="41"/>
      <c r="C243" s="42"/>
      <c r="D243" s="219" t="s">
        <v>127</v>
      </c>
      <c r="E243" s="42"/>
      <c r="F243" s="220" t="s">
        <v>464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127</v>
      </c>
      <c r="AU243" s="19" t="s">
        <v>81</v>
      </c>
    </row>
    <row r="244" s="13" customFormat="1">
      <c r="A244" s="13"/>
      <c r="B244" s="228"/>
      <c r="C244" s="229"/>
      <c r="D244" s="230" t="s">
        <v>198</v>
      </c>
      <c r="E244" s="231" t="s">
        <v>19</v>
      </c>
      <c r="F244" s="232" t="s">
        <v>208</v>
      </c>
      <c r="G244" s="229"/>
      <c r="H244" s="233">
        <v>14</v>
      </c>
      <c r="I244" s="234"/>
      <c r="J244" s="229"/>
      <c r="K244" s="229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198</v>
      </c>
      <c r="AU244" s="239" t="s">
        <v>81</v>
      </c>
      <c r="AV244" s="13" t="s">
        <v>81</v>
      </c>
      <c r="AW244" s="13" t="s">
        <v>33</v>
      </c>
      <c r="AX244" s="13" t="s">
        <v>79</v>
      </c>
      <c r="AY244" s="239" t="s">
        <v>117</v>
      </c>
    </row>
    <row r="245" s="2" customFormat="1" ht="24.15" customHeight="1">
      <c r="A245" s="40"/>
      <c r="B245" s="41"/>
      <c r="C245" s="206" t="s">
        <v>465</v>
      </c>
      <c r="D245" s="206" t="s">
        <v>120</v>
      </c>
      <c r="E245" s="207" t="s">
        <v>466</v>
      </c>
      <c r="F245" s="208" t="s">
        <v>467</v>
      </c>
      <c r="G245" s="209" t="s">
        <v>195</v>
      </c>
      <c r="H245" s="210">
        <v>14</v>
      </c>
      <c r="I245" s="211"/>
      <c r="J245" s="212">
        <f>ROUND(I245*H245,2)</f>
        <v>0</v>
      </c>
      <c r="K245" s="208" t="s">
        <v>124</v>
      </c>
      <c r="L245" s="46"/>
      <c r="M245" s="213" t="s">
        <v>19</v>
      </c>
      <c r="N245" s="214" t="s">
        <v>42</v>
      </c>
      <c r="O245" s="86"/>
      <c r="P245" s="215">
        <f>O245*H245</f>
        <v>0</v>
      </c>
      <c r="Q245" s="215">
        <v>0.26375999999999999</v>
      </c>
      <c r="R245" s="215">
        <f>Q245*H245</f>
        <v>3.6926399999999999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138</v>
      </c>
      <c r="AT245" s="217" t="s">
        <v>120</v>
      </c>
      <c r="AU245" s="217" t="s">
        <v>81</v>
      </c>
      <c r="AY245" s="19" t="s">
        <v>117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79</v>
      </c>
      <c r="BK245" s="218">
        <f>ROUND(I245*H245,2)</f>
        <v>0</v>
      </c>
      <c r="BL245" s="19" t="s">
        <v>138</v>
      </c>
      <c r="BM245" s="217" t="s">
        <v>468</v>
      </c>
    </row>
    <row r="246" s="2" customFormat="1">
      <c r="A246" s="40"/>
      <c r="B246" s="41"/>
      <c r="C246" s="42"/>
      <c r="D246" s="219" t="s">
        <v>127</v>
      </c>
      <c r="E246" s="42"/>
      <c r="F246" s="220" t="s">
        <v>469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127</v>
      </c>
      <c r="AU246" s="19" t="s">
        <v>81</v>
      </c>
    </row>
    <row r="247" s="13" customFormat="1">
      <c r="A247" s="13"/>
      <c r="B247" s="228"/>
      <c r="C247" s="229"/>
      <c r="D247" s="230" t="s">
        <v>198</v>
      </c>
      <c r="E247" s="231" t="s">
        <v>19</v>
      </c>
      <c r="F247" s="232" t="s">
        <v>208</v>
      </c>
      <c r="G247" s="229"/>
      <c r="H247" s="233">
        <v>14</v>
      </c>
      <c r="I247" s="234"/>
      <c r="J247" s="229"/>
      <c r="K247" s="229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198</v>
      </c>
      <c r="AU247" s="239" t="s">
        <v>81</v>
      </c>
      <c r="AV247" s="13" t="s">
        <v>81</v>
      </c>
      <c r="AW247" s="13" t="s">
        <v>33</v>
      </c>
      <c r="AX247" s="13" t="s">
        <v>79</v>
      </c>
      <c r="AY247" s="239" t="s">
        <v>117</v>
      </c>
    </row>
    <row r="248" s="2" customFormat="1" ht="24.15" customHeight="1">
      <c r="A248" s="40"/>
      <c r="B248" s="41"/>
      <c r="C248" s="206" t="s">
        <v>470</v>
      </c>
      <c r="D248" s="206" t="s">
        <v>120</v>
      </c>
      <c r="E248" s="207" t="s">
        <v>471</v>
      </c>
      <c r="F248" s="208" t="s">
        <v>472</v>
      </c>
      <c r="G248" s="209" t="s">
        <v>195</v>
      </c>
      <c r="H248" s="210">
        <v>14</v>
      </c>
      <c r="I248" s="211"/>
      <c r="J248" s="212">
        <f>ROUND(I248*H248,2)</f>
        <v>0</v>
      </c>
      <c r="K248" s="208" t="s">
        <v>124</v>
      </c>
      <c r="L248" s="46"/>
      <c r="M248" s="213" t="s">
        <v>19</v>
      </c>
      <c r="N248" s="214" t="s">
        <v>42</v>
      </c>
      <c r="O248" s="86"/>
      <c r="P248" s="215">
        <f>O248*H248</f>
        <v>0</v>
      </c>
      <c r="Q248" s="215">
        <v>0.25008000000000002</v>
      </c>
      <c r="R248" s="215">
        <f>Q248*H248</f>
        <v>3.5011200000000002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138</v>
      </c>
      <c r="AT248" s="217" t="s">
        <v>120</v>
      </c>
      <c r="AU248" s="217" t="s">
        <v>81</v>
      </c>
      <c r="AY248" s="19" t="s">
        <v>117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79</v>
      </c>
      <c r="BK248" s="218">
        <f>ROUND(I248*H248,2)</f>
        <v>0</v>
      </c>
      <c r="BL248" s="19" t="s">
        <v>138</v>
      </c>
      <c r="BM248" s="217" t="s">
        <v>473</v>
      </c>
    </row>
    <row r="249" s="2" customFormat="1">
      <c r="A249" s="40"/>
      <c r="B249" s="41"/>
      <c r="C249" s="42"/>
      <c r="D249" s="219" t="s">
        <v>127</v>
      </c>
      <c r="E249" s="42"/>
      <c r="F249" s="220" t="s">
        <v>474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127</v>
      </c>
      <c r="AU249" s="19" t="s">
        <v>81</v>
      </c>
    </row>
    <row r="250" s="13" customFormat="1">
      <c r="A250" s="13"/>
      <c r="B250" s="228"/>
      <c r="C250" s="229"/>
      <c r="D250" s="230" t="s">
        <v>198</v>
      </c>
      <c r="E250" s="231" t="s">
        <v>19</v>
      </c>
      <c r="F250" s="232" t="s">
        <v>208</v>
      </c>
      <c r="G250" s="229"/>
      <c r="H250" s="233">
        <v>14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9" t="s">
        <v>198</v>
      </c>
      <c r="AU250" s="239" t="s">
        <v>81</v>
      </c>
      <c r="AV250" s="13" t="s">
        <v>81</v>
      </c>
      <c r="AW250" s="13" t="s">
        <v>33</v>
      </c>
      <c r="AX250" s="13" t="s">
        <v>79</v>
      </c>
      <c r="AY250" s="239" t="s">
        <v>117</v>
      </c>
    </row>
    <row r="251" s="2" customFormat="1" ht="24.15" customHeight="1">
      <c r="A251" s="40"/>
      <c r="B251" s="41"/>
      <c r="C251" s="206" t="s">
        <v>475</v>
      </c>
      <c r="D251" s="206" t="s">
        <v>120</v>
      </c>
      <c r="E251" s="207" t="s">
        <v>476</v>
      </c>
      <c r="F251" s="208" t="s">
        <v>477</v>
      </c>
      <c r="G251" s="209" t="s">
        <v>195</v>
      </c>
      <c r="H251" s="210">
        <v>14</v>
      </c>
      <c r="I251" s="211"/>
      <c r="J251" s="212">
        <f>ROUND(I251*H251,2)</f>
        <v>0</v>
      </c>
      <c r="K251" s="208" t="s">
        <v>124</v>
      </c>
      <c r="L251" s="46"/>
      <c r="M251" s="213" t="s">
        <v>19</v>
      </c>
      <c r="N251" s="214" t="s">
        <v>42</v>
      </c>
      <c r="O251" s="86"/>
      <c r="P251" s="215">
        <f>O251*H251</f>
        <v>0</v>
      </c>
      <c r="Q251" s="215">
        <v>0.12966</v>
      </c>
      <c r="R251" s="215">
        <f>Q251*H251</f>
        <v>1.81524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138</v>
      </c>
      <c r="AT251" s="217" t="s">
        <v>120</v>
      </c>
      <c r="AU251" s="217" t="s">
        <v>81</v>
      </c>
      <c r="AY251" s="19" t="s">
        <v>117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79</v>
      </c>
      <c r="BK251" s="218">
        <f>ROUND(I251*H251,2)</f>
        <v>0</v>
      </c>
      <c r="BL251" s="19" t="s">
        <v>138</v>
      </c>
      <c r="BM251" s="217" t="s">
        <v>478</v>
      </c>
    </row>
    <row r="252" s="2" customFormat="1">
      <c r="A252" s="40"/>
      <c r="B252" s="41"/>
      <c r="C252" s="42"/>
      <c r="D252" s="219" t="s">
        <v>127</v>
      </c>
      <c r="E252" s="42"/>
      <c r="F252" s="220" t="s">
        <v>479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127</v>
      </c>
      <c r="AU252" s="19" t="s">
        <v>81</v>
      </c>
    </row>
    <row r="253" s="13" customFormat="1">
      <c r="A253" s="13"/>
      <c r="B253" s="228"/>
      <c r="C253" s="229"/>
      <c r="D253" s="230" t="s">
        <v>198</v>
      </c>
      <c r="E253" s="231" t="s">
        <v>19</v>
      </c>
      <c r="F253" s="232" t="s">
        <v>208</v>
      </c>
      <c r="G253" s="229"/>
      <c r="H253" s="233">
        <v>14</v>
      </c>
      <c r="I253" s="234"/>
      <c r="J253" s="229"/>
      <c r="K253" s="229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198</v>
      </c>
      <c r="AU253" s="239" t="s">
        <v>81</v>
      </c>
      <c r="AV253" s="13" t="s">
        <v>81</v>
      </c>
      <c r="AW253" s="13" t="s">
        <v>33</v>
      </c>
      <c r="AX253" s="13" t="s">
        <v>79</v>
      </c>
      <c r="AY253" s="239" t="s">
        <v>117</v>
      </c>
    </row>
    <row r="254" s="2" customFormat="1" ht="16.5" customHeight="1">
      <c r="A254" s="40"/>
      <c r="B254" s="41"/>
      <c r="C254" s="206" t="s">
        <v>480</v>
      </c>
      <c r="D254" s="206" t="s">
        <v>120</v>
      </c>
      <c r="E254" s="207" t="s">
        <v>481</v>
      </c>
      <c r="F254" s="208" t="s">
        <v>482</v>
      </c>
      <c r="G254" s="209" t="s">
        <v>195</v>
      </c>
      <c r="H254" s="210">
        <v>14</v>
      </c>
      <c r="I254" s="211"/>
      <c r="J254" s="212">
        <f>ROUND(I254*H254,2)</f>
        <v>0</v>
      </c>
      <c r="K254" s="208" t="s">
        <v>124</v>
      </c>
      <c r="L254" s="46"/>
      <c r="M254" s="213" t="s">
        <v>19</v>
      </c>
      <c r="N254" s="214" t="s">
        <v>42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138</v>
      </c>
      <c r="AT254" s="217" t="s">
        <v>120</v>
      </c>
      <c r="AU254" s="217" t="s">
        <v>81</v>
      </c>
      <c r="AY254" s="19" t="s">
        <v>117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79</v>
      </c>
      <c r="BK254" s="218">
        <f>ROUND(I254*H254,2)</f>
        <v>0</v>
      </c>
      <c r="BL254" s="19" t="s">
        <v>138</v>
      </c>
      <c r="BM254" s="217" t="s">
        <v>483</v>
      </c>
    </row>
    <row r="255" s="2" customFormat="1">
      <c r="A255" s="40"/>
      <c r="B255" s="41"/>
      <c r="C255" s="42"/>
      <c r="D255" s="219" t="s">
        <v>127</v>
      </c>
      <c r="E255" s="42"/>
      <c r="F255" s="220" t="s">
        <v>484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127</v>
      </c>
      <c r="AU255" s="19" t="s">
        <v>81</v>
      </c>
    </row>
    <row r="256" s="13" customFormat="1">
      <c r="A256" s="13"/>
      <c r="B256" s="228"/>
      <c r="C256" s="229"/>
      <c r="D256" s="230" t="s">
        <v>198</v>
      </c>
      <c r="E256" s="231" t="s">
        <v>19</v>
      </c>
      <c r="F256" s="232" t="s">
        <v>208</v>
      </c>
      <c r="G256" s="229"/>
      <c r="H256" s="233">
        <v>14</v>
      </c>
      <c r="I256" s="234"/>
      <c r="J256" s="229"/>
      <c r="K256" s="229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198</v>
      </c>
      <c r="AU256" s="239" t="s">
        <v>81</v>
      </c>
      <c r="AV256" s="13" t="s">
        <v>81</v>
      </c>
      <c r="AW256" s="13" t="s">
        <v>33</v>
      </c>
      <c r="AX256" s="13" t="s">
        <v>79</v>
      </c>
      <c r="AY256" s="239" t="s">
        <v>117</v>
      </c>
    </row>
    <row r="257" s="2" customFormat="1" ht="16.5" customHeight="1">
      <c r="A257" s="40"/>
      <c r="B257" s="41"/>
      <c r="C257" s="206" t="s">
        <v>485</v>
      </c>
      <c r="D257" s="206" t="s">
        <v>120</v>
      </c>
      <c r="E257" s="207" t="s">
        <v>486</v>
      </c>
      <c r="F257" s="208" t="s">
        <v>487</v>
      </c>
      <c r="G257" s="209" t="s">
        <v>195</v>
      </c>
      <c r="H257" s="210">
        <v>14</v>
      </c>
      <c r="I257" s="211"/>
      <c r="J257" s="212">
        <f>ROUND(I257*H257,2)</f>
        <v>0</v>
      </c>
      <c r="K257" s="208" t="s">
        <v>124</v>
      </c>
      <c r="L257" s="46"/>
      <c r="M257" s="213" t="s">
        <v>19</v>
      </c>
      <c r="N257" s="214" t="s">
        <v>42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138</v>
      </c>
      <c r="AT257" s="217" t="s">
        <v>120</v>
      </c>
      <c r="AU257" s="217" t="s">
        <v>81</v>
      </c>
      <c r="AY257" s="19" t="s">
        <v>117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79</v>
      </c>
      <c r="BK257" s="218">
        <f>ROUND(I257*H257,2)</f>
        <v>0</v>
      </c>
      <c r="BL257" s="19" t="s">
        <v>138</v>
      </c>
      <c r="BM257" s="217" t="s">
        <v>488</v>
      </c>
    </row>
    <row r="258" s="2" customFormat="1">
      <c r="A258" s="40"/>
      <c r="B258" s="41"/>
      <c r="C258" s="42"/>
      <c r="D258" s="219" t="s">
        <v>127</v>
      </c>
      <c r="E258" s="42"/>
      <c r="F258" s="220" t="s">
        <v>489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127</v>
      </c>
      <c r="AU258" s="19" t="s">
        <v>81</v>
      </c>
    </row>
    <row r="259" s="13" customFormat="1">
      <c r="A259" s="13"/>
      <c r="B259" s="228"/>
      <c r="C259" s="229"/>
      <c r="D259" s="230" t="s">
        <v>198</v>
      </c>
      <c r="E259" s="231" t="s">
        <v>19</v>
      </c>
      <c r="F259" s="232" t="s">
        <v>208</v>
      </c>
      <c r="G259" s="229"/>
      <c r="H259" s="233">
        <v>14</v>
      </c>
      <c r="I259" s="234"/>
      <c r="J259" s="229"/>
      <c r="K259" s="229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198</v>
      </c>
      <c r="AU259" s="239" t="s">
        <v>81</v>
      </c>
      <c r="AV259" s="13" t="s">
        <v>81</v>
      </c>
      <c r="AW259" s="13" t="s">
        <v>33</v>
      </c>
      <c r="AX259" s="13" t="s">
        <v>79</v>
      </c>
      <c r="AY259" s="239" t="s">
        <v>117</v>
      </c>
    </row>
    <row r="260" s="2" customFormat="1" ht="37.8" customHeight="1">
      <c r="A260" s="40"/>
      <c r="B260" s="41"/>
      <c r="C260" s="206" t="s">
        <v>490</v>
      </c>
      <c r="D260" s="206" t="s">
        <v>120</v>
      </c>
      <c r="E260" s="207" t="s">
        <v>491</v>
      </c>
      <c r="F260" s="208" t="s">
        <v>492</v>
      </c>
      <c r="G260" s="209" t="s">
        <v>195</v>
      </c>
      <c r="H260" s="210">
        <v>2</v>
      </c>
      <c r="I260" s="211"/>
      <c r="J260" s="212">
        <f>ROUND(I260*H260,2)</f>
        <v>0</v>
      </c>
      <c r="K260" s="208" t="s">
        <v>124</v>
      </c>
      <c r="L260" s="46"/>
      <c r="M260" s="213" t="s">
        <v>19</v>
      </c>
      <c r="N260" s="214" t="s">
        <v>42</v>
      </c>
      <c r="O260" s="86"/>
      <c r="P260" s="215">
        <f>O260*H260</f>
        <v>0</v>
      </c>
      <c r="Q260" s="215">
        <v>0.084250000000000005</v>
      </c>
      <c r="R260" s="215">
        <f>Q260*H260</f>
        <v>0.16850000000000001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138</v>
      </c>
      <c r="AT260" s="217" t="s">
        <v>120</v>
      </c>
      <c r="AU260" s="217" t="s">
        <v>81</v>
      </c>
      <c r="AY260" s="19" t="s">
        <v>117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79</v>
      </c>
      <c r="BK260" s="218">
        <f>ROUND(I260*H260,2)</f>
        <v>0</v>
      </c>
      <c r="BL260" s="19" t="s">
        <v>138</v>
      </c>
      <c r="BM260" s="217" t="s">
        <v>493</v>
      </c>
    </row>
    <row r="261" s="2" customFormat="1">
      <c r="A261" s="40"/>
      <c r="B261" s="41"/>
      <c r="C261" s="42"/>
      <c r="D261" s="219" t="s">
        <v>127</v>
      </c>
      <c r="E261" s="42"/>
      <c r="F261" s="220" t="s">
        <v>494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127</v>
      </c>
      <c r="AU261" s="19" t="s">
        <v>81</v>
      </c>
    </row>
    <row r="262" s="13" customFormat="1">
      <c r="A262" s="13"/>
      <c r="B262" s="228"/>
      <c r="C262" s="229"/>
      <c r="D262" s="230" t="s">
        <v>198</v>
      </c>
      <c r="E262" s="231" t="s">
        <v>19</v>
      </c>
      <c r="F262" s="232" t="s">
        <v>199</v>
      </c>
      <c r="G262" s="229"/>
      <c r="H262" s="233">
        <v>2</v>
      </c>
      <c r="I262" s="234"/>
      <c r="J262" s="229"/>
      <c r="K262" s="229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198</v>
      </c>
      <c r="AU262" s="239" t="s">
        <v>81</v>
      </c>
      <c r="AV262" s="13" t="s">
        <v>81</v>
      </c>
      <c r="AW262" s="13" t="s">
        <v>33</v>
      </c>
      <c r="AX262" s="13" t="s">
        <v>79</v>
      </c>
      <c r="AY262" s="239" t="s">
        <v>117</v>
      </c>
    </row>
    <row r="263" s="12" customFormat="1" ht="22.8" customHeight="1">
      <c r="A263" s="12"/>
      <c r="B263" s="190"/>
      <c r="C263" s="191"/>
      <c r="D263" s="192" t="s">
        <v>70</v>
      </c>
      <c r="E263" s="204" t="s">
        <v>162</v>
      </c>
      <c r="F263" s="204" t="s">
        <v>495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SUM(P264:P332)</f>
        <v>0</v>
      </c>
      <c r="Q263" s="198"/>
      <c r="R263" s="199">
        <f>SUM(R264:R332)</f>
        <v>7.2398877799999992</v>
      </c>
      <c r="S263" s="198"/>
      <c r="T263" s="200">
        <f>SUM(T264:T332)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79</v>
      </c>
      <c r="AT263" s="202" t="s">
        <v>70</v>
      </c>
      <c r="AU263" s="202" t="s">
        <v>79</v>
      </c>
      <c r="AY263" s="201" t="s">
        <v>117</v>
      </c>
      <c r="BK263" s="203">
        <f>SUM(BK264:BK332)</f>
        <v>0</v>
      </c>
    </row>
    <row r="264" s="2" customFormat="1" ht="24.15" customHeight="1">
      <c r="A264" s="40"/>
      <c r="B264" s="41"/>
      <c r="C264" s="206" t="s">
        <v>496</v>
      </c>
      <c r="D264" s="206" t="s">
        <v>120</v>
      </c>
      <c r="E264" s="207" t="s">
        <v>497</v>
      </c>
      <c r="F264" s="208" t="s">
        <v>498</v>
      </c>
      <c r="G264" s="209" t="s">
        <v>219</v>
      </c>
      <c r="H264" s="210">
        <v>66.75</v>
      </c>
      <c r="I264" s="211"/>
      <c r="J264" s="212">
        <f>ROUND(I264*H264,2)</f>
        <v>0</v>
      </c>
      <c r="K264" s="208" t="s">
        <v>124</v>
      </c>
      <c r="L264" s="46"/>
      <c r="M264" s="213" t="s">
        <v>19</v>
      </c>
      <c r="N264" s="214" t="s">
        <v>42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138</v>
      </c>
      <c r="AT264" s="217" t="s">
        <v>120</v>
      </c>
      <c r="AU264" s="217" t="s">
        <v>81</v>
      </c>
      <c r="AY264" s="19" t="s">
        <v>117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79</v>
      </c>
      <c r="BK264" s="218">
        <f>ROUND(I264*H264,2)</f>
        <v>0</v>
      </c>
      <c r="BL264" s="19" t="s">
        <v>138</v>
      </c>
      <c r="BM264" s="217" t="s">
        <v>499</v>
      </c>
    </row>
    <row r="265" s="2" customFormat="1">
      <c r="A265" s="40"/>
      <c r="B265" s="41"/>
      <c r="C265" s="42"/>
      <c r="D265" s="219" t="s">
        <v>127</v>
      </c>
      <c r="E265" s="42"/>
      <c r="F265" s="220" t="s">
        <v>500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127</v>
      </c>
      <c r="AU265" s="19" t="s">
        <v>81</v>
      </c>
    </row>
    <row r="266" s="13" customFormat="1">
      <c r="A266" s="13"/>
      <c r="B266" s="228"/>
      <c r="C266" s="229"/>
      <c r="D266" s="230" t="s">
        <v>198</v>
      </c>
      <c r="E266" s="231" t="s">
        <v>19</v>
      </c>
      <c r="F266" s="232" t="s">
        <v>501</v>
      </c>
      <c r="G266" s="229"/>
      <c r="H266" s="233">
        <v>58.75</v>
      </c>
      <c r="I266" s="234"/>
      <c r="J266" s="229"/>
      <c r="K266" s="229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198</v>
      </c>
      <c r="AU266" s="239" t="s">
        <v>81</v>
      </c>
      <c r="AV266" s="13" t="s">
        <v>81</v>
      </c>
      <c r="AW266" s="13" t="s">
        <v>33</v>
      </c>
      <c r="AX266" s="13" t="s">
        <v>71</v>
      </c>
      <c r="AY266" s="239" t="s">
        <v>117</v>
      </c>
    </row>
    <row r="267" s="13" customFormat="1">
      <c r="A267" s="13"/>
      <c r="B267" s="228"/>
      <c r="C267" s="229"/>
      <c r="D267" s="230" t="s">
        <v>198</v>
      </c>
      <c r="E267" s="231" t="s">
        <v>19</v>
      </c>
      <c r="F267" s="232" t="s">
        <v>502</v>
      </c>
      <c r="G267" s="229"/>
      <c r="H267" s="233">
        <v>8</v>
      </c>
      <c r="I267" s="234"/>
      <c r="J267" s="229"/>
      <c r="K267" s="229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198</v>
      </c>
      <c r="AU267" s="239" t="s">
        <v>81</v>
      </c>
      <c r="AV267" s="13" t="s">
        <v>81</v>
      </c>
      <c r="AW267" s="13" t="s">
        <v>33</v>
      </c>
      <c r="AX267" s="13" t="s">
        <v>71</v>
      </c>
      <c r="AY267" s="239" t="s">
        <v>117</v>
      </c>
    </row>
    <row r="268" s="14" customFormat="1">
      <c r="A268" s="14"/>
      <c r="B268" s="240"/>
      <c r="C268" s="241"/>
      <c r="D268" s="230" t="s">
        <v>198</v>
      </c>
      <c r="E268" s="242" t="s">
        <v>19</v>
      </c>
      <c r="F268" s="243" t="s">
        <v>296</v>
      </c>
      <c r="G268" s="241"/>
      <c r="H268" s="244">
        <v>66.75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198</v>
      </c>
      <c r="AU268" s="250" t="s">
        <v>81</v>
      </c>
      <c r="AV268" s="14" t="s">
        <v>138</v>
      </c>
      <c r="AW268" s="14" t="s">
        <v>33</v>
      </c>
      <c r="AX268" s="14" t="s">
        <v>79</v>
      </c>
      <c r="AY268" s="250" t="s">
        <v>117</v>
      </c>
    </row>
    <row r="269" s="2" customFormat="1" ht="16.5" customHeight="1">
      <c r="A269" s="40"/>
      <c r="B269" s="41"/>
      <c r="C269" s="261" t="s">
        <v>503</v>
      </c>
      <c r="D269" s="261" t="s">
        <v>383</v>
      </c>
      <c r="E269" s="262" t="s">
        <v>504</v>
      </c>
      <c r="F269" s="263" t="s">
        <v>505</v>
      </c>
      <c r="G269" s="264" t="s">
        <v>219</v>
      </c>
      <c r="H269" s="265">
        <v>67.751000000000005</v>
      </c>
      <c r="I269" s="266"/>
      <c r="J269" s="267">
        <f>ROUND(I269*H269,2)</f>
        <v>0</v>
      </c>
      <c r="K269" s="263" t="s">
        <v>124</v>
      </c>
      <c r="L269" s="268"/>
      <c r="M269" s="269" t="s">
        <v>19</v>
      </c>
      <c r="N269" s="270" t="s">
        <v>42</v>
      </c>
      <c r="O269" s="86"/>
      <c r="P269" s="215">
        <f>O269*H269</f>
        <v>0</v>
      </c>
      <c r="Q269" s="215">
        <v>0.00027999999999999998</v>
      </c>
      <c r="R269" s="215">
        <f>Q269*H269</f>
        <v>0.018970279999999999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162</v>
      </c>
      <c r="AT269" s="217" t="s">
        <v>383</v>
      </c>
      <c r="AU269" s="217" t="s">
        <v>81</v>
      </c>
      <c r="AY269" s="19" t="s">
        <v>117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79</v>
      </c>
      <c r="BK269" s="218">
        <f>ROUND(I269*H269,2)</f>
        <v>0</v>
      </c>
      <c r="BL269" s="19" t="s">
        <v>138</v>
      </c>
      <c r="BM269" s="217" t="s">
        <v>506</v>
      </c>
    </row>
    <row r="270" s="13" customFormat="1">
      <c r="A270" s="13"/>
      <c r="B270" s="228"/>
      <c r="C270" s="229"/>
      <c r="D270" s="230" t="s">
        <v>198</v>
      </c>
      <c r="E270" s="229"/>
      <c r="F270" s="232" t="s">
        <v>507</v>
      </c>
      <c r="G270" s="229"/>
      <c r="H270" s="233">
        <v>67.751000000000005</v>
      </c>
      <c r="I270" s="234"/>
      <c r="J270" s="229"/>
      <c r="K270" s="229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198</v>
      </c>
      <c r="AU270" s="239" t="s">
        <v>81</v>
      </c>
      <c r="AV270" s="13" t="s">
        <v>81</v>
      </c>
      <c r="AW270" s="13" t="s">
        <v>4</v>
      </c>
      <c r="AX270" s="13" t="s">
        <v>79</v>
      </c>
      <c r="AY270" s="239" t="s">
        <v>117</v>
      </c>
    </row>
    <row r="271" s="2" customFormat="1" ht="16.5" customHeight="1">
      <c r="A271" s="40"/>
      <c r="B271" s="41"/>
      <c r="C271" s="206" t="s">
        <v>508</v>
      </c>
      <c r="D271" s="206" t="s">
        <v>120</v>
      </c>
      <c r="E271" s="207" t="s">
        <v>509</v>
      </c>
      <c r="F271" s="208" t="s">
        <v>510</v>
      </c>
      <c r="G271" s="209" t="s">
        <v>238</v>
      </c>
      <c r="H271" s="210">
        <v>1</v>
      </c>
      <c r="I271" s="211"/>
      <c r="J271" s="212">
        <f>ROUND(I271*H271,2)</f>
        <v>0</v>
      </c>
      <c r="K271" s="208" t="s">
        <v>19</v>
      </c>
      <c r="L271" s="46"/>
      <c r="M271" s="213" t="s">
        <v>19</v>
      </c>
      <c r="N271" s="214" t="s">
        <v>42</v>
      </c>
      <c r="O271" s="86"/>
      <c r="P271" s="215">
        <f>O271*H271</f>
        <v>0</v>
      </c>
      <c r="Q271" s="215">
        <v>0.00131</v>
      </c>
      <c r="R271" s="215">
        <f>Q271*H271</f>
        <v>0.00131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138</v>
      </c>
      <c r="AT271" s="217" t="s">
        <v>120</v>
      </c>
      <c r="AU271" s="217" t="s">
        <v>81</v>
      </c>
      <c r="AY271" s="19" t="s">
        <v>117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79</v>
      </c>
      <c r="BK271" s="218">
        <f>ROUND(I271*H271,2)</f>
        <v>0</v>
      </c>
      <c r="BL271" s="19" t="s">
        <v>138</v>
      </c>
      <c r="BM271" s="217" t="s">
        <v>511</v>
      </c>
    </row>
    <row r="272" s="2" customFormat="1" ht="24.15" customHeight="1">
      <c r="A272" s="40"/>
      <c r="B272" s="41"/>
      <c r="C272" s="206" t="s">
        <v>512</v>
      </c>
      <c r="D272" s="206" t="s">
        <v>120</v>
      </c>
      <c r="E272" s="207" t="s">
        <v>513</v>
      </c>
      <c r="F272" s="208" t="s">
        <v>514</v>
      </c>
      <c r="G272" s="209" t="s">
        <v>219</v>
      </c>
      <c r="H272" s="210">
        <v>57.649999999999999</v>
      </c>
      <c r="I272" s="211"/>
      <c r="J272" s="212">
        <f>ROUND(I272*H272,2)</f>
        <v>0</v>
      </c>
      <c r="K272" s="208" t="s">
        <v>124</v>
      </c>
      <c r="L272" s="46"/>
      <c r="M272" s="213" t="s">
        <v>19</v>
      </c>
      <c r="N272" s="214" t="s">
        <v>42</v>
      </c>
      <c r="O272" s="86"/>
      <c r="P272" s="215">
        <f>O272*H272</f>
        <v>0</v>
      </c>
      <c r="Q272" s="215">
        <v>0.01235</v>
      </c>
      <c r="R272" s="215">
        <f>Q272*H272</f>
        <v>0.71197749999999993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138</v>
      </c>
      <c r="AT272" s="217" t="s">
        <v>120</v>
      </c>
      <c r="AU272" s="217" t="s">
        <v>81</v>
      </c>
      <c r="AY272" s="19" t="s">
        <v>117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79</v>
      </c>
      <c r="BK272" s="218">
        <f>ROUND(I272*H272,2)</f>
        <v>0</v>
      </c>
      <c r="BL272" s="19" t="s">
        <v>138</v>
      </c>
      <c r="BM272" s="217" t="s">
        <v>515</v>
      </c>
    </row>
    <row r="273" s="2" customFormat="1">
      <c r="A273" s="40"/>
      <c r="B273" s="41"/>
      <c r="C273" s="42"/>
      <c r="D273" s="219" t="s">
        <v>127</v>
      </c>
      <c r="E273" s="42"/>
      <c r="F273" s="220" t="s">
        <v>516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127</v>
      </c>
      <c r="AU273" s="19" t="s">
        <v>81</v>
      </c>
    </row>
    <row r="274" s="13" customFormat="1">
      <c r="A274" s="13"/>
      <c r="B274" s="228"/>
      <c r="C274" s="229"/>
      <c r="D274" s="230" t="s">
        <v>198</v>
      </c>
      <c r="E274" s="231" t="s">
        <v>19</v>
      </c>
      <c r="F274" s="232" t="s">
        <v>517</v>
      </c>
      <c r="G274" s="229"/>
      <c r="H274" s="233">
        <v>57.649999999999999</v>
      </c>
      <c r="I274" s="234"/>
      <c r="J274" s="229"/>
      <c r="K274" s="229"/>
      <c r="L274" s="235"/>
      <c r="M274" s="236"/>
      <c r="N274" s="237"/>
      <c r="O274" s="237"/>
      <c r="P274" s="237"/>
      <c r="Q274" s="237"/>
      <c r="R274" s="237"/>
      <c r="S274" s="237"/>
      <c r="T274" s="23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9" t="s">
        <v>198</v>
      </c>
      <c r="AU274" s="239" t="s">
        <v>81</v>
      </c>
      <c r="AV274" s="13" t="s">
        <v>81</v>
      </c>
      <c r="AW274" s="13" t="s">
        <v>33</v>
      </c>
      <c r="AX274" s="13" t="s">
        <v>79</v>
      </c>
      <c r="AY274" s="239" t="s">
        <v>117</v>
      </c>
    </row>
    <row r="275" s="2" customFormat="1" ht="24.15" customHeight="1">
      <c r="A275" s="40"/>
      <c r="B275" s="41"/>
      <c r="C275" s="206" t="s">
        <v>518</v>
      </c>
      <c r="D275" s="206" t="s">
        <v>120</v>
      </c>
      <c r="E275" s="207" t="s">
        <v>519</v>
      </c>
      <c r="F275" s="208" t="s">
        <v>520</v>
      </c>
      <c r="G275" s="209" t="s">
        <v>238</v>
      </c>
      <c r="H275" s="210">
        <v>6</v>
      </c>
      <c r="I275" s="211"/>
      <c r="J275" s="212">
        <f>ROUND(I275*H275,2)</f>
        <v>0</v>
      </c>
      <c r="K275" s="208" t="s">
        <v>124</v>
      </c>
      <c r="L275" s="46"/>
      <c r="M275" s="213" t="s">
        <v>19</v>
      </c>
      <c r="N275" s="214" t="s">
        <v>42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138</v>
      </c>
      <c r="AT275" s="217" t="s">
        <v>120</v>
      </c>
      <c r="AU275" s="217" t="s">
        <v>81</v>
      </c>
      <c r="AY275" s="19" t="s">
        <v>117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79</v>
      </c>
      <c r="BK275" s="218">
        <f>ROUND(I275*H275,2)</f>
        <v>0</v>
      </c>
      <c r="BL275" s="19" t="s">
        <v>138</v>
      </c>
      <c r="BM275" s="217" t="s">
        <v>521</v>
      </c>
    </row>
    <row r="276" s="2" customFormat="1">
      <c r="A276" s="40"/>
      <c r="B276" s="41"/>
      <c r="C276" s="42"/>
      <c r="D276" s="219" t="s">
        <v>127</v>
      </c>
      <c r="E276" s="42"/>
      <c r="F276" s="220" t="s">
        <v>522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127</v>
      </c>
      <c r="AU276" s="19" t="s">
        <v>81</v>
      </c>
    </row>
    <row r="277" s="2" customFormat="1" ht="16.5" customHeight="1">
      <c r="A277" s="40"/>
      <c r="B277" s="41"/>
      <c r="C277" s="261" t="s">
        <v>523</v>
      </c>
      <c r="D277" s="261" t="s">
        <v>383</v>
      </c>
      <c r="E277" s="262" t="s">
        <v>524</v>
      </c>
      <c r="F277" s="263" t="s">
        <v>525</v>
      </c>
      <c r="G277" s="264" t="s">
        <v>238</v>
      </c>
      <c r="H277" s="265">
        <v>3</v>
      </c>
      <c r="I277" s="266"/>
      <c r="J277" s="267">
        <f>ROUND(I277*H277,2)</f>
        <v>0</v>
      </c>
      <c r="K277" s="263" t="s">
        <v>124</v>
      </c>
      <c r="L277" s="268"/>
      <c r="M277" s="269" t="s">
        <v>19</v>
      </c>
      <c r="N277" s="270" t="s">
        <v>42</v>
      </c>
      <c r="O277" s="86"/>
      <c r="P277" s="215">
        <f>O277*H277</f>
        <v>0</v>
      </c>
      <c r="Q277" s="215">
        <v>5.0000000000000002E-05</v>
      </c>
      <c r="R277" s="215">
        <f>Q277*H277</f>
        <v>0.00015000000000000001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162</v>
      </c>
      <c r="AT277" s="217" t="s">
        <v>383</v>
      </c>
      <c r="AU277" s="217" t="s">
        <v>81</v>
      </c>
      <c r="AY277" s="19" t="s">
        <v>117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79</v>
      </c>
      <c r="BK277" s="218">
        <f>ROUND(I277*H277,2)</f>
        <v>0</v>
      </c>
      <c r="BL277" s="19" t="s">
        <v>138</v>
      </c>
      <c r="BM277" s="217" t="s">
        <v>526</v>
      </c>
    </row>
    <row r="278" s="2" customFormat="1" ht="16.5" customHeight="1">
      <c r="A278" s="40"/>
      <c r="B278" s="41"/>
      <c r="C278" s="261" t="s">
        <v>527</v>
      </c>
      <c r="D278" s="261" t="s">
        <v>383</v>
      </c>
      <c r="E278" s="262" t="s">
        <v>528</v>
      </c>
      <c r="F278" s="263" t="s">
        <v>529</v>
      </c>
      <c r="G278" s="264" t="s">
        <v>238</v>
      </c>
      <c r="H278" s="265">
        <v>3</v>
      </c>
      <c r="I278" s="266"/>
      <c r="J278" s="267">
        <f>ROUND(I278*H278,2)</f>
        <v>0</v>
      </c>
      <c r="K278" s="263" t="s">
        <v>124</v>
      </c>
      <c r="L278" s="268"/>
      <c r="M278" s="269" t="s">
        <v>19</v>
      </c>
      <c r="N278" s="270" t="s">
        <v>42</v>
      </c>
      <c r="O278" s="86"/>
      <c r="P278" s="215">
        <f>O278*H278</f>
        <v>0</v>
      </c>
      <c r="Q278" s="215">
        <v>0.00042000000000000002</v>
      </c>
      <c r="R278" s="215">
        <f>Q278*H278</f>
        <v>0.0012600000000000001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162</v>
      </c>
      <c r="AT278" s="217" t="s">
        <v>383</v>
      </c>
      <c r="AU278" s="217" t="s">
        <v>81</v>
      </c>
      <c r="AY278" s="19" t="s">
        <v>117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79</v>
      </c>
      <c r="BK278" s="218">
        <f>ROUND(I278*H278,2)</f>
        <v>0</v>
      </c>
      <c r="BL278" s="19" t="s">
        <v>138</v>
      </c>
      <c r="BM278" s="217" t="s">
        <v>530</v>
      </c>
    </row>
    <row r="279" s="2" customFormat="1" ht="24.15" customHeight="1">
      <c r="A279" s="40"/>
      <c r="B279" s="41"/>
      <c r="C279" s="206" t="s">
        <v>531</v>
      </c>
      <c r="D279" s="206" t="s">
        <v>120</v>
      </c>
      <c r="E279" s="207" t="s">
        <v>532</v>
      </c>
      <c r="F279" s="208" t="s">
        <v>533</v>
      </c>
      <c r="G279" s="209" t="s">
        <v>238</v>
      </c>
      <c r="H279" s="210">
        <v>4</v>
      </c>
      <c r="I279" s="211"/>
      <c r="J279" s="212">
        <f>ROUND(I279*H279,2)</f>
        <v>0</v>
      </c>
      <c r="K279" s="208" t="s">
        <v>124</v>
      </c>
      <c r="L279" s="46"/>
      <c r="M279" s="213" t="s">
        <v>19</v>
      </c>
      <c r="N279" s="214" t="s">
        <v>42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138</v>
      </c>
      <c r="AT279" s="217" t="s">
        <v>120</v>
      </c>
      <c r="AU279" s="217" t="s">
        <v>81</v>
      </c>
      <c r="AY279" s="19" t="s">
        <v>117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79</v>
      </c>
      <c r="BK279" s="218">
        <f>ROUND(I279*H279,2)</f>
        <v>0</v>
      </c>
      <c r="BL279" s="19" t="s">
        <v>138</v>
      </c>
      <c r="BM279" s="217" t="s">
        <v>534</v>
      </c>
    </row>
    <row r="280" s="2" customFormat="1">
      <c r="A280" s="40"/>
      <c r="B280" s="41"/>
      <c r="C280" s="42"/>
      <c r="D280" s="219" t="s">
        <v>127</v>
      </c>
      <c r="E280" s="42"/>
      <c r="F280" s="220" t="s">
        <v>535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127</v>
      </c>
      <c r="AU280" s="19" t="s">
        <v>81</v>
      </c>
    </row>
    <row r="281" s="2" customFormat="1" ht="16.5" customHeight="1">
      <c r="A281" s="40"/>
      <c r="B281" s="41"/>
      <c r="C281" s="261" t="s">
        <v>536</v>
      </c>
      <c r="D281" s="261" t="s">
        <v>383</v>
      </c>
      <c r="E281" s="262" t="s">
        <v>537</v>
      </c>
      <c r="F281" s="263" t="s">
        <v>538</v>
      </c>
      <c r="G281" s="264" t="s">
        <v>238</v>
      </c>
      <c r="H281" s="265">
        <v>4</v>
      </c>
      <c r="I281" s="266"/>
      <c r="J281" s="267">
        <f>ROUND(I281*H281,2)</f>
        <v>0</v>
      </c>
      <c r="K281" s="263" t="s">
        <v>124</v>
      </c>
      <c r="L281" s="268"/>
      <c r="M281" s="269" t="s">
        <v>19</v>
      </c>
      <c r="N281" s="270" t="s">
        <v>42</v>
      </c>
      <c r="O281" s="86"/>
      <c r="P281" s="215">
        <f>O281*H281</f>
        <v>0</v>
      </c>
      <c r="Q281" s="215">
        <v>8.0000000000000007E-05</v>
      </c>
      <c r="R281" s="215">
        <f>Q281*H281</f>
        <v>0.00032000000000000003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162</v>
      </c>
      <c r="AT281" s="217" t="s">
        <v>383</v>
      </c>
      <c r="AU281" s="217" t="s">
        <v>81</v>
      </c>
      <c r="AY281" s="19" t="s">
        <v>117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79</v>
      </c>
      <c r="BK281" s="218">
        <f>ROUND(I281*H281,2)</f>
        <v>0</v>
      </c>
      <c r="BL281" s="19" t="s">
        <v>138</v>
      </c>
      <c r="BM281" s="217" t="s">
        <v>539</v>
      </c>
    </row>
    <row r="282" s="2" customFormat="1" ht="24.15" customHeight="1">
      <c r="A282" s="40"/>
      <c r="B282" s="41"/>
      <c r="C282" s="206" t="s">
        <v>540</v>
      </c>
      <c r="D282" s="206" t="s">
        <v>120</v>
      </c>
      <c r="E282" s="207" t="s">
        <v>541</v>
      </c>
      <c r="F282" s="208" t="s">
        <v>542</v>
      </c>
      <c r="G282" s="209" t="s">
        <v>238</v>
      </c>
      <c r="H282" s="210">
        <v>1</v>
      </c>
      <c r="I282" s="211"/>
      <c r="J282" s="212">
        <f>ROUND(I282*H282,2)</f>
        <v>0</v>
      </c>
      <c r="K282" s="208" t="s">
        <v>124</v>
      </c>
      <c r="L282" s="46"/>
      <c r="M282" s="213" t="s">
        <v>19</v>
      </c>
      <c r="N282" s="214" t="s">
        <v>42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138</v>
      </c>
      <c r="AT282" s="217" t="s">
        <v>120</v>
      </c>
      <c r="AU282" s="217" t="s">
        <v>81</v>
      </c>
      <c r="AY282" s="19" t="s">
        <v>117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79</v>
      </c>
      <c r="BK282" s="218">
        <f>ROUND(I282*H282,2)</f>
        <v>0</v>
      </c>
      <c r="BL282" s="19" t="s">
        <v>138</v>
      </c>
      <c r="BM282" s="217" t="s">
        <v>543</v>
      </c>
    </row>
    <row r="283" s="2" customFormat="1">
      <c r="A283" s="40"/>
      <c r="B283" s="41"/>
      <c r="C283" s="42"/>
      <c r="D283" s="219" t="s">
        <v>127</v>
      </c>
      <c r="E283" s="42"/>
      <c r="F283" s="220" t="s">
        <v>544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127</v>
      </c>
      <c r="AU283" s="19" t="s">
        <v>81</v>
      </c>
    </row>
    <row r="284" s="2" customFormat="1" ht="16.5" customHeight="1">
      <c r="A284" s="40"/>
      <c r="B284" s="41"/>
      <c r="C284" s="261" t="s">
        <v>545</v>
      </c>
      <c r="D284" s="261" t="s">
        <v>383</v>
      </c>
      <c r="E284" s="262" t="s">
        <v>546</v>
      </c>
      <c r="F284" s="263" t="s">
        <v>547</v>
      </c>
      <c r="G284" s="264" t="s">
        <v>238</v>
      </c>
      <c r="H284" s="265">
        <v>1</v>
      </c>
      <c r="I284" s="266"/>
      <c r="J284" s="267">
        <f>ROUND(I284*H284,2)</f>
        <v>0</v>
      </c>
      <c r="K284" s="263" t="s">
        <v>124</v>
      </c>
      <c r="L284" s="268"/>
      <c r="M284" s="269" t="s">
        <v>19</v>
      </c>
      <c r="N284" s="270" t="s">
        <v>42</v>
      </c>
      <c r="O284" s="86"/>
      <c r="P284" s="215">
        <f>O284*H284</f>
        <v>0</v>
      </c>
      <c r="Q284" s="215">
        <v>6.0000000000000002E-05</v>
      </c>
      <c r="R284" s="215">
        <f>Q284*H284</f>
        <v>6.0000000000000002E-05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162</v>
      </c>
      <c r="AT284" s="217" t="s">
        <v>383</v>
      </c>
      <c r="AU284" s="217" t="s">
        <v>81</v>
      </c>
      <c r="AY284" s="19" t="s">
        <v>117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79</v>
      </c>
      <c r="BK284" s="218">
        <f>ROUND(I284*H284,2)</f>
        <v>0</v>
      </c>
      <c r="BL284" s="19" t="s">
        <v>138</v>
      </c>
      <c r="BM284" s="217" t="s">
        <v>548</v>
      </c>
    </row>
    <row r="285" s="2" customFormat="1" ht="24.15" customHeight="1">
      <c r="A285" s="40"/>
      <c r="B285" s="41"/>
      <c r="C285" s="206" t="s">
        <v>549</v>
      </c>
      <c r="D285" s="206" t="s">
        <v>120</v>
      </c>
      <c r="E285" s="207" t="s">
        <v>550</v>
      </c>
      <c r="F285" s="208" t="s">
        <v>551</v>
      </c>
      <c r="G285" s="209" t="s">
        <v>238</v>
      </c>
      <c r="H285" s="210">
        <v>3</v>
      </c>
      <c r="I285" s="211"/>
      <c r="J285" s="212">
        <f>ROUND(I285*H285,2)</f>
        <v>0</v>
      </c>
      <c r="K285" s="208" t="s">
        <v>124</v>
      </c>
      <c r="L285" s="46"/>
      <c r="M285" s="213" t="s">
        <v>19</v>
      </c>
      <c r="N285" s="214" t="s">
        <v>42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138</v>
      </c>
      <c r="AT285" s="217" t="s">
        <v>120</v>
      </c>
      <c r="AU285" s="217" t="s">
        <v>81</v>
      </c>
      <c r="AY285" s="19" t="s">
        <v>117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79</v>
      </c>
      <c r="BK285" s="218">
        <f>ROUND(I285*H285,2)</f>
        <v>0</v>
      </c>
      <c r="BL285" s="19" t="s">
        <v>138</v>
      </c>
      <c r="BM285" s="217" t="s">
        <v>552</v>
      </c>
    </row>
    <row r="286" s="2" customFormat="1">
      <c r="A286" s="40"/>
      <c r="B286" s="41"/>
      <c r="C286" s="42"/>
      <c r="D286" s="219" t="s">
        <v>127</v>
      </c>
      <c r="E286" s="42"/>
      <c r="F286" s="220" t="s">
        <v>553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127</v>
      </c>
      <c r="AU286" s="19" t="s">
        <v>81</v>
      </c>
    </row>
    <row r="287" s="2" customFormat="1" ht="16.5" customHeight="1">
      <c r="A287" s="40"/>
      <c r="B287" s="41"/>
      <c r="C287" s="261" t="s">
        <v>554</v>
      </c>
      <c r="D287" s="261" t="s">
        <v>383</v>
      </c>
      <c r="E287" s="262" t="s">
        <v>555</v>
      </c>
      <c r="F287" s="263" t="s">
        <v>556</v>
      </c>
      <c r="G287" s="264" t="s">
        <v>238</v>
      </c>
      <c r="H287" s="265">
        <v>2</v>
      </c>
      <c r="I287" s="266"/>
      <c r="J287" s="267">
        <f>ROUND(I287*H287,2)</f>
        <v>0</v>
      </c>
      <c r="K287" s="263" t="s">
        <v>124</v>
      </c>
      <c r="L287" s="268"/>
      <c r="M287" s="269" t="s">
        <v>19</v>
      </c>
      <c r="N287" s="270" t="s">
        <v>42</v>
      </c>
      <c r="O287" s="86"/>
      <c r="P287" s="215">
        <f>O287*H287</f>
        <v>0</v>
      </c>
      <c r="Q287" s="215">
        <v>0.00064999999999999997</v>
      </c>
      <c r="R287" s="215">
        <f>Q287*H287</f>
        <v>0.0012999999999999999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162</v>
      </c>
      <c r="AT287" s="217" t="s">
        <v>383</v>
      </c>
      <c r="AU287" s="217" t="s">
        <v>81</v>
      </c>
      <c r="AY287" s="19" t="s">
        <v>117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79</v>
      </c>
      <c r="BK287" s="218">
        <f>ROUND(I287*H287,2)</f>
        <v>0</v>
      </c>
      <c r="BL287" s="19" t="s">
        <v>138</v>
      </c>
      <c r="BM287" s="217" t="s">
        <v>557</v>
      </c>
    </row>
    <row r="288" s="2" customFormat="1" ht="16.5" customHeight="1">
      <c r="A288" s="40"/>
      <c r="B288" s="41"/>
      <c r="C288" s="261" t="s">
        <v>558</v>
      </c>
      <c r="D288" s="261" t="s">
        <v>383</v>
      </c>
      <c r="E288" s="262" t="s">
        <v>559</v>
      </c>
      <c r="F288" s="263" t="s">
        <v>560</v>
      </c>
      <c r="G288" s="264" t="s">
        <v>238</v>
      </c>
      <c r="H288" s="265">
        <v>1</v>
      </c>
      <c r="I288" s="266"/>
      <c r="J288" s="267">
        <f>ROUND(I288*H288,2)</f>
        <v>0</v>
      </c>
      <c r="K288" s="263" t="s">
        <v>124</v>
      </c>
      <c r="L288" s="268"/>
      <c r="M288" s="269" t="s">
        <v>19</v>
      </c>
      <c r="N288" s="270" t="s">
        <v>42</v>
      </c>
      <c r="O288" s="86"/>
      <c r="P288" s="215">
        <f>O288*H288</f>
        <v>0</v>
      </c>
      <c r="Q288" s="215">
        <v>0.00029</v>
      </c>
      <c r="R288" s="215">
        <f>Q288*H288</f>
        <v>0.00029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162</v>
      </c>
      <c r="AT288" s="217" t="s">
        <v>383</v>
      </c>
      <c r="AU288" s="217" t="s">
        <v>81</v>
      </c>
      <c r="AY288" s="19" t="s">
        <v>117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79</v>
      </c>
      <c r="BK288" s="218">
        <f>ROUND(I288*H288,2)</f>
        <v>0</v>
      </c>
      <c r="BL288" s="19" t="s">
        <v>138</v>
      </c>
      <c r="BM288" s="217" t="s">
        <v>561</v>
      </c>
    </row>
    <row r="289" s="2" customFormat="1" ht="16.5" customHeight="1">
      <c r="A289" s="40"/>
      <c r="B289" s="41"/>
      <c r="C289" s="206" t="s">
        <v>562</v>
      </c>
      <c r="D289" s="206" t="s">
        <v>120</v>
      </c>
      <c r="E289" s="207" t="s">
        <v>563</v>
      </c>
      <c r="F289" s="208" t="s">
        <v>564</v>
      </c>
      <c r="G289" s="209" t="s">
        <v>238</v>
      </c>
      <c r="H289" s="210">
        <v>1</v>
      </c>
      <c r="I289" s="211"/>
      <c r="J289" s="212">
        <f>ROUND(I289*H289,2)</f>
        <v>0</v>
      </c>
      <c r="K289" s="208" t="s">
        <v>124</v>
      </c>
      <c r="L289" s="46"/>
      <c r="M289" s="213" t="s">
        <v>19</v>
      </c>
      <c r="N289" s="214" t="s">
        <v>42</v>
      </c>
      <c r="O289" s="86"/>
      <c r="P289" s="215">
        <f>O289*H289</f>
        <v>0</v>
      </c>
      <c r="Q289" s="215">
        <v>0.00038000000000000002</v>
      </c>
      <c r="R289" s="215">
        <f>Q289*H289</f>
        <v>0.00038000000000000002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138</v>
      </c>
      <c r="AT289" s="217" t="s">
        <v>120</v>
      </c>
      <c r="AU289" s="217" t="s">
        <v>81</v>
      </c>
      <c r="AY289" s="19" t="s">
        <v>117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79</v>
      </c>
      <c r="BK289" s="218">
        <f>ROUND(I289*H289,2)</f>
        <v>0</v>
      </c>
      <c r="BL289" s="19" t="s">
        <v>138</v>
      </c>
      <c r="BM289" s="217" t="s">
        <v>565</v>
      </c>
    </row>
    <row r="290" s="2" customFormat="1">
      <c r="A290" s="40"/>
      <c r="B290" s="41"/>
      <c r="C290" s="42"/>
      <c r="D290" s="219" t="s">
        <v>127</v>
      </c>
      <c r="E290" s="42"/>
      <c r="F290" s="220" t="s">
        <v>566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127</v>
      </c>
      <c r="AU290" s="19" t="s">
        <v>81</v>
      </c>
    </row>
    <row r="291" s="2" customFormat="1" ht="16.5" customHeight="1">
      <c r="A291" s="40"/>
      <c r="B291" s="41"/>
      <c r="C291" s="206" t="s">
        <v>567</v>
      </c>
      <c r="D291" s="206" t="s">
        <v>120</v>
      </c>
      <c r="E291" s="207" t="s">
        <v>568</v>
      </c>
      <c r="F291" s="208" t="s">
        <v>569</v>
      </c>
      <c r="G291" s="209" t="s">
        <v>238</v>
      </c>
      <c r="H291" s="210">
        <v>1</v>
      </c>
      <c r="I291" s="211"/>
      <c r="J291" s="212">
        <f>ROUND(I291*H291,2)</f>
        <v>0</v>
      </c>
      <c r="K291" s="208" t="s">
        <v>124</v>
      </c>
      <c r="L291" s="46"/>
      <c r="M291" s="213" t="s">
        <v>19</v>
      </c>
      <c r="N291" s="214" t="s">
        <v>42</v>
      </c>
      <c r="O291" s="86"/>
      <c r="P291" s="215">
        <f>O291*H291</f>
        <v>0</v>
      </c>
      <c r="Q291" s="215">
        <v>0.0015299999999999999</v>
      </c>
      <c r="R291" s="215">
        <f>Q291*H291</f>
        <v>0.0015299999999999999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138</v>
      </c>
      <c r="AT291" s="217" t="s">
        <v>120</v>
      </c>
      <c r="AU291" s="217" t="s">
        <v>81</v>
      </c>
      <c r="AY291" s="19" t="s">
        <v>117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79</v>
      </c>
      <c r="BK291" s="218">
        <f>ROUND(I291*H291,2)</f>
        <v>0</v>
      </c>
      <c r="BL291" s="19" t="s">
        <v>138</v>
      </c>
      <c r="BM291" s="217" t="s">
        <v>570</v>
      </c>
    </row>
    <row r="292" s="2" customFormat="1">
      <c r="A292" s="40"/>
      <c r="B292" s="41"/>
      <c r="C292" s="42"/>
      <c r="D292" s="219" t="s">
        <v>127</v>
      </c>
      <c r="E292" s="42"/>
      <c r="F292" s="220" t="s">
        <v>571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127</v>
      </c>
      <c r="AU292" s="19" t="s">
        <v>81</v>
      </c>
    </row>
    <row r="293" s="2" customFormat="1" ht="16.5" customHeight="1">
      <c r="A293" s="40"/>
      <c r="B293" s="41"/>
      <c r="C293" s="261" t="s">
        <v>572</v>
      </c>
      <c r="D293" s="261" t="s">
        <v>383</v>
      </c>
      <c r="E293" s="262" t="s">
        <v>573</v>
      </c>
      <c r="F293" s="263" t="s">
        <v>574</v>
      </c>
      <c r="G293" s="264" t="s">
        <v>238</v>
      </c>
      <c r="H293" s="265">
        <v>1</v>
      </c>
      <c r="I293" s="266"/>
      <c r="J293" s="267">
        <f>ROUND(I293*H293,2)</f>
        <v>0</v>
      </c>
      <c r="K293" s="263" t="s">
        <v>19</v>
      </c>
      <c r="L293" s="268"/>
      <c r="M293" s="269" t="s">
        <v>19</v>
      </c>
      <c r="N293" s="270" t="s">
        <v>42</v>
      </c>
      <c r="O293" s="86"/>
      <c r="P293" s="215">
        <f>O293*H293</f>
        <v>0</v>
      </c>
      <c r="Q293" s="215">
        <v>0.00052999999999999998</v>
      </c>
      <c r="R293" s="215">
        <f>Q293*H293</f>
        <v>0.00052999999999999998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162</v>
      </c>
      <c r="AT293" s="217" t="s">
        <v>383</v>
      </c>
      <c r="AU293" s="217" t="s">
        <v>81</v>
      </c>
      <c r="AY293" s="19" t="s">
        <v>117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79</v>
      </c>
      <c r="BK293" s="218">
        <f>ROUND(I293*H293,2)</f>
        <v>0</v>
      </c>
      <c r="BL293" s="19" t="s">
        <v>138</v>
      </c>
      <c r="BM293" s="217" t="s">
        <v>575</v>
      </c>
    </row>
    <row r="294" s="2" customFormat="1" ht="21.75" customHeight="1">
      <c r="A294" s="40"/>
      <c r="B294" s="41"/>
      <c r="C294" s="261" t="s">
        <v>576</v>
      </c>
      <c r="D294" s="261" t="s">
        <v>383</v>
      </c>
      <c r="E294" s="262" t="s">
        <v>577</v>
      </c>
      <c r="F294" s="263" t="s">
        <v>578</v>
      </c>
      <c r="G294" s="264" t="s">
        <v>238</v>
      </c>
      <c r="H294" s="265">
        <v>1</v>
      </c>
      <c r="I294" s="266"/>
      <c r="J294" s="267">
        <f>ROUND(I294*H294,2)</f>
        <v>0</v>
      </c>
      <c r="K294" s="263" t="s">
        <v>19</v>
      </c>
      <c r="L294" s="268"/>
      <c r="M294" s="269" t="s">
        <v>19</v>
      </c>
      <c r="N294" s="270" t="s">
        <v>42</v>
      </c>
      <c r="O294" s="86"/>
      <c r="P294" s="215">
        <f>O294*H294</f>
        <v>0</v>
      </c>
      <c r="Q294" s="215">
        <v>0.00052999999999999998</v>
      </c>
      <c r="R294" s="215">
        <f>Q294*H294</f>
        <v>0.00052999999999999998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162</v>
      </c>
      <c r="AT294" s="217" t="s">
        <v>383</v>
      </c>
      <c r="AU294" s="217" t="s">
        <v>81</v>
      </c>
      <c r="AY294" s="19" t="s">
        <v>117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79</v>
      </c>
      <c r="BK294" s="218">
        <f>ROUND(I294*H294,2)</f>
        <v>0</v>
      </c>
      <c r="BL294" s="19" t="s">
        <v>138</v>
      </c>
      <c r="BM294" s="217" t="s">
        <v>579</v>
      </c>
    </row>
    <row r="295" s="2" customFormat="1" ht="24.15" customHeight="1">
      <c r="A295" s="40"/>
      <c r="B295" s="41"/>
      <c r="C295" s="206" t="s">
        <v>580</v>
      </c>
      <c r="D295" s="206" t="s">
        <v>120</v>
      </c>
      <c r="E295" s="207" t="s">
        <v>581</v>
      </c>
      <c r="F295" s="208" t="s">
        <v>582</v>
      </c>
      <c r="G295" s="209" t="s">
        <v>238</v>
      </c>
      <c r="H295" s="210">
        <v>1</v>
      </c>
      <c r="I295" s="211"/>
      <c r="J295" s="212">
        <f>ROUND(I295*H295,2)</f>
        <v>0</v>
      </c>
      <c r="K295" s="208" t="s">
        <v>124</v>
      </c>
      <c r="L295" s="46"/>
      <c r="M295" s="213" t="s">
        <v>19</v>
      </c>
      <c r="N295" s="214" t="s">
        <v>42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138</v>
      </c>
      <c r="AT295" s="217" t="s">
        <v>120</v>
      </c>
      <c r="AU295" s="217" t="s">
        <v>81</v>
      </c>
      <c r="AY295" s="19" t="s">
        <v>117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79</v>
      </c>
      <c r="BK295" s="218">
        <f>ROUND(I295*H295,2)</f>
        <v>0</v>
      </c>
      <c r="BL295" s="19" t="s">
        <v>138</v>
      </c>
      <c r="BM295" s="217" t="s">
        <v>583</v>
      </c>
    </row>
    <row r="296" s="2" customFormat="1">
      <c r="A296" s="40"/>
      <c r="B296" s="41"/>
      <c r="C296" s="42"/>
      <c r="D296" s="219" t="s">
        <v>127</v>
      </c>
      <c r="E296" s="42"/>
      <c r="F296" s="220" t="s">
        <v>584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127</v>
      </c>
      <c r="AU296" s="19" t="s">
        <v>81</v>
      </c>
    </row>
    <row r="297" s="2" customFormat="1" ht="21.75" customHeight="1">
      <c r="A297" s="40"/>
      <c r="B297" s="41"/>
      <c r="C297" s="261" t="s">
        <v>585</v>
      </c>
      <c r="D297" s="261" t="s">
        <v>383</v>
      </c>
      <c r="E297" s="262" t="s">
        <v>586</v>
      </c>
      <c r="F297" s="263" t="s">
        <v>587</v>
      </c>
      <c r="G297" s="264" t="s">
        <v>238</v>
      </c>
      <c r="H297" s="265">
        <v>1</v>
      </c>
      <c r="I297" s="266"/>
      <c r="J297" s="267">
        <f>ROUND(I297*H297,2)</f>
        <v>0</v>
      </c>
      <c r="K297" s="263" t="s">
        <v>124</v>
      </c>
      <c r="L297" s="268"/>
      <c r="M297" s="269" t="s">
        <v>19</v>
      </c>
      <c r="N297" s="270" t="s">
        <v>42</v>
      </c>
      <c r="O297" s="86"/>
      <c r="P297" s="215">
        <f>O297*H297</f>
        <v>0</v>
      </c>
      <c r="Q297" s="215">
        <v>0.0028999999999999998</v>
      </c>
      <c r="R297" s="215">
        <f>Q297*H297</f>
        <v>0.0028999999999999998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162</v>
      </c>
      <c r="AT297" s="217" t="s">
        <v>383</v>
      </c>
      <c r="AU297" s="217" t="s">
        <v>81</v>
      </c>
      <c r="AY297" s="19" t="s">
        <v>117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79</v>
      </c>
      <c r="BK297" s="218">
        <f>ROUND(I297*H297,2)</f>
        <v>0</v>
      </c>
      <c r="BL297" s="19" t="s">
        <v>138</v>
      </c>
      <c r="BM297" s="217" t="s">
        <v>588</v>
      </c>
    </row>
    <row r="298" s="2" customFormat="1" ht="16.5" customHeight="1">
      <c r="A298" s="40"/>
      <c r="B298" s="41"/>
      <c r="C298" s="261" t="s">
        <v>589</v>
      </c>
      <c r="D298" s="261" t="s">
        <v>383</v>
      </c>
      <c r="E298" s="262" t="s">
        <v>590</v>
      </c>
      <c r="F298" s="263" t="s">
        <v>591</v>
      </c>
      <c r="G298" s="264" t="s">
        <v>238</v>
      </c>
      <c r="H298" s="265">
        <v>1</v>
      </c>
      <c r="I298" s="266"/>
      <c r="J298" s="267">
        <f>ROUND(I298*H298,2)</f>
        <v>0</v>
      </c>
      <c r="K298" s="263" t="s">
        <v>124</v>
      </c>
      <c r="L298" s="268"/>
      <c r="M298" s="269" t="s">
        <v>19</v>
      </c>
      <c r="N298" s="270" t="s">
        <v>42</v>
      </c>
      <c r="O298" s="86"/>
      <c r="P298" s="215">
        <f>O298*H298</f>
        <v>0</v>
      </c>
      <c r="Q298" s="215">
        <v>0.0035000000000000001</v>
      </c>
      <c r="R298" s="215">
        <f>Q298*H298</f>
        <v>0.0035000000000000001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162</v>
      </c>
      <c r="AT298" s="217" t="s">
        <v>383</v>
      </c>
      <c r="AU298" s="217" t="s">
        <v>81</v>
      </c>
      <c r="AY298" s="19" t="s">
        <v>117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79</v>
      </c>
      <c r="BK298" s="218">
        <f>ROUND(I298*H298,2)</f>
        <v>0</v>
      </c>
      <c r="BL298" s="19" t="s">
        <v>138</v>
      </c>
      <c r="BM298" s="217" t="s">
        <v>592</v>
      </c>
    </row>
    <row r="299" s="2" customFormat="1" ht="16.5" customHeight="1">
      <c r="A299" s="40"/>
      <c r="B299" s="41"/>
      <c r="C299" s="206" t="s">
        <v>593</v>
      </c>
      <c r="D299" s="206" t="s">
        <v>120</v>
      </c>
      <c r="E299" s="207" t="s">
        <v>594</v>
      </c>
      <c r="F299" s="208" t="s">
        <v>595</v>
      </c>
      <c r="G299" s="209" t="s">
        <v>219</v>
      </c>
      <c r="H299" s="210">
        <v>66.75</v>
      </c>
      <c r="I299" s="211"/>
      <c r="J299" s="212">
        <f>ROUND(I299*H299,2)</f>
        <v>0</v>
      </c>
      <c r="K299" s="208" t="s">
        <v>124</v>
      </c>
      <c r="L299" s="46"/>
      <c r="M299" s="213" t="s">
        <v>19</v>
      </c>
      <c r="N299" s="214" t="s">
        <v>42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138</v>
      </c>
      <c r="AT299" s="217" t="s">
        <v>120</v>
      </c>
      <c r="AU299" s="217" t="s">
        <v>81</v>
      </c>
      <c r="AY299" s="19" t="s">
        <v>117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79</v>
      </c>
      <c r="BK299" s="218">
        <f>ROUND(I299*H299,2)</f>
        <v>0</v>
      </c>
      <c r="BL299" s="19" t="s">
        <v>138</v>
      </c>
      <c r="BM299" s="217" t="s">
        <v>596</v>
      </c>
    </row>
    <row r="300" s="2" customFormat="1">
      <c r="A300" s="40"/>
      <c r="B300" s="41"/>
      <c r="C300" s="42"/>
      <c r="D300" s="219" t="s">
        <v>127</v>
      </c>
      <c r="E300" s="42"/>
      <c r="F300" s="220" t="s">
        <v>597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127</v>
      </c>
      <c r="AU300" s="19" t="s">
        <v>81</v>
      </c>
    </row>
    <row r="301" s="2" customFormat="1" ht="16.5" customHeight="1">
      <c r="A301" s="40"/>
      <c r="B301" s="41"/>
      <c r="C301" s="206" t="s">
        <v>598</v>
      </c>
      <c r="D301" s="206" t="s">
        <v>120</v>
      </c>
      <c r="E301" s="207" t="s">
        <v>599</v>
      </c>
      <c r="F301" s="208" t="s">
        <v>600</v>
      </c>
      <c r="G301" s="209" t="s">
        <v>219</v>
      </c>
      <c r="H301" s="210">
        <v>66.75</v>
      </c>
      <c r="I301" s="211"/>
      <c r="J301" s="212">
        <f>ROUND(I301*H301,2)</f>
        <v>0</v>
      </c>
      <c r="K301" s="208" t="s">
        <v>124</v>
      </c>
      <c r="L301" s="46"/>
      <c r="M301" s="213" t="s">
        <v>19</v>
      </c>
      <c r="N301" s="214" t="s">
        <v>42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138</v>
      </c>
      <c r="AT301" s="217" t="s">
        <v>120</v>
      </c>
      <c r="AU301" s="217" t="s">
        <v>81</v>
      </c>
      <c r="AY301" s="19" t="s">
        <v>117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79</v>
      </c>
      <c r="BK301" s="218">
        <f>ROUND(I301*H301,2)</f>
        <v>0</v>
      </c>
      <c r="BL301" s="19" t="s">
        <v>138</v>
      </c>
      <c r="BM301" s="217" t="s">
        <v>601</v>
      </c>
    </row>
    <row r="302" s="2" customFormat="1">
      <c r="A302" s="40"/>
      <c r="B302" s="41"/>
      <c r="C302" s="42"/>
      <c r="D302" s="219" t="s">
        <v>127</v>
      </c>
      <c r="E302" s="42"/>
      <c r="F302" s="220" t="s">
        <v>602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127</v>
      </c>
      <c r="AU302" s="19" t="s">
        <v>81</v>
      </c>
    </row>
    <row r="303" s="2" customFormat="1" ht="16.5" customHeight="1">
      <c r="A303" s="40"/>
      <c r="B303" s="41"/>
      <c r="C303" s="206" t="s">
        <v>603</v>
      </c>
      <c r="D303" s="206" t="s">
        <v>120</v>
      </c>
      <c r="E303" s="207" t="s">
        <v>604</v>
      </c>
      <c r="F303" s="208" t="s">
        <v>605</v>
      </c>
      <c r="G303" s="209" t="s">
        <v>219</v>
      </c>
      <c r="H303" s="210">
        <v>57.649999999999999</v>
      </c>
      <c r="I303" s="211"/>
      <c r="J303" s="212">
        <f>ROUND(I303*H303,2)</f>
        <v>0</v>
      </c>
      <c r="K303" s="208" t="s">
        <v>124</v>
      </c>
      <c r="L303" s="46"/>
      <c r="M303" s="213" t="s">
        <v>19</v>
      </c>
      <c r="N303" s="214" t="s">
        <v>42</v>
      </c>
      <c r="O303" s="86"/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138</v>
      </c>
      <c r="AT303" s="217" t="s">
        <v>120</v>
      </c>
      <c r="AU303" s="217" t="s">
        <v>81</v>
      </c>
      <c r="AY303" s="19" t="s">
        <v>117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79</v>
      </c>
      <c r="BK303" s="218">
        <f>ROUND(I303*H303,2)</f>
        <v>0</v>
      </c>
      <c r="BL303" s="19" t="s">
        <v>138</v>
      </c>
      <c r="BM303" s="217" t="s">
        <v>606</v>
      </c>
    </row>
    <row r="304" s="2" customFormat="1">
      <c r="A304" s="40"/>
      <c r="B304" s="41"/>
      <c r="C304" s="42"/>
      <c r="D304" s="219" t="s">
        <v>127</v>
      </c>
      <c r="E304" s="42"/>
      <c r="F304" s="220" t="s">
        <v>607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127</v>
      </c>
      <c r="AU304" s="19" t="s">
        <v>81</v>
      </c>
    </row>
    <row r="305" s="2" customFormat="1" ht="16.5" customHeight="1">
      <c r="A305" s="40"/>
      <c r="B305" s="41"/>
      <c r="C305" s="206" t="s">
        <v>608</v>
      </c>
      <c r="D305" s="206" t="s">
        <v>120</v>
      </c>
      <c r="E305" s="207" t="s">
        <v>609</v>
      </c>
      <c r="F305" s="208" t="s">
        <v>610</v>
      </c>
      <c r="G305" s="209" t="s">
        <v>238</v>
      </c>
      <c r="H305" s="210">
        <v>1</v>
      </c>
      <c r="I305" s="211"/>
      <c r="J305" s="212">
        <f>ROUND(I305*H305,2)</f>
        <v>0</v>
      </c>
      <c r="K305" s="208" t="s">
        <v>124</v>
      </c>
      <c r="L305" s="46"/>
      <c r="M305" s="213" t="s">
        <v>19</v>
      </c>
      <c r="N305" s="214" t="s">
        <v>42</v>
      </c>
      <c r="O305" s="86"/>
      <c r="P305" s="215">
        <f>O305*H305</f>
        <v>0</v>
      </c>
      <c r="Q305" s="215">
        <v>0.45937</v>
      </c>
      <c r="R305" s="215">
        <f>Q305*H305</f>
        <v>0.45937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138</v>
      </c>
      <c r="AT305" s="217" t="s">
        <v>120</v>
      </c>
      <c r="AU305" s="217" t="s">
        <v>81</v>
      </c>
      <c r="AY305" s="19" t="s">
        <v>117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79</v>
      </c>
      <c r="BK305" s="218">
        <f>ROUND(I305*H305,2)</f>
        <v>0</v>
      </c>
      <c r="BL305" s="19" t="s">
        <v>138</v>
      </c>
      <c r="BM305" s="217" t="s">
        <v>611</v>
      </c>
    </row>
    <row r="306" s="2" customFormat="1">
      <c r="A306" s="40"/>
      <c r="B306" s="41"/>
      <c r="C306" s="42"/>
      <c r="D306" s="219" t="s">
        <v>127</v>
      </c>
      <c r="E306" s="42"/>
      <c r="F306" s="220" t="s">
        <v>612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127</v>
      </c>
      <c r="AU306" s="19" t="s">
        <v>81</v>
      </c>
    </row>
    <row r="307" s="2" customFormat="1" ht="24.15" customHeight="1">
      <c r="A307" s="40"/>
      <c r="B307" s="41"/>
      <c r="C307" s="206" t="s">
        <v>613</v>
      </c>
      <c r="D307" s="206" t="s">
        <v>120</v>
      </c>
      <c r="E307" s="207" t="s">
        <v>614</v>
      </c>
      <c r="F307" s="208" t="s">
        <v>615</v>
      </c>
      <c r="G307" s="209" t="s">
        <v>238</v>
      </c>
      <c r="H307" s="210">
        <v>1</v>
      </c>
      <c r="I307" s="211"/>
      <c r="J307" s="212">
        <f>ROUND(I307*H307,2)</f>
        <v>0</v>
      </c>
      <c r="K307" s="208" t="s">
        <v>124</v>
      </c>
      <c r="L307" s="46"/>
      <c r="M307" s="213" t="s">
        <v>19</v>
      </c>
      <c r="N307" s="214" t="s">
        <v>42</v>
      </c>
      <c r="O307" s="86"/>
      <c r="P307" s="215">
        <f>O307*H307</f>
        <v>0</v>
      </c>
      <c r="Q307" s="215">
        <v>2.2831299999999999</v>
      </c>
      <c r="R307" s="215">
        <f>Q307*H307</f>
        <v>2.2831299999999999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138</v>
      </c>
      <c r="AT307" s="217" t="s">
        <v>120</v>
      </c>
      <c r="AU307" s="217" t="s">
        <v>81</v>
      </c>
      <c r="AY307" s="19" t="s">
        <v>117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79</v>
      </c>
      <c r="BK307" s="218">
        <f>ROUND(I307*H307,2)</f>
        <v>0</v>
      </c>
      <c r="BL307" s="19" t="s">
        <v>138</v>
      </c>
      <c r="BM307" s="217" t="s">
        <v>616</v>
      </c>
    </row>
    <row r="308" s="2" customFormat="1">
      <c r="A308" s="40"/>
      <c r="B308" s="41"/>
      <c r="C308" s="42"/>
      <c r="D308" s="219" t="s">
        <v>127</v>
      </c>
      <c r="E308" s="42"/>
      <c r="F308" s="220" t="s">
        <v>617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127</v>
      </c>
      <c r="AU308" s="19" t="s">
        <v>81</v>
      </c>
    </row>
    <row r="309" s="2" customFormat="1" ht="16.5" customHeight="1">
      <c r="A309" s="40"/>
      <c r="B309" s="41"/>
      <c r="C309" s="261" t="s">
        <v>618</v>
      </c>
      <c r="D309" s="261" t="s">
        <v>383</v>
      </c>
      <c r="E309" s="262" t="s">
        <v>619</v>
      </c>
      <c r="F309" s="263" t="s">
        <v>620</v>
      </c>
      <c r="G309" s="264" t="s">
        <v>238</v>
      </c>
      <c r="H309" s="265">
        <v>1</v>
      </c>
      <c r="I309" s="266"/>
      <c r="J309" s="267">
        <f>ROUND(I309*H309,2)</f>
        <v>0</v>
      </c>
      <c r="K309" s="263" t="s">
        <v>124</v>
      </c>
      <c r="L309" s="268"/>
      <c r="M309" s="269" t="s">
        <v>19</v>
      </c>
      <c r="N309" s="270" t="s">
        <v>42</v>
      </c>
      <c r="O309" s="86"/>
      <c r="P309" s="215">
        <f>O309*H309</f>
        <v>0</v>
      </c>
      <c r="Q309" s="215">
        <v>0.086999999999999994</v>
      </c>
      <c r="R309" s="215">
        <f>Q309*H309</f>
        <v>0.086999999999999994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162</v>
      </c>
      <c r="AT309" s="217" t="s">
        <v>383</v>
      </c>
      <c r="AU309" s="217" t="s">
        <v>81</v>
      </c>
      <c r="AY309" s="19" t="s">
        <v>117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79</v>
      </c>
      <c r="BK309" s="218">
        <f>ROUND(I309*H309,2)</f>
        <v>0</v>
      </c>
      <c r="BL309" s="19" t="s">
        <v>138</v>
      </c>
      <c r="BM309" s="217" t="s">
        <v>621</v>
      </c>
    </row>
    <row r="310" s="2" customFormat="1" ht="33" customHeight="1">
      <c r="A310" s="40"/>
      <c r="B310" s="41"/>
      <c r="C310" s="206" t="s">
        <v>622</v>
      </c>
      <c r="D310" s="206" t="s">
        <v>120</v>
      </c>
      <c r="E310" s="207" t="s">
        <v>623</v>
      </c>
      <c r="F310" s="208" t="s">
        <v>624</v>
      </c>
      <c r="G310" s="209" t="s">
        <v>238</v>
      </c>
      <c r="H310" s="210">
        <v>1</v>
      </c>
      <c r="I310" s="211"/>
      <c r="J310" s="212">
        <f>ROUND(I310*H310,2)</f>
        <v>0</v>
      </c>
      <c r="K310" s="208" t="s">
        <v>19</v>
      </c>
      <c r="L310" s="46"/>
      <c r="M310" s="213" t="s">
        <v>19</v>
      </c>
      <c r="N310" s="214" t="s">
        <v>42</v>
      </c>
      <c r="O310" s="86"/>
      <c r="P310" s="215">
        <f>O310*H310</f>
        <v>0</v>
      </c>
      <c r="Q310" s="215">
        <v>2.2831299999999999</v>
      </c>
      <c r="R310" s="215">
        <f>Q310*H310</f>
        <v>2.2831299999999999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138</v>
      </c>
      <c r="AT310" s="217" t="s">
        <v>120</v>
      </c>
      <c r="AU310" s="217" t="s">
        <v>81</v>
      </c>
      <c r="AY310" s="19" t="s">
        <v>117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79</v>
      </c>
      <c r="BK310" s="218">
        <f>ROUND(I310*H310,2)</f>
        <v>0</v>
      </c>
      <c r="BL310" s="19" t="s">
        <v>138</v>
      </c>
      <c r="BM310" s="217" t="s">
        <v>625</v>
      </c>
    </row>
    <row r="311" s="2" customFormat="1" ht="24.15" customHeight="1">
      <c r="A311" s="40"/>
      <c r="B311" s="41"/>
      <c r="C311" s="206" t="s">
        <v>626</v>
      </c>
      <c r="D311" s="206" t="s">
        <v>120</v>
      </c>
      <c r="E311" s="207" t="s">
        <v>627</v>
      </c>
      <c r="F311" s="208" t="s">
        <v>628</v>
      </c>
      <c r="G311" s="209" t="s">
        <v>238</v>
      </c>
      <c r="H311" s="210">
        <v>2</v>
      </c>
      <c r="I311" s="211"/>
      <c r="J311" s="212">
        <f>ROUND(I311*H311,2)</f>
        <v>0</v>
      </c>
      <c r="K311" s="208" t="s">
        <v>124</v>
      </c>
      <c r="L311" s="46"/>
      <c r="M311" s="213" t="s">
        <v>19</v>
      </c>
      <c r="N311" s="214" t="s">
        <v>42</v>
      </c>
      <c r="O311" s="86"/>
      <c r="P311" s="215">
        <f>O311*H311</f>
        <v>0</v>
      </c>
      <c r="Q311" s="215">
        <v>0.1056</v>
      </c>
      <c r="R311" s="215">
        <f>Q311*H311</f>
        <v>0.2112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138</v>
      </c>
      <c r="AT311" s="217" t="s">
        <v>120</v>
      </c>
      <c r="AU311" s="217" t="s">
        <v>81</v>
      </c>
      <c r="AY311" s="19" t="s">
        <v>117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79</v>
      </c>
      <c r="BK311" s="218">
        <f>ROUND(I311*H311,2)</f>
        <v>0</v>
      </c>
      <c r="BL311" s="19" t="s">
        <v>138</v>
      </c>
      <c r="BM311" s="217" t="s">
        <v>629</v>
      </c>
    </row>
    <row r="312" s="2" customFormat="1">
      <c r="A312" s="40"/>
      <c r="B312" s="41"/>
      <c r="C312" s="42"/>
      <c r="D312" s="219" t="s">
        <v>127</v>
      </c>
      <c r="E312" s="42"/>
      <c r="F312" s="220" t="s">
        <v>630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127</v>
      </c>
      <c r="AU312" s="19" t="s">
        <v>81</v>
      </c>
    </row>
    <row r="313" s="2" customFormat="1" ht="24.15" customHeight="1">
      <c r="A313" s="40"/>
      <c r="B313" s="41"/>
      <c r="C313" s="206" t="s">
        <v>631</v>
      </c>
      <c r="D313" s="206" t="s">
        <v>120</v>
      </c>
      <c r="E313" s="207" t="s">
        <v>632</v>
      </c>
      <c r="F313" s="208" t="s">
        <v>633</v>
      </c>
      <c r="G313" s="209" t="s">
        <v>238</v>
      </c>
      <c r="H313" s="210">
        <v>2</v>
      </c>
      <c r="I313" s="211"/>
      <c r="J313" s="212">
        <f>ROUND(I313*H313,2)</f>
        <v>0</v>
      </c>
      <c r="K313" s="208" t="s">
        <v>124</v>
      </c>
      <c r="L313" s="46"/>
      <c r="M313" s="213" t="s">
        <v>19</v>
      </c>
      <c r="N313" s="214" t="s">
        <v>42</v>
      </c>
      <c r="O313" s="86"/>
      <c r="P313" s="215">
        <f>O313*H313</f>
        <v>0</v>
      </c>
      <c r="Q313" s="215">
        <v>0.024240000000000001</v>
      </c>
      <c r="R313" s="215">
        <f>Q313*H313</f>
        <v>0.048480000000000002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138</v>
      </c>
      <c r="AT313" s="217" t="s">
        <v>120</v>
      </c>
      <c r="AU313" s="217" t="s">
        <v>81</v>
      </c>
      <c r="AY313" s="19" t="s">
        <v>117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79</v>
      </c>
      <c r="BK313" s="218">
        <f>ROUND(I313*H313,2)</f>
        <v>0</v>
      </c>
      <c r="BL313" s="19" t="s">
        <v>138</v>
      </c>
      <c r="BM313" s="217" t="s">
        <v>634</v>
      </c>
    </row>
    <row r="314" s="2" customFormat="1">
      <c r="A314" s="40"/>
      <c r="B314" s="41"/>
      <c r="C314" s="42"/>
      <c r="D314" s="219" t="s">
        <v>127</v>
      </c>
      <c r="E314" s="42"/>
      <c r="F314" s="220" t="s">
        <v>635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127</v>
      </c>
      <c r="AU314" s="19" t="s">
        <v>81</v>
      </c>
    </row>
    <row r="315" s="2" customFormat="1" ht="24.15" customHeight="1">
      <c r="A315" s="40"/>
      <c r="B315" s="41"/>
      <c r="C315" s="206" t="s">
        <v>636</v>
      </c>
      <c r="D315" s="206" t="s">
        <v>120</v>
      </c>
      <c r="E315" s="207" t="s">
        <v>637</v>
      </c>
      <c r="F315" s="208" t="s">
        <v>638</v>
      </c>
      <c r="G315" s="209" t="s">
        <v>238</v>
      </c>
      <c r="H315" s="210">
        <v>2</v>
      </c>
      <c r="I315" s="211"/>
      <c r="J315" s="212">
        <f>ROUND(I315*H315,2)</f>
        <v>0</v>
      </c>
      <c r="K315" s="208" t="s">
        <v>124</v>
      </c>
      <c r="L315" s="46"/>
      <c r="M315" s="213" t="s">
        <v>19</v>
      </c>
      <c r="N315" s="214" t="s">
        <v>42</v>
      </c>
      <c r="O315" s="86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138</v>
      </c>
      <c r="AT315" s="217" t="s">
        <v>120</v>
      </c>
      <c r="AU315" s="217" t="s">
        <v>81</v>
      </c>
      <c r="AY315" s="19" t="s">
        <v>117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79</v>
      </c>
      <c r="BK315" s="218">
        <f>ROUND(I315*H315,2)</f>
        <v>0</v>
      </c>
      <c r="BL315" s="19" t="s">
        <v>138</v>
      </c>
      <c r="BM315" s="217" t="s">
        <v>639</v>
      </c>
    </row>
    <row r="316" s="2" customFormat="1">
      <c r="A316" s="40"/>
      <c r="B316" s="41"/>
      <c r="C316" s="42"/>
      <c r="D316" s="219" t="s">
        <v>127</v>
      </c>
      <c r="E316" s="42"/>
      <c r="F316" s="220" t="s">
        <v>640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127</v>
      </c>
      <c r="AU316" s="19" t="s">
        <v>81</v>
      </c>
    </row>
    <row r="317" s="2" customFormat="1" ht="24.15" customHeight="1">
      <c r="A317" s="40"/>
      <c r="B317" s="41"/>
      <c r="C317" s="206" t="s">
        <v>641</v>
      </c>
      <c r="D317" s="206" t="s">
        <v>120</v>
      </c>
      <c r="E317" s="207" t="s">
        <v>642</v>
      </c>
      <c r="F317" s="208" t="s">
        <v>643</v>
      </c>
      <c r="G317" s="209" t="s">
        <v>238</v>
      </c>
      <c r="H317" s="210">
        <v>2</v>
      </c>
      <c r="I317" s="211"/>
      <c r="J317" s="212">
        <f>ROUND(I317*H317,2)</f>
        <v>0</v>
      </c>
      <c r="K317" s="208" t="s">
        <v>124</v>
      </c>
      <c r="L317" s="46"/>
      <c r="M317" s="213" t="s">
        <v>19</v>
      </c>
      <c r="N317" s="214" t="s">
        <v>42</v>
      </c>
      <c r="O317" s="86"/>
      <c r="P317" s="215">
        <f>O317*H317</f>
        <v>0</v>
      </c>
      <c r="Q317" s="215">
        <v>0.30399999999999999</v>
      </c>
      <c r="R317" s="215">
        <f>Q317*H317</f>
        <v>0.60799999999999998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138</v>
      </c>
      <c r="AT317" s="217" t="s">
        <v>120</v>
      </c>
      <c r="AU317" s="217" t="s">
        <v>81</v>
      </c>
      <c r="AY317" s="19" t="s">
        <v>117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79</v>
      </c>
      <c r="BK317" s="218">
        <f>ROUND(I317*H317,2)</f>
        <v>0</v>
      </c>
      <c r="BL317" s="19" t="s">
        <v>138</v>
      </c>
      <c r="BM317" s="217" t="s">
        <v>644</v>
      </c>
    </row>
    <row r="318" s="2" customFormat="1">
      <c r="A318" s="40"/>
      <c r="B318" s="41"/>
      <c r="C318" s="42"/>
      <c r="D318" s="219" t="s">
        <v>127</v>
      </c>
      <c r="E318" s="42"/>
      <c r="F318" s="220" t="s">
        <v>645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127</v>
      </c>
      <c r="AU318" s="19" t="s">
        <v>81</v>
      </c>
    </row>
    <row r="319" s="2" customFormat="1" ht="16.5" customHeight="1">
      <c r="A319" s="40"/>
      <c r="B319" s="41"/>
      <c r="C319" s="206" t="s">
        <v>646</v>
      </c>
      <c r="D319" s="206" t="s">
        <v>120</v>
      </c>
      <c r="E319" s="207" t="s">
        <v>647</v>
      </c>
      <c r="F319" s="208" t="s">
        <v>648</v>
      </c>
      <c r="G319" s="209" t="s">
        <v>238</v>
      </c>
      <c r="H319" s="210">
        <v>1</v>
      </c>
      <c r="I319" s="211"/>
      <c r="J319" s="212">
        <f>ROUND(I319*H319,2)</f>
        <v>0</v>
      </c>
      <c r="K319" s="208" t="s">
        <v>124</v>
      </c>
      <c r="L319" s="46"/>
      <c r="M319" s="213" t="s">
        <v>19</v>
      </c>
      <c r="N319" s="214" t="s">
        <v>42</v>
      </c>
      <c r="O319" s="86"/>
      <c r="P319" s="215">
        <f>O319*H319</f>
        <v>0</v>
      </c>
      <c r="Q319" s="215">
        <v>0.21734000000000001</v>
      </c>
      <c r="R319" s="215">
        <f>Q319*H319</f>
        <v>0.21734000000000001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138</v>
      </c>
      <c r="AT319" s="217" t="s">
        <v>120</v>
      </c>
      <c r="AU319" s="217" t="s">
        <v>81</v>
      </c>
      <c r="AY319" s="19" t="s">
        <v>117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79</v>
      </c>
      <c r="BK319" s="218">
        <f>ROUND(I319*H319,2)</f>
        <v>0</v>
      </c>
      <c r="BL319" s="19" t="s">
        <v>138</v>
      </c>
      <c r="BM319" s="217" t="s">
        <v>649</v>
      </c>
    </row>
    <row r="320" s="2" customFormat="1">
      <c r="A320" s="40"/>
      <c r="B320" s="41"/>
      <c r="C320" s="42"/>
      <c r="D320" s="219" t="s">
        <v>127</v>
      </c>
      <c r="E320" s="42"/>
      <c r="F320" s="220" t="s">
        <v>650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127</v>
      </c>
      <c r="AU320" s="19" t="s">
        <v>81</v>
      </c>
    </row>
    <row r="321" s="13" customFormat="1">
      <c r="A321" s="13"/>
      <c r="B321" s="228"/>
      <c r="C321" s="229"/>
      <c r="D321" s="230" t="s">
        <v>198</v>
      </c>
      <c r="E321" s="231" t="s">
        <v>19</v>
      </c>
      <c r="F321" s="232" t="s">
        <v>651</v>
      </c>
      <c r="G321" s="229"/>
      <c r="H321" s="233">
        <v>1</v>
      </c>
      <c r="I321" s="234"/>
      <c r="J321" s="229"/>
      <c r="K321" s="229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198</v>
      </c>
      <c r="AU321" s="239" t="s">
        <v>81</v>
      </c>
      <c r="AV321" s="13" t="s">
        <v>81</v>
      </c>
      <c r="AW321" s="13" t="s">
        <v>33</v>
      </c>
      <c r="AX321" s="13" t="s">
        <v>79</v>
      </c>
      <c r="AY321" s="239" t="s">
        <v>117</v>
      </c>
    </row>
    <row r="322" s="2" customFormat="1" ht="16.5" customHeight="1">
      <c r="A322" s="40"/>
      <c r="B322" s="41"/>
      <c r="C322" s="261" t="s">
        <v>652</v>
      </c>
      <c r="D322" s="261" t="s">
        <v>383</v>
      </c>
      <c r="E322" s="262" t="s">
        <v>653</v>
      </c>
      <c r="F322" s="263" t="s">
        <v>654</v>
      </c>
      <c r="G322" s="264" t="s">
        <v>238</v>
      </c>
      <c r="H322" s="265">
        <v>1</v>
      </c>
      <c r="I322" s="266"/>
      <c r="J322" s="267">
        <f>ROUND(I322*H322,2)</f>
        <v>0</v>
      </c>
      <c r="K322" s="263" t="s">
        <v>124</v>
      </c>
      <c r="L322" s="268"/>
      <c r="M322" s="269" t="s">
        <v>19</v>
      </c>
      <c r="N322" s="270" t="s">
        <v>42</v>
      </c>
      <c r="O322" s="86"/>
      <c r="P322" s="215">
        <f>O322*H322</f>
        <v>0</v>
      </c>
      <c r="Q322" s="215">
        <v>0.12</v>
      </c>
      <c r="R322" s="215">
        <f>Q322*H322</f>
        <v>0.12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162</v>
      </c>
      <c r="AT322" s="217" t="s">
        <v>383</v>
      </c>
      <c r="AU322" s="217" t="s">
        <v>81</v>
      </c>
      <c r="AY322" s="19" t="s">
        <v>117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79</v>
      </c>
      <c r="BK322" s="218">
        <f>ROUND(I322*H322,2)</f>
        <v>0</v>
      </c>
      <c r="BL322" s="19" t="s">
        <v>138</v>
      </c>
      <c r="BM322" s="217" t="s">
        <v>655</v>
      </c>
    </row>
    <row r="323" s="2" customFormat="1" ht="16.5" customHeight="1">
      <c r="A323" s="40"/>
      <c r="B323" s="41"/>
      <c r="C323" s="206" t="s">
        <v>656</v>
      </c>
      <c r="D323" s="206" t="s">
        <v>120</v>
      </c>
      <c r="E323" s="207" t="s">
        <v>657</v>
      </c>
      <c r="F323" s="208" t="s">
        <v>658</v>
      </c>
      <c r="G323" s="209" t="s">
        <v>238</v>
      </c>
      <c r="H323" s="210">
        <v>1</v>
      </c>
      <c r="I323" s="211"/>
      <c r="J323" s="212">
        <f>ROUND(I323*H323,2)</f>
        <v>0</v>
      </c>
      <c r="K323" s="208" t="s">
        <v>124</v>
      </c>
      <c r="L323" s="46"/>
      <c r="M323" s="213" t="s">
        <v>19</v>
      </c>
      <c r="N323" s="214" t="s">
        <v>42</v>
      </c>
      <c r="O323" s="86"/>
      <c r="P323" s="215">
        <f>O323*H323</f>
        <v>0</v>
      </c>
      <c r="Q323" s="215">
        <v>0.12303</v>
      </c>
      <c r="R323" s="215">
        <f>Q323*H323</f>
        <v>0.12303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138</v>
      </c>
      <c r="AT323" s="217" t="s">
        <v>120</v>
      </c>
      <c r="AU323" s="217" t="s">
        <v>81</v>
      </c>
      <c r="AY323" s="19" t="s">
        <v>117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79</v>
      </c>
      <c r="BK323" s="218">
        <f>ROUND(I323*H323,2)</f>
        <v>0</v>
      </c>
      <c r="BL323" s="19" t="s">
        <v>138</v>
      </c>
      <c r="BM323" s="217" t="s">
        <v>659</v>
      </c>
    </row>
    <row r="324" s="2" customFormat="1">
      <c r="A324" s="40"/>
      <c r="B324" s="41"/>
      <c r="C324" s="42"/>
      <c r="D324" s="219" t="s">
        <v>127</v>
      </c>
      <c r="E324" s="42"/>
      <c r="F324" s="220" t="s">
        <v>660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127</v>
      </c>
      <c r="AU324" s="19" t="s">
        <v>81</v>
      </c>
    </row>
    <row r="325" s="2" customFormat="1" ht="16.5" customHeight="1">
      <c r="A325" s="40"/>
      <c r="B325" s="41"/>
      <c r="C325" s="261" t="s">
        <v>661</v>
      </c>
      <c r="D325" s="261" t="s">
        <v>383</v>
      </c>
      <c r="E325" s="262" t="s">
        <v>662</v>
      </c>
      <c r="F325" s="263" t="s">
        <v>663</v>
      </c>
      <c r="G325" s="264" t="s">
        <v>238</v>
      </c>
      <c r="H325" s="265">
        <v>1</v>
      </c>
      <c r="I325" s="266"/>
      <c r="J325" s="267">
        <f>ROUND(I325*H325,2)</f>
        <v>0</v>
      </c>
      <c r="K325" s="263" t="s">
        <v>124</v>
      </c>
      <c r="L325" s="268"/>
      <c r="M325" s="269" t="s">
        <v>19</v>
      </c>
      <c r="N325" s="270" t="s">
        <v>42</v>
      </c>
      <c r="O325" s="86"/>
      <c r="P325" s="215">
        <f>O325*H325</f>
        <v>0</v>
      </c>
      <c r="Q325" s="215">
        <v>0.013299999999999999</v>
      </c>
      <c r="R325" s="215">
        <f>Q325*H325</f>
        <v>0.013299999999999999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162</v>
      </c>
      <c r="AT325" s="217" t="s">
        <v>383</v>
      </c>
      <c r="AU325" s="217" t="s">
        <v>81</v>
      </c>
      <c r="AY325" s="19" t="s">
        <v>117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79</v>
      </c>
      <c r="BK325" s="218">
        <f>ROUND(I325*H325,2)</f>
        <v>0</v>
      </c>
      <c r="BL325" s="19" t="s">
        <v>138</v>
      </c>
      <c r="BM325" s="217" t="s">
        <v>664</v>
      </c>
    </row>
    <row r="326" s="2" customFormat="1" ht="16.5" customHeight="1">
      <c r="A326" s="40"/>
      <c r="B326" s="41"/>
      <c r="C326" s="206" t="s">
        <v>665</v>
      </c>
      <c r="D326" s="206" t="s">
        <v>120</v>
      </c>
      <c r="E326" s="207" t="s">
        <v>666</v>
      </c>
      <c r="F326" s="208" t="s">
        <v>667</v>
      </c>
      <c r="G326" s="209" t="s">
        <v>219</v>
      </c>
      <c r="H326" s="210">
        <v>70</v>
      </c>
      <c r="I326" s="211"/>
      <c r="J326" s="212">
        <f>ROUND(I326*H326,2)</f>
        <v>0</v>
      </c>
      <c r="K326" s="208" t="s">
        <v>124</v>
      </c>
      <c r="L326" s="46"/>
      <c r="M326" s="213" t="s">
        <v>19</v>
      </c>
      <c r="N326" s="214" t="s">
        <v>42</v>
      </c>
      <c r="O326" s="86"/>
      <c r="P326" s="215">
        <f>O326*H326</f>
        <v>0</v>
      </c>
      <c r="Q326" s="215">
        <v>0.00019000000000000001</v>
      </c>
      <c r="R326" s="215">
        <f>Q326*H326</f>
        <v>0.013300000000000001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138</v>
      </c>
      <c r="AT326" s="217" t="s">
        <v>120</v>
      </c>
      <c r="AU326" s="217" t="s">
        <v>81</v>
      </c>
      <c r="AY326" s="19" t="s">
        <v>117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79</v>
      </c>
      <c r="BK326" s="218">
        <f>ROUND(I326*H326,2)</f>
        <v>0</v>
      </c>
      <c r="BL326" s="19" t="s">
        <v>138</v>
      </c>
      <c r="BM326" s="217" t="s">
        <v>668</v>
      </c>
    </row>
    <row r="327" s="2" customFormat="1">
      <c r="A327" s="40"/>
      <c r="B327" s="41"/>
      <c r="C327" s="42"/>
      <c r="D327" s="219" t="s">
        <v>127</v>
      </c>
      <c r="E327" s="42"/>
      <c r="F327" s="220" t="s">
        <v>669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127</v>
      </c>
      <c r="AU327" s="19" t="s">
        <v>81</v>
      </c>
    </row>
    <row r="328" s="2" customFormat="1" ht="16.5" customHeight="1">
      <c r="A328" s="40"/>
      <c r="B328" s="41"/>
      <c r="C328" s="206" t="s">
        <v>670</v>
      </c>
      <c r="D328" s="206" t="s">
        <v>120</v>
      </c>
      <c r="E328" s="207" t="s">
        <v>671</v>
      </c>
      <c r="F328" s="208" t="s">
        <v>672</v>
      </c>
      <c r="G328" s="209" t="s">
        <v>219</v>
      </c>
      <c r="H328" s="210">
        <v>60</v>
      </c>
      <c r="I328" s="211"/>
      <c r="J328" s="212">
        <f>ROUND(I328*H328,2)</f>
        <v>0</v>
      </c>
      <c r="K328" s="208" t="s">
        <v>124</v>
      </c>
      <c r="L328" s="46"/>
      <c r="M328" s="213" t="s">
        <v>19</v>
      </c>
      <c r="N328" s="214" t="s">
        <v>42</v>
      </c>
      <c r="O328" s="86"/>
      <c r="P328" s="215">
        <f>O328*H328</f>
        <v>0</v>
      </c>
      <c r="Q328" s="215">
        <v>0.00020000000000000001</v>
      </c>
      <c r="R328" s="215">
        <f>Q328*H328</f>
        <v>0.012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138</v>
      </c>
      <c r="AT328" s="217" t="s">
        <v>120</v>
      </c>
      <c r="AU328" s="217" t="s">
        <v>81</v>
      </c>
      <c r="AY328" s="19" t="s">
        <v>117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79</v>
      </c>
      <c r="BK328" s="218">
        <f>ROUND(I328*H328,2)</f>
        <v>0</v>
      </c>
      <c r="BL328" s="19" t="s">
        <v>138</v>
      </c>
      <c r="BM328" s="217" t="s">
        <v>673</v>
      </c>
    </row>
    <row r="329" s="2" customFormat="1">
      <c r="A329" s="40"/>
      <c r="B329" s="41"/>
      <c r="C329" s="42"/>
      <c r="D329" s="219" t="s">
        <v>127</v>
      </c>
      <c r="E329" s="42"/>
      <c r="F329" s="220" t="s">
        <v>674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127</v>
      </c>
      <c r="AU329" s="19" t="s">
        <v>81</v>
      </c>
    </row>
    <row r="330" s="2" customFormat="1" ht="16.5" customHeight="1">
      <c r="A330" s="40"/>
      <c r="B330" s="41"/>
      <c r="C330" s="206" t="s">
        <v>675</v>
      </c>
      <c r="D330" s="206" t="s">
        <v>120</v>
      </c>
      <c r="E330" s="207" t="s">
        <v>676</v>
      </c>
      <c r="F330" s="208" t="s">
        <v>677</v>
      </c>
      <c r="G330" s="209" t="s">
        <v>219</v>
      </c>
      <c r="H330" s="210">
        <v>120</v>
      </c>
      <c r="I330" s="211"/>
      <c r="J330" s="212">
        <f>ROUND(I330*H330,2)</f>
        <v>0</v>
      </c>
      <c r="K330" s="208" t="s">
        <v>124</v>
      </c>
      <c r="L330" s="46"/>
      <c r="M330" s="213" t="s">
        <v>19</v>
      </c>
      <c r="N330" s="214" t="s">
        <v>42</v>
      </c>
      <c r="O330" s="86"/>
      <c r="P330" s="215">
        <f>O330*H330</f>
        <v>0</v>
      </c>
      <c r="Q330" s="215">
        <v>0.00012999999999999999</v>
      </c>
      <c r="R330" s="215">
        <f>Q330*H330</f>
        <v>0.015599999999999999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138</v>
      </c>
      <c r="AT330" s="217" t="s">
        <v>120</v>
      </c>
      <c r="AU330" s="217" t="s">
        <v>81</v>
      </c>
      <c r="AY330" s="19" t="s">
        <v>117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79</v>
      </c>
      <c r="BK330" s="218">
        <f>ROUND(I330*H330,2)</f>
        <v>0</v>
      </c>
      <c r="BL330" s="19" t="s">
        <v>138</v>
      </c>
      <c r="BM330" s="217" t="s">
        <v>678</v>
      </c>
    </row>
    <row r="331" s="2" customFormat="1">
      <c r="A331" s="40"/>
      <c r="B331" s="41"/>
      <c r="C331" s="42"/>
      <c r="D331" s="219" t="s">
        <v>127</v>
      </c>
      <c r="E331" s="42"/>
      <c r="F331" s="220" t="s">
        <v>679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127</v>
      </c>
      <c r="AU331" s="19" t="s">
        <v>81</v>
      </c>
    </row>
    <row r="332" s="13" customFormat="1">
      <c r="A332" s="13"/>
      <c r="B332" s="228"/>
      <c r="C332" s="229"/>
      <c r="D332" s="230" t="s">
        <v>198</v>
      </c>
      <c r="E332" s="231" t="s">
        <v>19</v>
      </c>
      <c r="F332" s="232" t="s">
        <v>680</v>
      </c>
      <c r="G332" s="229"/>
      <c r="H332" s="233">
        <v>120</v>
      </c>
      <c r="I332" s="234"/>
      <c r="J332" s="229"/>
      <c r="K332" s="229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198</v>
      </c>
      <c r="AU332" s="239" t="s">
        <v>81</v>
      </c>
      <c r="AV332" s="13" t="s">
        <v>81</v>
      </c>
      <c r="AW332" s="13" t="s">
        <v>33</v>
      </c>
      <c r="AX332" s="13" t="s">
        <v>79</v>
      </c>
      <c r="AY332" s="239" t="s">
        <v>117</v>
      </c>
    </row>
    <row r="333" s="12" customFormat="1" ht="22.8" customHeight="1">
      <c r="A333" s="12"/>
      <c r="B333" s="190"/>
      <c r="C333" s="191"/>
      <c r="D333" s="192" t="s">
        <v>70</v>
      </c>
      <c r="E333" s="204" t="s">
        <v>167</v>
      </c>
      <c r="F333" s="204" t="s">
        <v>681</v>
      </c>
      <c r="G333" s="191"/>
      <c r="H333" s="191"/>
      <c r="I333" s="194"/>
      <c r="J333" s="205">
        <f>BK333</f>
        <v>0</v>
      </c>
      <c r="K333" s="191"/>
      <c r="L333" s="196"/>
      <c r="M333" s="197"/>
      <c r="N333" s="198"/>
      <c r="O333" s="198"/>
      <c r="P333" s="199">
        <f>SUM(P334:P364)</f>
        <v>0</v>
      </c>
      <c r="Q333" s="198"/>
      <c r="R333" s="199">
        <f>SUM(R334:R364)</f>
        <v>1.1031996</v>
      </c>
      <c r="S333" s="198"/>
      <c r="T333" s="200">
        <f>SUM(T334:T364)</f>
        <v>1.4214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1" t="s">
        <v>79</v>
      </c>
      <c r="AT333" s="202" t="s">
        <v>70</v>
      </c>
      <c r="AU333" s="202" t="s">
        <v>79</v>
      </c>
      <c r="AY333" s="201" t="s">
        <v>117</v>
      </c>
      <c r="BK333" s="203">
        <f>SUM(BK334:BK364)</f>
        <v>0</v>
      </c>
    </row>
    <row r="334" s="2" customFormat="1" ht="24.15" customHeight="1">
      <c r="A334" s="40"/>
      <c r="B334" s="41"/>
      <c r="C334" s="206" t="s">
        <v>682</v>
      </c>
      <c r="D334" s="206" t="s">
        <v>120</v>
      </c>
      <c r="E334" s="207" t="s">
        <v>683</v>
      </c>
      <c r="F334" s="208" t="s">
        <v>684</v>
      </c>
      <c r="G334" s="209" t="s">
        <v>219</v>
      </c>
      <c r="H334" s="210">
        <v>4</v>
      </c>
      <c r="I334" s="211"/>
      <c r="J334" s="212">
        <f>ROUND(I334*H334,2)</f>
        <v>0</v>
      </c>
      <c r="K334" s="208" t="s">
        <v>124</v>
      </c>
      <c r="L334" s="46"/>
      <c r="M334" s="213" t="s">
        <v>19</v>
      </c>
      <c r="N334" s="214" t="s">
        <v>42</v>
      </c>
      <c r="O334" s="86"/>
      <c r="P334" s="215">
        <f>O334*H334</f>
        <v>0</v>
      </c>
      <c r="Q334" s="215">
        <v>0.1295</v>
      </c>
      <c r="R334" s="215">
        <f>Q334*H334</f>
        <v>0.51800000000000002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138</v>
      </c>
      <c r="AT334" s="217" t="s">
        <v>120</v>
      </c>
      <c r="AU334" s="217" t="s">
        <v>81</v>
      </c>
      <c r="AY334" s="19" t="s">
        <v>117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79</v>
      </c>
      <c r="BK334" s="218">
        <f>ROUND(I334*H334,2)</f>
        <v>0</v>
      </c>
      <c r="BL334" s="19" t="s">
        <v>138</v>
      </c>
      <c r="BM334" s="217" t="s">
        <v>685</v>
      </c>
    </row>
    <row r="335" s="2" customFormat="1">
      <c r="A335" s="40"/>
      <c r="B335" s="41"/>
      <c r="C335" s="42"/>
      <c r="D335" s="219" t="s">
        <v>127</v>
      </c>
      <c r="E335" s="42"/>
      <c r="F335" s="220" t="s">
        <v>686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127</v>
      </c>
      <c r="AU335" s="19" t="s">
        <v>81</v>
      </c>
    </row>
    <row r="336" s="13" customFormat="1">
      <c r="A336" s="13"/>
      <c r="B336" s="228"/>
      <c r="C336" s="229"/>
      <c r="D336" s="230" t="s">
        <v>198</v>
      </c>
      <c r="E336" s="231" t="s">
        <v>19</v>
      </c>
      <c r="F336" s="232" t="s">
        <v>687</v>
      </c>
      <c r="G336" s="229"/>
      <c r="H336" s="233">
        <v>2</v>
      </c>
      <c r="I336" s="234"/>
      <c r="J336" s="229"/>
      <c r="K336" s="229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198</v>
      </c>
      <c r="AU336" s="239" t="s">
        <v>81</v>
      </c>
      <c r="AV336" s="13" t="s">
        <v>81</v>
      </c>
      <c r="AW336" s="13" t="s">
        <v>33</v>
      </c>
      <c r="AX336" s="13" t="s">
        <v>71</v>
      </c>
      <c r="AY336" s="239" t="s">
        <v>117</v>
      </c>
    </row>
    <row r="337" s="13" customFormat="1">
      <c r="A337" s="13"/>
      <c r="B337" s="228"/>
      <c r="C337" s="229"/>
      <c r="D337" s="230" t="s">
        <v>198</v>
      </c>
      <c r="E337" s="231" t="s">
        <v>19</v>
      </c>
      <c r="F337" s="232" t="s">
        <v>688</v>
      </c>
      <c r="G337" s="229"/>
      <c r="H337" s="233">
        <v>2</v>
      </c>
      <c r="I337" s="234"/>
      <c r="J337" s="229"/>
      <c r="K337" s="229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198</v>
      </c>
      <c r="AU337" s="239" t="s">
        <v>81</v>
      </c>
      <c r="AV337" s="13" t="s">
        <v>81</v>
      </c>
      <c r="AW337" s="13" t="s">
        <v>33</v>
      </c>
      <c r="AX337" s="13" t="s">
        <v>71</v>
      </c>
      <c r="AY337" s="239" t="s">
        <v>117</v>
      </c>
    </row>
    <row r="338" s="14" customFormat="1">
      <c r="A338" s="14"/>
      <c r="B338" s="240"/>
      <c r="C338" s="241"/>
      <c r="D338" s="230" t="s">
        <v>198</v>
      </c>
      <c r="E338" s="242" t="s">
        <v>19</v>
      </c>
      <c r="F338" s="243" t="s">
        <v>296</v>
      </c>
      <c r="G338" s="241"/>
      <c r="H338" s="244">
        <v>4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198</v>
      </c>
      <c r="AU338" s="250" t="s">
        <v>81</v>
      </c>
      <c r="AV338" s="14" t="s">
        <v>138</v>
      </c>
      <c r="AW338" s="14" t="s">
        <v>33</v>
      </c>
      <c r="AX338" s="14" t="s">
        <v>79</v>
      </c>
      <c r="AY338" s="250" t="s">
        <v>117</v>
      </c>
    </row>
    <row r="339" s="2" customFormat="1" ht="16.5" customHeight="1">
      <c r="A339" s="40"/>
      <c r="B339" s="41"/>
      <c r="C339" s="261" t="s">
        <v>689</v>
      </c>
      <c r="D339" s="261" t="s">
        <v>383</v>
      </c>
      <c r="E339" s="262" t="s">
        <v>690</v>
      </c>
      <c r="F339" s="263" t="s">
        <v>691</v>
      </c>
      <c r="G339" s="264" t="s">
        <v>219</v>
      </c>
      <c r="H339" s="265">
        <v>4.0800000000000001</v>
      </c>
      <c r="I339" s="266"/>
      <c r="J339" s="267">
        <f>ROUND(I339*H339,2)</f>
        <v>0</v>
      </c>
      <c r="K339" s="263" t="s">
        <v>124</v>
      </c>
      <c r="L339" s="268"/>
      <c r="M339" s="269" t="s">
        <v>19</v>
      </c>
      <c r="N339" s="270" t="s">
        <v>42</v>
      </c>
      <c r="O339" s="86"/>
      <c r="P339" s="215">
        <f>O339*H339</f>
        <v>0</v>
      </c>
      <c r="Q339" s="215">
        <v>0.056120000000000003</v>
      </c>
      <c r="R339" s="215">
        <f>Q339*H339</f>
        <v>0.22896960000000002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162</v>
      </c>
      <c r="AT339" s="217" t="s">
        <v>383</v>
      </c>
      <c r="AU339" s="217" t="s">
        <v>81</v>
      </c>
      <c r="AY339" s="19" t="s">
        <v>117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79</v>
      </c>
      <c r="BK339" s="218">
        <f>ROUND(I339*H339,2)</f>
        <v>0</v>
      </c>
      <c r="BL339" s="19" t="s">
        <v>138</v>
      </c>
      <c r="BM339" s="217" t="s">
        <v>692</v>
      </c>
    </row>
    <row r="340" s="13" customFormat="1">
      <c r="A340" s="13"/>
      <c r="B340" s="228"/>
      <c r="C340" s="229"/>
      <c r="D340" s="230" t="s">
        <v>198</v>
      </c>
      <c r="E340" s="229"/>
      <c r="F340" s="232" t="s">
        <v>693</v>
      </c>
      <c r="G340" s="229"/>
      <c r="H340" s="233">
        <v>4.0800000000000001</v>
      </c>
      <c r="I340" s="234"/>
      <c r="J340" s="229"/>
      <c r="K340" s="229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198</v>
      </c>
      <c r="AU340" s="239" t="s">
        <v>81</v>
      </c>
      <c r="AV340" s="13" t="s">
        <v>81</v>
      </c>
      <c r="AW340" s="13" t="s">
        <v>4</v>
      </c>
      <c r="AX340" s="13" t="s">
        <v>79</v>
      </c>
      <c r="AY340" s="239" t="s">
        <v>117</v>
      </c>
    </row>
    <row r="341" s="2" customFormat="1" ht="24.15" customHeight="1">
      <c r="A341" s="40"/>
      <c r="B341" s="41"/>
      <c r="C341" s="206" t="s">
        <v>694</v>
      </c>
      <c r="D341" s="206" t="s">
        <v>120</v>
      </c>
      <c r="E341" s="207" t="s">
        <v>695</v>
      </c>
      <c r="F341" s="208" t="s">
        <v>696</v>
      </c>
      <c r="G341" s="209" t="s">
        <v>219</v>
      </c>
      <c r="H341" s="210">
        <v>2</v>
      </c>
      <c r="I341" s="211"/>
      <c r="J341" s="212">
        <f>ROUND(I341*H341,2)</f>
        <v>0</v>
      </c>
      <c r="K341" s="208" t="s">
        <v>124</v>
      </c>
      <c r="L341" s="46"/>
      <c r="M341" s="213" t="s">
        <v>19</v>
      </c>
      <c r="N341" s="214" t="s">
        <v>42</v>
      </c>
      <c r="O341" s="86"/>
      <c r="P341" s="215">
        <f>O341*H341</f>
        <v>0</v>
      </c>
      <c r="Q341" s="215">
        <v>0.16849</v>
      </c>
      <c r="R341" s="215">
        <f>Q341*H341</f>
        <v>0.33698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138</v>
      </c>
      <c r="AT341" s="217" t="s">
        <v>120</v>
      </c>
      <c r="AU341" s="217" t="s">
        <v>81</v>
      </c>
      <c r="AY341" s="19" t="s">
        <v>117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79</v>
      </c>
      <c r="BK341" s="218">
        <f>ROUND(I341*H341,2)</f>
        <v>0</v>
      </c>
      <c r="BL341" s="19" t="s">
        <v>138</v>
      </c>
      <c r="BM341" s="217" t="s">
        <v>697</v>
      </c>
    </row>
    <row r="342" s="2" customFormat="1">
      <c r="A342" s="40"/>
      <c r="B342" s="41"/>
      <c r="C342" s="42"/>
      <c r="D342" s="219" t="s">
        <v>127</v>
      </c>
      <c r="E342" s="42"/>
      <c r="F342" s="220" t="s">
        <v>698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127</v>
      </c>
      <c r="AU342" s="19" t="s">
        <v>81</v>
      </c>
    </row>
    <row r="343" s="2" customFormat="1" ht="33" customHeight="1">
      <c r="A343" s="40"/>
      <c r="B343" s="41"/>
      <c r="C343" s="206" t="s">
        <v>699</v>
      </c>
      <c r="D343" s="206" t="s">
        <v>120</v>
      </c>
      <c r="E343" s="207" t="s">
        <v>700</v>
      </c>
      <c r="F343" s="208" t="s">
        <v>701</v>
      </c>
      <c r="G343" s="209" t="s">
        <v>219</v>
      </c>
      <c r="H343" s="210">
        <v>29</v>
      </c>
      <c r="I343" s="211"/>
      <c r="J343" s="212">
        <f>ROUND(I343*H343,2)</f>
        <v>0</v>
      </c>
      <c r="K343" s="208" t="s">
        <v>124</v>
      </c>
      <c r="L343" s="46"/>
      <c r="M343" s="213" t="s">
        <v>19</v>
      </c>
      <c r="N343" s="214" t="s">
        <v>42</v>
      </c>
      <c r="O343" s="86"/>
      <c r="P343" s="215">
        <f>O343*H343</f>
        <v>0</v>
      </c>
      <c r="Q343" s="215">
        <v>0.00059999999999999995</v>
      </c>
      <c r="R343" s="215">
        <f>Q343*H343</f>
        <v>0.017399999999999999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138</v>
      </c>
      <c r="AT343" s="217" t="s">
        <v>120</v>
      </c>
      <c r="AU343" s="217" t="s">
        <v>81</v>
      </c>
      <c r="AY343" s="19" t="s">
        <v>117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79</v>
      </c>
      <c r="BK343" s="218">
        <f>ROUND(I343*H343,2)</f>
        <v>0</v>
      </c>
      <c r="BL343" s="19" t="s">
        <v>138</v>
      </c>
      <c r="BM343" s="217" t="s">
        <v>702</v>
      </c>
    </row>
    <row r="344" s="2" customFormat="1">
      <c r="A344" s="40"/>
      <c r="B344" s="41"/>
      <c r="C344" s="42"/>
      <c r="D344" s="219" t="s">
        <v>127</v>
      </c>
      <c r="E344" s="42"/>
      <c r="F344" s="220" t="s">
        <v>703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127</v>
      </c>
      <c r="AU344" s="19" t="s">
        <v>81</v>
      </c>
    </row>
    <row r="345" s="13" customFormat="1">
      <c r="A345" s="13"/>
      <c r="B345" s="228"/>
      <c r="C345" s="229"/>
      <c r="D345" s="230" t="s">
        <v>198</v>
      </c>
      <c r="E345" s="231" t="s">
        <v>19</v>
      </c>
      <c r="F345" s="232" t="s">
        <v>704</v>
      </c>
      <c r="G345" s="229"/>
      <c r="H345" s="233">
        <v>29</v>
      </c>
      <c r="I345" s="234"/>
      <c r="J345" s="229"/>
      <c r="K345" s="229"/>
      <c r="L345" s="235"/>
      <c r="M345" s="236"/>
      <c r="N345" s="237"/>
      <c r="O345" s="237"/>
      <c r="P345" s="237"/>
      <c r="Q345" s="237"/>
      <c r="R345" s="237"/>
      <c r="S345" s="237"/>
      <c r="T345" s="23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9" t="s">
        <v>198</v>
      </c>
      <c r="AU345" s="239" t="s">
        <v>81</v>
      </c>
      <c r="AV345" s="13" t="s">
        <v>81</v>
      </c>
      <c r="AW345" s="13" t="s">
        <v>33</v>
      </c>
      <c r="AX345" s="13" t="s">
        <v>79</v>
      </c>
      <c r="AY345" s="239" t="s">
        <v>117</v>
      </c>
    </row>
    <row r="346" s="2" customFormat="1" ht="16.5" customHeight="1">
      <c r="A346" s="40"/>
      <c r="B346" s="41"/>
      <c r="C346" s="206" t="s">
        <v>705</v>
      </c>
      <c r="D346" s="206" t="s">
        <v>120</v>
      </c>
      <c r="E346" s="207" t="s">
        <v>706</v>
      </c>
      <c r="F346" s="208" t="s">
        <v>707</v>
      </c>
      <c r="G346" s="209" t="s">
        <v>219</v>
      </c>
      <c r="H346" s="210">
        <v>29</v>
      </c>
      <c r="I346" s="211"/>
      <c r="J346" s="212">
        <f>ROUND(I346*H346,2)</f>
        <v>0</v>
      </c>
      <c r="K346" s="208" t="s">
        <v>124</v>
      </c>
      <c r="L346" s="46"/>
      <c r="M346" s="213" t="s">
        <v>19</v>
      </c>
      <c r="N346" s="214" t="s">
        <v>42</v>
      </c>
      <c r="O346" s="86"/>
      <c r="P346" s="215">
        <f>O346*H346</f>
        <v>0</v>
      </c>
      <c r="Q346" s="215">
        <v>0</v>
      </c>
      <c r="R346" s="215">
        <f>Q346*H346</f>
        <v>0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138</v>
      </c>
      <c r="AT346" s="217" t="s">
        <v>120</v>
      </c>
      <c r="AU346" s="217" t="s">
        <v>81</v>
      </c>
      <c r="AY346" s="19" t="s">
        <v>117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79</v>
      </c>
      <c r="BK346" s="218">
        <f>ROUND(I346*H346,2)</f>
        <v>0</v>
      </c>
      <c r="BL346" s="19" t="s">
        <v>138</v>
      </c>
      <c r="BM346" s="217" t="s">
        <v>708</v>
      </c>
    </row>
    <row r="347" s="2" customFormat="1">
      <c r="A347" s="40"/>
      <c r="B347" s="41"/>
      <c r="C347" s="42"/>
      <c r="D347" s="219" t="s">
        <v>127</v>
      </c>
      <c r="E347" s="42"/>
      <c r="F347" s="220" t="s">
        <v>709</v>
      </c>
      <c r="G347" s="42"/>
      <c r="H347" s="42"/>
      <c r="I347" s="221"/>
      <c r="J347" s="42"/>
      <c r="K347" s="42"/>
      <c r="L347" s="46"/>
      <c r="M347" s="222"/>
      <c r="N347" s="22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127</v>
      </c>
      <c r="AU347" s="19" t="s">
        <v>81</v>
      </c>
    </row>
    <row r="348" s="13" customFormat="1">
      <c r="A348" s="13"/>
      <c r="B348" s="228"/>
      <c r="C348" s="229"/>
      <c r="D348" s="230" t="s">
        <v>198</v>
      </c>
      <c r="E348" s="231" t="s">
        <v>19</v>
      </c>
      <c r="F348" s="232" t="s">
        <v>710</v>
      </c>
      <c r="G348" s="229"/>
      <c r="H348" s="233">
        <v>29</v>
      </c>
      <c r="I348" s="234"/>
      <c r="J348" s="229"/>
      <c r="K348" s="229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198</v>
      </c>
      <c r="AU348" s="239" t="s">
        <v>81</v>
      </c>
      <c r="AV348" s="13" t="s">
        <v>81</v>
      </c>
      <c r="AW348" s="13" t="s">
        <v>33</v>
      </c>
      <c r="AX348" s="13" t="s">
        <v>79</v>
      </c>
      <c r="AY348" s="239" t="s">
        <v>117</v>
      </c>
    </row>
    <row r="349" s="2" customFormat="1" ht="16.5" customHeight="1">
      <c r="A349" s="40"/>
      <c r="B349" s="41"/>
      <c r="C349" s="206" t="s">
        <v>711</v>
      </c>
      <c r="D349" s="206" t="s">
        <v>120</v>
      </c>
      <c r="E349" s="207" t="s">
        <v>712</v>
      </c>
      <c r="F349" s="208" t="s">
        <v>713</v>
      </c>
      <c r="G349" s="209" t="s">
        <v>291</v>
      </c>
      <c r="H349" s="210">
        <v>0.47999999999999998</v>
      </c>
      <c r="I349" s="211"/>
      <c r="J349" s="212">
        <f>ROUND(I349*H349,2)</f>
        <v>0</v>
      </c>
      <c r="K349" s="208" t="s">
        <v>124</v>
      </c>
      <c r="L349" s="46"/>
      <c r="M349" s="213" t="s">
        <v>19</v>
      </c>
      <c r="N349" s="214" t="s">
        <v>42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2</v>
      </c>
      <c r="T349" s="216">
        <f>S349*H349</f>
        <v>0.95999999999999996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138</v>
      </c>
      <c r="AT349" s="217" t="s">
        <v>120</v>
      </c>
      <c r="AU349" s="217" t="s">
        <v>81</v>
      </c>
      <c r="AY349" s="19" t="s">
        <v>117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79</v>
      </c>
      <c r="BK349" s="218">
        <f>ROUND(I349*H349,2)</f>
        <v>0</v>
      </c>
      <c r="BL349" s="19" t="s">
        <v>138</v>
      </c>
      <c r="BM349" s="217" t="s">
        <v>714</v>
      </c>
    </row>
    <row r="350" s="2" customFormat="1">
      <c r="A350" s="40"/>
      <c r="B350" s="41"/>
      <c r="C350" s="42"/>
      <c r="D350" s="219" t="s">
        <v>127</v>
      </c>
      <c r="E350" s="42"/>
      <c r="F350" s="220" t="s">
        <v>715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127</v>
      </c>
      <c r="AU350" s="19" t="s">
        <v>81</v>
      </c>
    </row>
    <row r="351" s="13" customFormat="1">
      <c r="A351" s="13"/>
      <c r="B351" s="228"/>
      <c r="C351" s="229"/>
      <c r="D351" s="230" t="s">
        <v>198</v>
      </c>
      <c r="E351" s="231" t="s">
        <v>19</v>
      </c>
      <c r="F351" s="232" t="s">
        <v>716</v>
      </c>
      <c r="G351" s="229"/>
      <c r="H351" s="233">
        <v>0.47999999999999998</v>
      </c>
      <c r="I351" s="234"/>
      <c r="J351" s="229"/>
      <c r="K351" s="229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198</v>
      </c>
      <c r="AU351" s="239" t="s">
        <v>81</v>
      </c>
      <c r="AV351" s="13" t="s">
        <v>81</v>
      </c>
      <c r="AW351" s="13" t="s">
        <v>33</v>
      </c>
      <c r="AX351" s="13" t="s">
        <v>79</v>
      </c>
      <c r="AY351" s="239" t="s">
        <v>117</v>
      </c>
    </row>
    <row r="352" s="2" customFormat="1" ht="16.5" customHeight="1">
      <c r="A352" s="40"/>
      <c r="B352" s="41"/>
      <c r="C352" s="206" t="s">
        <v>717</v>
      </c>
      <c r="D352" s="206" t="s">
        <v>120</v>
      </c>
      <c r="E352" s="207" t="s">
        <v>718</v>
      </c>
      <c r="F352" s="208" t="s">
        <v>719</v>
      </c>
      <c r="G352" s="209" t="s">
        <v>291</v>
      </c>
      <c r="H352" s="210">
        <v>0.17999999999999999</v>
      </c>
      <c r="I352" s="211"/>
      <c r="J352" s="212">
        <f>ROUND(I352*H352,2)</f>
        <v>0</v>
      </c>
      <c r="K352" s="208" t="s">
        <v>124</v>
      </c>
      <c r="L352" s="46"/>
      <c r="M352" s="213" t="s">
        <v>19</v>
      </c>
      <c r="N352" s="214" t="s">
        <v>42</v>
      </c>
      <c r="O352" s="86"/>
      <c r="P352" s="215">
        <f>O352*H352</f>
        <v>0</v>
      </c>
      <c r="Q352" s="215">
        <v>0</v>
      </c>
      <c r="R352" s="215">
        <f>Q352*H352</f>
        <v>0</v>
      </c>
      <c r="S352" s="215">
        <v>2.3999999999999999</v>
      </c>
      <c r="T352" s="216">
        <f>S352*H352</f>
        <v>0.432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138</v>
      </c>
      <c r="AT352" s="217" t="s">
        <v>120</v>
      </c>
      <c r="AU352" s="217" t="s">
        <v>81</v>
      </c>
      <c r="AY352" s="19" t="s">
        <v>117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79</v>
      </c>
      <c r="BK352" s="218">
        <f>ROUND(I352*H352,2)</f>
        <v>0</v>
      </c>
      <c r="BL352" s="19" t="s">
        <v>138</v>
      </c>
      <c r="BM352" s="217" t="s">
        <v>720</v>
      </c>
    </row>
    <row r="353" s="2" customFormat="1">
      <c r="A353" s="40"/>
      <c r="B353" s="41"/>
      <c r="C353" s="42"/>
      <c r="D353" s="219" t="s">
        <v>127</v>
      </c>
      <c r="E353" s="42"/>
      <c r="F353" s="220" t="s">
        <v>721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127</v>
      </c>
      <c r="AU353" s="19" t="s">
        <v>81</v>
      </c>
    </row>
    <row r="354" s="13" customFormat="1">
      <c r="A354" s="13"/>
      <c r="B354" s="228"/>
      <c r="C354" s="229"/>
      <c r="D354" s="230" t="s">
        <v>198</v>
      </c>
      <c r="E354" s="231" t="s">
        <v>19</v>
      </c>
      <c r="F354" s="232" t="s">
        <v>722</v>
      </c>
      <c r="G354" s="229"/>
      <c r="H354" s="233">
        <v>0.17999999999999999</v>
      </c>
      <c r="I354" s="234"/>
      <c r="J354" s="229"/>
      <c r="K354" s="229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198</v>
      </c>
      <c r="AU354" s="239" t="s">
        <v>81</v>
      </c>
      <c r="AV354" s="13" t="s">
        <v>81</v>
      </c>
      <c r="AW354" s="13" t="s">
        <v>33</v>
      </c>
      <c r="AX354" s="13" t="s">
        <v>79</v>
      </c>
      <c r="AY354" s="239" t="s">
        <v>117</v>
      </c>
    </row>
    <row r="355" s="2" customFormat="1" ht="24.15" customHeight="1">
      <c r="A355" s="40"/>
      <c r="B355" s="41"/>
      <c r="C355" s="206" t="s">
        <v>723</v>
      </c>
      <c r="D355" s="206" t="s">
        <v>120</v>
      </c>
      <c r="E355" s="207" t="s">
        <v>724</v>
      </c>
      <c r="F355" s="208" t="s">
        <v>725</v>
      </c>
      <c r="G355" s="209" t="s">
        <v>219</v>
      </c>
      <c r="H355" s="210">
        <v>0.5</v>
      </c>
      <c r="I355" s="211"/>
      <c r="J355" s="212">
        <f>ROUND(I355*H355,2)</f>
        <v>0</v>
      </c>
      <c r="K355" s="208" t="s">
        <v>124</v>
      </c>
      <c r="L355" s="46"/>
      <c r="M355" s="213" t="s">
        <v>19</v>
      </c>
      <c r="N355" s="214" t="s">
        <v>42</v>
      </c>
      <c r="O355" s="86"/>
      <c r="P355" s="215">
        <f>O355*H355</f>
        <v>0</v>
      </c>
      <c r="Q355" s="215">
        <v>0.00091</v>
      </c>
      <c r="R355" s="215">
        <f>Q355*H355</f>
        <v>0.000455</v>
      </c>
      <c r="S355" s="215">
        <v>0.0028</v>
      </c>
      <c r="T355" s="216">
        <f>S355*H355</f>
        <v>0.0014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138</v>
      </c>
      <c r="AT355" s="217" t="s">
        <v>120</v>
      </c>
      <c r="AU355" s="217" t="s">
        <v>81</v>
      </c>
      <c r="AY355" s="19" t="s">
        <v>117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79</v>
      </c>
      <c r="BK355" s="218">
        <f>ROUND(I355*H355,2)</f>
        <v>0</v>
      </c>
      <c r="BL355" s="19" t="s">
        <v>138</v>
      </c>
      <c r="BM355" s="217" t="s">
        <v>726</v>
      </c>
    </row>
    <row r="356" s="2" customFormat="1">
      <c r="A356" s="40"/>
      <c r="B356" s="41"/>
      <c r="C356" s="42"/>
      <c r="D356" s="219" t="s">
        <v>127</v>
      </c>
      <c r="E356" s="42"/>
      <c r="F356" s="220" t="s">
        <v>727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127</v>
      </c>
      <c r="AU356" s="19" t="s">
        <v>81</v>
      </c>
    </row>
    <row r="357" s="13" customFormat="1">
      <c r="A357" s="13"/>
      <c r="B357" s="228"/>
      <c r="C357" s="229"/>
      <c r="D357" s="230" t="s">
        <v>198</v>
      </c>
      <c r="E357" s="231" t="s">
        <v>19</v>
      </c>
      <c r="F357" s="232" t="s">
        <v>728</v>
      </c>
      <c r="G357" s="229"/>
      <c r="H357" s="233">
        <v>0.5</v>
      </c>
      <c r="I357" s="234"/>
      <c r="J357" s="229"/>
      <c r="K357" s="229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198</v>
      </c>
      <c r="AU357" s="239" t="s">
        <v>81</v>
      </c>
      <c r="AV357" s="13" t="s">
        <v>81</v>
      </c>
      <c r="AW357" s="13" t="s">
        <v>33</v>
      </c>
      <c r="AX357" s="13" t="s">
        <v>79</v>
      </c>
      <c r="AY357" s="239" t="s">
        <v>117</v>
      </c>
    </row>
    <row r="358" s="2" customFormat="1" ht="24.15" customHeight="1">
      <c r="A358" s="40"/>
      <c r="B358" s="41"/>
      <c r="C358" s="206" t="s">
        <v>729</v>
      </c>
      <c r="D358" s="206" t="s">
        <v>120</v>
      </c>
      <c r="E358" s="207" t="s">
        <v>730</v>
      </c>
      <c r="F358" s="208" t="s">
        <v>731</v>
      </c>
      <c r="G358" s="209" t="s">
        <v>219</v>
      </c>
      <c r="H358" s="210">
        <v>0.5</v>
      </c>
      <c r="I358" s="211"/>
      <c r="J358" s="212">
        <f>ROUND(I358*H358,2)</f>
        <v>0</v>
      </c>
      <c r="K358" s="208" t="s">
        <v>124</v>
      </c>
      <c r="L358" s="46"/>
      <c r="M358" s="213" t="s">
        <v>19</v>
      </c>
      <c r="N358" s="214" t="s">
        <v>42</v>
      </c>
      <c r="O358" s="86"/>
      <c r="P358" s="215">
        <f>O358*H358</f>
        <v>0</v>
      </c>
      <c r="Q358" s="215">
        <v>0.0027899999999999999</v>
      </c>
      <c r="R358" s="215">
        <f>Q358*H358</f>
        <v>0.001395</v>
      </c>
      <c r="S358" s="215">
        <v>0.056000000000000001</v>
      </c>
      <c r="T358" s="216">
        <f>S358*H358</f>
        <v>0.028000000000000001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138</v>
      </c>
      <c r="AT358" s="217" t="s">
        <v>120</v>
      </c>
      <c r="AU358" s="217" t="s">
        <v>81</v>
      </c>
      <c r="AY358" s="19" t="s">
        <v>117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79</v>
      </c>
      <c r="BK358" s="218">
        <f>ROUND(I358*H358,2)</f>
        <v>0</v>
      </c>
      <c r="BL358" s="19" t="s">
        <v>138</v>
      </c>
      <c r="BM358" s="217" t="s">
        <v>732</v>
      </c>
    </row>
    <row r="359" s="2" customFormat="1">
      <c r="A359" s="40"/>
      <c r="B359" s="41"/>
      <c r="C359" s="42"/>
      <c r="D359" s="219" t="s">
        <v>127</v>
      </c>
      <c r="E359" s="42"/>
      <c r="F359" s="220" t="s">
        <v>733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127</v>
      </c>
      <c r="AU359" s="19" t="s">
        <v>81</v>
      </c>
    </row>
    <row r="360" s="13" customFormat="1">
      <c r="A360" s="13"/>
      <c r="B360" s="228"/>
      <c r="C360" s="229"/>
      <c r="D360" s="230" t="s">
        <v>198</v>
      </c>
      <c r="E360" s="231" t="s">
        <v>19</v>
      </c>
      <c r="F360" s="232" t="s">
        <v>734</v>
      </c>
      <c r="G360" s="229"/>
      <c r="H360" s="233">
        <v>0.5</v>
      </c>
      <c r="I360" s="234"/>
      <c r="J360" s="229"/>
      <c r="K360" s="229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198</v>
      </c>
      <c r="AU360" s="239" t="s">
        <v>81</v>
      </c>
      <c r="AV360" s="13" t="s">
        <v>81</v>
      </c>
      <c r="AW360" s="13" t="s">
        <v>33</v>
      </c>
      <c r="AX360" s="13" t="s">
        <v>79</v>
      </c>
      <c r="AY360" s="239" t="s">
        <v>117</v>
      </c>
    </row>
    <row r="361" s="2" customFormat="1" ht="44.25" customHeight="1">
      <c r="A361" s="40"/>
      <c r="B361" s="41"/>
      <c r="C361" s="206" t="s">
        <v>735</v>
      </c>
      <c r="D361" s="206" t="s">
        <v>120</v>
      </c>
      <c r="E361" s="207" t="s">
        <v>736</v>
      </c>
      <c r="F361" s="208" t="s">
        <v>737</v>
      </c>
      <c r="G361" s="209" t="s">
        <v>219</v>
      </c>
      <c r="H361" s="210">
        <v>2</v>
      </c>
      <c r="I361" s="211"/>
      <c r="J361" s="212">
        <f>ROUND(I361*H361,2)</f>
        <v>0</v>
      </c>
      <c r="K361" s="208" t="s">
        <v>124</v>
      </c>
      <c r="L361" s="46"/>
      <c r="M361" s="213" t="s">
        <v>19</v>
      </c>
      <c r="N361" s="214" t="s">
        <v>42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138</v>
      </c>
      <c r="AT361" s="217" t="s">
        <v>120</v>
      </c>
      <c r="AU361" s="217" t="s">
        <v>81</v>
      </c>
      <c r="AY361" s="19" t="s">
        <v>117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79</v>
      </c>
      <c r="BK361" s="218">
        <f>ROUND(I361*H361,2)</f>
        <v>0</v>
      </c>
      <c r="BL361" s="19" t="s">
        <v>138</v>
      </c>
      <c r="BM361" s="217" t="s">
        <v>738</v>
      </c>
    </row>
    <row r="362" s="2" customFormat="1">
      <c r="A362" s="40"/>
      <c r="B362" s="41"/>
      <c r="C362" s="42"/>
      <c r="D362" s="219" t="s">
        <v>127</v>
      </c>
      <c r="E362" s="42"/>
      <c r="F362" s="220" t="s">
        <v>739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127</v>
      </c>
      <c r="AU362" s="19" t="s">
        <v>81</v>
      </c>
    </row>
    <row r="363" s="2" customFormat="1" ht="37.8" customHeight="1">
      <c r="A363" s="40"/>
      <c r="B363" s="41"/>
      <c r="C363" s="206" t="s">
        <v>740</v>
      </c>
      <c r="D363" s="206" t="s">
        <v>120</v>
      </c>
      <c r="E363" s="207" t="s">
        <v>741</v>
      </c>
      <c r="F363" s="208" t="s">
        <v>742</v>
      </c>
      <c r="G363" s="209" t="s">
        <v>195</v>
      </c>
      <c r="H363" s="210">
        <v>2</v>
      </c>
      <c r="I363" s="211"/>
      <c r="J363" s="212">
        <f>ROUND(I363*H363,2)</f>
        <v>0</v>
      </c>
      <c r="K363" s="208" t="s">
        <v>124</v>
      </c>
      <c r="L363" s="46"/>
      <c r="M363" s="213" t="s">
        <v>19</v>
      </c>
      <c r="N363" s="214" t="s">
        <v>42</v>
      </c>
      <c r="O363" s="86"/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138</v>
      </c>
      <c r="AT363" s="217" t="s">
        <v>120</v>
      </c>
      <c r="AU363" s="217" t="s">
        <v>81</v>
      </c>
      <c r="AY363" s="19" t="s">
        <v>117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79</v>
      </c>
      <c r="BK363" s="218">
        <f>ROUND(I363*H363,2)</f>
        <v>0</v>
      </c>
      <c r="BL363" s="19" t="s">
        <v>138</v>
      </c>
      <c r="BM363" s="217" t="s">
        <v>743</v>
      </c>
    </row>
    <row r="364" s="2" customFormat="1">
      <c r="A364" s="40"/>
      <c r="B364" s="41"/>
      <c r="C364" s="42"/>
      <c r="D364" s="219" t="s">
        <v>127</v>
      </c>
      <c r="E364" s="42"/>
      <c r="F364" s="220" t="s">
        <v>744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127</v>
      </c>
      <c r="AU364" s="19" t="s">
        <v>81</v>
      </c>
    </row>
    <row r="365" s="12" customFormat="1" ht="22.8" customHeight="1">
      <c r="A365" s="12"/>
      <c r="B365" s="190"/>
      <c r="C365" s="191"/>
      <c r="D365" s="192" t="s">
        <v>70</v>
      </c>
      <c r="E365" s="204" t="s">
        <v>745</v>
      </c>
      <c r="F365" s="204" t="s">
        <v>746</v>
      </c>
      <c r="G365" s="191"/>
      <c r="H365" s="191"/>
      <c r="I365" s="194"/>
      <c r="J365" s="205">
        <f>BK365</f>
        <v>0</v>
      </c>
      <c r="K365" s="191"/>
      <c r="L365" s="196"/>
      <c r="M365" s="197"/>
      <c r="N365" s="198"/>
      <c r="O365" s="198"/>
      <c r="P365" s="199">
        <f>SUM(P366:P386)</f>
        <v>0</v>
      </c>
      <c r="Q365" s="198"/>
      <c r="R365" s="199">
        <f>SUM(R366:R386)</f>
        <v>0</v>
      </c>
      <c r="S365" s="198"/>
      <c r="T365" s="200">
        <f>SUM(T366:T386)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1" t="s">
        <v>79</v>
      </c>
      <c r="AT365" s="202" t="s">
        <v>70</v>
      </c>
      <c r="AU365" s="202" t="s">
        <v>79</v>
      </c>
      <c r="AY365" s="201" t="s">
        <v>117</v>
      </c>
      <c r="BK365" s="203">
        <f>SUM(BK366:BK386)</f>
        <v>0</v>
      </c>
    </row>
    <row r="366" s="2" customFormat="1" ht="24.15" customHeight="1">
      <c r="A366" s="40"/>
      <c r="B366" s="41"/>
      <c r="C366" s="206" t="s">
        <v>747</v>
      </c>
      <c r="D366" s="206" t="s">
        <v>120</v>
      </c>
      <c r="E366" s="207" t="s">
        <v>748</v>
      </c>
      <c r="F366" s="208" t="s">
        <v>749</v>
      </c>
      <c r="G366" s="209" t="s">
        <v>356</v>
      </c>
      <c r="H366" s="210">
        <v>6.7690000000000001</v>
      </c>
      <c r="I366" s="211"/>
      <c r="J366" s="212">
        <f>ROUND(I366*H366,2)</f>
        <v>0</v>
      </c>
      <c r="K366" s="208" t="s">
        <v>124</v>
      </c>
      <c r="L366" s="46"/>
      <c r="M366" s="213" t="s">
        <v>19</v>
      </c>
      <c r="N366" s="214" t="s">
        <v>42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138</v>
      </c>
      <c r="AT366" s="217" t="s">
        <v>120</v>
      </c>
      <c r="AU366" s="217" t="s">
        <v>81</v>
      </c>
      <c r="AY366" s="19" t="s">
        <v>117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79</v>
      </c>
      <c r="BK366" s="218">
        <f>ROUND(I366*H366,2)</f>
        <v>0</v>
      </c>
      <c r="BL366" s="19" t="s">
        <v>138</v>
      </c>
      <c r="BM366" s="217" t="s">
        <v>750</v>
      </c>
    </row>
    <row r="367" s="2" customFormat="1">
      <c r="A367" s="40"/>
      <c r="B367" s="41"/>
      <c r="C367" s="42"/>
      <c r="D367" s="219" t="s">
        <v>127</v>
      </c>
      <c r="E367" s="42"/>
      <c r="F367" s="220" t="s">
        <v>751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127</v>
      </c>
      <c r="AU367" s="19" t="s">
        <v>81</v>
      </c>
    </row>
    <row r="368" s="2" customFormat="1" ht="24.15" customHeight="1">
      <c r="A368" s="40"/>
      <c r="B368" s="41"/>
      <c r="C368" s="206" t="s">
        <v>752</v>
      </c>
      <c r="D368" s="206" t="s">
        <v>120</v>
      </c>
      <c r="E368" s="207" t="s">
        <v>753</v>
      </c>
      <c r="F368" s="208" t="s">
        <v>754</v>
      </c>
      <c r="G368" s="209" t="s">
        <v>356</v>
      </c>
      <c r="H368" s="210">
        <v>263.99099999999999</v>
      </c>
      <c r="I368" s="211"/>
      <c r="J368" s="212">
        <f>ROUND(I368*H368,2)</f>
        <v>0</v>
      </c>
      <c r="K368" s="208" t="s">
        <v>124</v>
      </c>
      <c r="L368" s="46"/>
      <c r="M368" s="213" t="s">
        <v>19</v>
      </c>
      <c r="N368" s="214" t="s">
        <v>42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138</v>
      </c>
      <c r="AT368" s="217" t="s">
        <v>120</v>
      </c>
      <c r="AU368" s="217" t="s">
        <v>81</v>
      </c>
      <c r="AY368" s="19" t="s">
        <v>117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79</v>
      </c>
      <c r="BK368" s="218">
        <f>ROUND(I368*H368,2)</f>
        <v>0</v>
      </c>
      <c r="BL368" s="19" t="s">
        <v>138</v>
      </c>
      <c r="BM368" s="217" t="s">
        <v>755</v>
      </c>
    </row>
    <row r="369" s="2" customFormat="1">
      <c r="A369" s="40"/>
      <c r="B369" s="41"/>
      <c r="C369" s="42"/>
      <c r="D369" s="219" t="s">
        <v>127</v>
      </c>
      <c r="E369" s="42"/>
      <c r="F369" s="220" t="s">
        <v>756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127</v>
      </c>
      <c r="AU369" s="19" t="s">
        <v>81</v>
      </c>
    </row>
    <row r="370" s="13" customFormat="1">
      <c r="A370" s="13"/>
      <c r="B370" s="228"/>
      <c r="C370" s="229"/>
      <c r="D370" s="230" t="s">
        <v>198</v>
      </c>
      <c r="E370" s="229"/>
      <c r="F370" s="232" t="s">
        <v>757</v>
      </c>
      <c r="G370" s="229"/>
      <c r="H370" s="233">
        <v>263.99099999999999</v>
      </c>
      <c r="I370" s="234"/>
      <c r="J370" s="229"/>
      <c r="K370" s="229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198</v>
      </c>
      <c r="AU370" s="239" t="s">
        <v>81</v>
      </c>
      <c r="AV370" s="13" t="s">
        <v>81</v>
      </c>
      <c r="AW370" s="13" t="s">
        <v>4</v>
      </c>
      <c r="AX370" s="13" t="s">
        <v>79</v>
      </c>
      <c r="AY370" s="239" t="s">
        <v>117</v>
      </c>
    </row>
    <row r="371" s="2" customFormat="1" ht="24.15" customHeight="1">
      <c r="A371" s="40"/>
      <c r="B371" s="41"/>
      <c r="C371" s="206" t="s">
        <v>758</v>
      </c>
      <c r="D371" s="206" t="s">
        <v>120</v>
      </c>
      <c r="E371" s="207" t="s">
        <v>759</v>
      </c>
      <c r="F371" s="208" t="s">
        <v>760</v>
      </c>
      <c r="G371" s="209" t="s">
        <v>356</v>
      </c>
      <c r="H371" s="210">
        <v>10.166</v>
      </c>
      <c r="I371" s="211"/>
      <c r="J371" s="212">
        <f>ROUND(I371*H371,2)</f>
        <v>0</v>
      </c>
      <c r="K371" s="208" t="s">
        <v>124</v>
      </c>
      <c r="L371" s="46"/>
      <c r="M371" s="213" t="s">
        <v>19</v>
      </c>
      <c r="N371" s="214" t="s">
        <v>42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138</v>
      </c>
      <c r="AT371" s="217" t="s">
        <v>120</v>
      </c>
      <c r="AU371" s="217" t="s">
        <v>81</v>
      </c>
      <c r="AY371" s="19" t="s">
        <v>117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79</v>
      </c>
      <c r="BK371" s="218">
        <f>ROUND(I371*H371,2)</f>
        <v>0</v>
      </c>
      <c r="BL371" s="19" t="s">
        <v>138</v>
      </c>
      <c r="BM371" s="217" t="s">
        <v>761</v>
      </c>
    </row>
    <row r="372" s="2" customFormat="1">
      <c r="A372" s="40"/>
      <c r="B372" s="41"/>
      <c r="C372" s="42"/>
      <c r="D372" s="219" t="s">
        <v>127</v>
      </c>
      <c r="E372" s="42"/>
      <c r="F372" s="220" t="s">
        <v>762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127</v>
      </c>
      <c r="AU372" s="19" t="s">
        <v>81</v>
      </c>
    </row>
    <row r="373" s="13" customFormat="1">
      <c r="A373" s="13"/>
      <c r="B373" s="228"/>
      <c r="C373" s="229"/>
      <c r="D373" s="230" t="s">
        <v>198</v>
      </c>
      <c r="E373" s="231" t="s">
        <v>19</v>
      </c>
      <c r="F373" s="232" t="s">
        <v>763</v>
      </c>
      <c r="G373" s="229"/>
      <c r="H373" s="233">
        <v>10.166</v>
      </c>
      <c r="I373" s="234"/>
      <c r="J373" s="229"/>
      <c r="K373" s="229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198</v>
      </c>
      <c r="AU373" s="239" t="s">
        <v>81</v>
      </c>
      <c r="AV373" s="13" t="s">
        <v>81</v>
      </c>
      <c r="AW373" s="13" t="s">
        <v>33</v>
      </c>
      <c r="AX373" s="13" t="s">
        <v>79</v>
      </c>
      <c r="AY373" s="239" t="s">
        <v>117</v>
      </c>
    </row>
    <row r="374" s="2" customFormat="1" ht="24.15" customHeight="1">
      <c r="A374" s="40"/>
      <c r="B374" s="41"/>
      <c r="C374" s="206" t="s">
        <v>764</v>
      </c>
      <c r="D374" s="206" t="s">
        <v>120</v>
      </c>
      <c r="E374" s="207" t="s">
        <v>765</v>
      </c>
      <c r="F374" s="208" t="s">
        <v>754</v>
      </c>
      <c r="G374" s="209" t="s">
        <v>356</v>
      </c>
      <c r="H374" s="210">
        <v>396.47399999999999</v>
      </c>
      <c r="I374" s="211"/>
      <c r="J374" s="212">
        <f>ROUND(I374*H374,2)</f>
        <v>0</v>
      </c>
      <c r="K374" s="208" t="s">
        <v>124</v>
      </c>
      <c r="L374" s="46"/>
      <c r="M374" s="213" t="s">
        <v>19</v>
      </c>
      <c r="N374" s="214" t="s">
        <v>42</v>
      </c>
      <c r="O374" s="86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138</v>
      </c>
      <c r="AT374" s="217" t="s">
        <v>120</v>
      </c>
      <c r="AU374" s="217" t="s">
        <v>81</v>
      </c>
      <c r="AY374" s="19" t="s">
        <v>117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79</v>
      </c>
      <c r="BK374" s="218">
        <f>ROUND(I374*H374,2)</f>
        <v>0</v>
      </c>
      <c r="BL374" s="19" t="s">
        <v>138</v>
      </c>
      <c r="BM374" s="217" t="s">
        <v>766</v>
      </c>
    </row>
    <row r="375" s="2" customFormat="1">
      <c r="A375" s="40"/>
      <c r="B375" s="41"/>
      <c r="C375" s="42"/>
      <c r="D375" s="219" t="s">
        <v>127</v>
      </c>
      <c r="E375" s="42"/>
      <c r="F375" s="220" t="s">
        <v>767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127</v>
      </c>
      <c r="AU375" s="19" t="s">
        <v>81</v>
      </c>
    </row>
    <row r="376" s="13" customFormat="1">
      <c r="A376" s="13"/>
      <c r="B376" s="228"/>
      <c r="C376" s="229"/>
      <c r="D376" s="230" t="s">
        <v>198</v>
      </c>
      <c r="E376" s="229"/>
      <c r="F376" s="232" t="s">
        <v>768</v>
      </c>
      <c r="G376" s="229"/>
      <c r="H376" s="233">
        <v>396.47399999999999</v>
      </c>
      <c r="I376" s="234"/>
      <c r="J376" s="229"/>
      <c r="K376" s="229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198</v>
      </c>
      <c r="AU376" s="239" t="s">
        <v>81</v>
      </c>
      <c r="AV376" s="13" t="s">
        <v>81</v>
      </c>
      <c r="AW376" s="13" t="s">
        <v>4</v>
      </c>
      <c r="AX376" s="13" t="s">
        <v>79</v>
      </c>
      <c r="AY376" s="239" t="s">
        <v>117</v>
      </c>
    </row>
    <row r="377" s="2" customFormat="1" ht="24.15" customHeight="1">
      <c r="A377" s="40"/>
      <c r="B377" s="41"/>
      <c r="C377" s="206" t="s">
        <v>769</v>
      </c>
      <c r="D377" s="206" t="s">
        <v>120</v>
      </c>
      <c r="E377" s="207" t="s">
        <v>770</v>
      </c>
      <c r="F377" s="208" t="s">
        <v>771</v>
      </c>
      <c r="G377" s="209" t="s">
        <v>356</v>
      </c>
      <c r="H377" s="210">
        <v>5.3099999999999996</v>
      </c>
      <c r="I377" s="211"/>
      <c r="J377" s="212">
        <f>ROUND(I377*H377,2)</f>
        <v>0</v>
      </c>
      <c r="K377" s="208" t="s">
        <v>124</v>
      </c>
      <c r="L377" s="46"/>
      <c r="M377" s="213" t="s">
        <v>19</v>
      </c>
      <c r="N377" s="214" t="s">
        <v>42</v>
      </c>
      <c r="O377" s="86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138</v>
      </c>
      <c r="AT377" s="217" t="s">
        <v>120</v>
      </c>
      <c r="AU377" s="217" t="s">
        <v>81</v>
      </c>
      <c r="AY377" s="19" t="s">
        <v>117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79</v>
      </c>
      <c r="BK377" s="218">
        <f>ROUND(I377*H377,2)</f>
        <v>0</v>
      </c>
      <c r="BL377" s="19" t="s">
        <v>138</v>
      </c>
      <c r="BM377" s="217" t="s">
        <v>772</v>
      </c>
    </row>
    <row r="378" s="2" customFormat="1">
      <c r="A378" s="40"/>
      <c r="B378" s="41"/>
      <c r="C378" s="42"/>
      <c r="D378" s="219" t="s">
        <v>127</v>
      </c>
      <c r="E378" s="42"/>
      <c r="F378" s="220" t="s">
        <v>773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127</v>
      </c>
      <c r="AU378" s="19" t="s">
        <v>81</v>
      </c>
    </row>
    <row r="379" s="13" customFormat="1">
      <c r="A379" s="13"/>
      <c r="B379" s="228"/>
      <c r="C379" s="229"/>
      <c r="D379" s="230" t="s">
        <v>198</v>
      </c>
      <c r="E379" s="231" t="s">
        <v>19</v>
      </c>
      <c r="F379" s="232" t="s">
        <v>774</v>
      </c>
      <c r="G379" s="229"/>
      <c r="H379" s="233">
        <v>5.3099999999999996</v>
      </c>
      <c r="I379" s="234"/>
      <c r="J379" s="229"/>
      <c r="K379" s="229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198</v>
      </c>
      <c r="AU379" s="239" t="s">
        <v>81</v>
      </c>
      <c r="AV379" s="13" t="s">
        <v>81</v>
      </c>
      <c r="AW379" s="13" t="s">
        <v>33</v>
      </c>
      <c r="AX379" s="13" t="s">
        <v>79</v>
      </c>
      <c r="AY379" s="239" t="s">
        <v>117</v>
      </c>
    </row>
    <row r="380" s="2" customFormat="1" ht="24.15" customHeight="1">
      <c r="A380" s="40"/>
      <c r="B380" s="41"/>
      <c r="C380" s="206" t="s">
        <v>775</v>
      </c>
      <c r="D380" s="206" t="s">
        <v>120</v>
      </c>
      <c r="E380" s="207" t="s">
        <v>776</v>
      </c>
      <c r="F380" s="208" t="s">
        <v>777</v>
      </c>
      <c r="G380" s="209" t="s">
        <v>356</v>
      </c>
      <c r="H380" s="210">
        <v>0.432</v>
      </c>
      <c r="I380" s="211"/>
      <c r="J380" s="212">
        <f>ROUND(I380*H380,2)</f>
        <v>0</v>
      </c>
      <c r="K380" s="208" t="s">
        <v>124</v>
      </c>
      <c r="L380" s="46"/>
      <c r="M380" s="213" t="s">
        <v>19</v>
      </c>
      <c r="N380" s="214" t="s">
        <v>42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138</v>
      </c>
      <c r="AT380" s="217" t="s">
        <v>120</v>
      </c>
      <c r="AU380" s="217" t="s">
        <v>81</v>
      </c>
      <c r="AY380" s="19" t="s">
        <v>117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79</v>
      </c>
      <c r="BK380" s="218">
        <f>ROUND(I380*H380,2)</f>
        <v>0</v>
      </c>
      <c r="BL380" s="19" t="s">
        <v>138</v>
      </c>
      <c r="BM380" s="217" t="s">
        <v>778</v>
      </c>
    </row>
    <row r="381" s="2" customFormat="1">
      <c r="A381" s="40"/>
      <c r="B381" s="41"/>
      <c r="C381" s="42"/>
      <c r="D381" s="219" t="s">
        <v>127</v>
      </c>
      <c r="E381" s="42"/>
      <c r="F381" s="220" t="s">
        <v>779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127</v>
      </c>
      <c r="AU381" s="19" t="s">
        <v>81</v>
      </c>
    </row>
    <row r="382" s="2" customFormat="1" ht="24.15" customHeight="1">
      <c r="A382" s="40"/>
      <c r="B382" s="41"/>
      <c r="C382" s="206" t="s">
        <v>780</v>
      </c>
      <c r="D382" s="206" t="s">
        <v>120</v>
      </c>
      <c r="E382" s="207" t="s">
        <v>781</v>
      </c>
      <c r="F382" s="208" t="s">
        <v>782</v>
      </c>
      <c r="G382" s="209" t="s">
        <v>356</v>
      </c>
      <c r="H382" s="210">
        <v>4.4240000000000004</v>
      </c>
      <c r="I382" s="211"/>
      <c r="J382" s="212">
        <f>ROUND(I382*H382,2)</f>
        <v>0</v>
      </c>
      <c r="K382" s="208" t="s">
        <v>124</v>
      </c>
      <c r="L382" s="46"/>
      <c r="M382" s="213" t="s">
        <v>19</v>
      </c>
      <c r="N382" s="214" t="s">
        <v>42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138</v>
      </c>
      <c r="AT382" s="217" t="s">
        <v>120</v>
      </c>
      <c r="AU382" s="217" t="s">
        <v>81</v>
      </c>
      <c r="AY382" s="19" t="s">
        <v>117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79</v>
      </c>
      <c r="BK382" s="218">
        <f>ROUND(I382*H382,2)</f>
        <v>0</v>
      </c>
      <c r="BL382" s="19" t="s">
        <v>138</v>
      </c>
      <c r="BM382" s="217" t="s">
        <v>783</v>
      </c>
    </row>
    <row r="383" s="2" customFormat="1">
      <c r="A383" s="40"/>
      <c r="B383" s="41"/>
      <c r="C383" s="42"/>
      <c r="D383" s="219" t="s">
        <v>127</v>
      </c>
      <c r="E383" s="42"/>
      <c r="F383" s="220" t="s">
        <v>784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127</v>
      </c>
      <c r="AU383" s="19" t="s">
        <v>81</v>
      </c>
    </row>
    <row r="384" s="2" customFormat="1" ht="24.15" customHeight="1">
      <c r="A384" s="40"/>
      <c r="B384" s="41"/>
      <c r="C384" s="206" t="s">
        <v>785</v>
      </c>
      <c r="D384" s="206" t="s">
        <v>120</v>
      </c>
      <c r="E384" s="207" t="s">
        <v>786</v>
      </c>
      <c r="F384" s="208" t="s">
        <v>355</v>
      </c>
      <c r="G384" s="209" t="s">
        <v>356</v>
      </c>
      <c r="H384" s="210">
        <v>6.7690000000000001</v>
      </c>
      <c r="I384" s="211"/>
      <c r="J384" s="212">
        <f>ROUND(I384*H384,2)</f>
        <v>0</v>
      </c>
      <c r="K384" s="208" t="s">
        <v>124</v>
      </c>
      <c r="L384" s="46"/>
      <c r="M384" s="213" t="s">
        <v>19</v>
      </c>
      <c r="N384" s="214" t="s">
        <v>42</v>
      </c>
      <c r="O384" s="86"/>
      <c r="P384" s="215">
        <f>O384*H384</f>
        <v>0</v>
      </c>
      <c r="Q384" s="215">
        <v>0</v>
      </c>
      <c r="R384" s="215">
        <f>Q384*H384</f>
        <v>0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138</v>
      </c>
      <c r="AT384" s="217" t="s">
        <v>120</v>
      </c>
      <c r="AU384" s="217" t="s">
        <v>81</v>
      </c>
      <c r="AY384" s="19" t="s">
        <v>117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79</v>
      </c>
      <c r="BK384" s="218">
        <f>ROUND(I384*H384,2)</f>
        <v>0</v>
      </c>
      <c r="BL384" s="19" t="s">
        <v>138</v>
      </c>
      <c r="BM384" s="217" t="s">
        <v>787</v>
      </c>
    </row>
    <row r="385" s="2" customFormat="1">
      <c r="A385" s="40"/>
      <c r="B385" s="41"/>
      <c r="C385" s="42"/>
      <c r="D385" s="219" t="s">
        <v>127</v>
      </c>
      <c r="E385" s="42"/>
      <c r="F385" s="220" t="s">
        <v>788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127</v>
      </c>
      <c r="AU385" s="19" t="s">
        <v>81</v>
      </c>
    </row>
    <row r="386" s="13" customFormat="1">
      <c r="A386" s="13"/>
      <c r="B386" s="228"/>
      <c r="C386" s="229"/>
      <c r="D386" s="230" t="s">
        <v>198</v>
      </c>
      <c r="E386" s="231" t="s">
        <v>19</v>
      </c>
      <c r="F386" s="232" t="s">
        <v>789</v>
      </c>
      <c r="G386" s="229"/>
      <c r="H386" s="233">
        <v>6.7690000000000001</v>
      </c>
      <c r="I386" s="234"/>
      <c r="J386" s="229"/>
      <c r="K386" s="229"/>
      <c r="L386" s="235"/>
      <c r="M386" s="236"/>
      <c r="N386" s="237"/>
      <c r="O386" s="237"/>
      <c r="P386" s="237"/>
      <c r="Q386" s="237"/>
      <c r="R386" s="237"/>
      <c r="S386" s="237"/>
      <c r="T386" s="23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9" t="s">
        <v>198</v>
      </c>
      <c r="AU386" s="239" t="s">
        <v>81</v>
      </c>
      <c r="AV386" s="13" t="s">
        <v>81</v>
      </c>
      <c r="AW386" s="13" t="s">
        <v>33</v>
      </c>
      <c r="AX386" s="13" t="s">
        <v>79</v>
      </c>
      <c r="AY386" s="239" t="s">
        <v>117</v>
      </c>
    </row>
    <row r="387" s="12" customFormat="1" ht="22.8" customHeight="1">
      <c r="A387" s="12"/>
      <c r="B387" s="190"/>
      <c r="C387" s="191"/>
      <c r="D387" s="192" t="s">
        <v>70</v>
      </c>
      <c r="E387" s="204" t="s">
        <v>790</v>
      </c>
      <c r="F387" s="204" t="s">
        <v>791</v>
      </c>
      <c r="G387" s="191"/>
      <c r="H387" s="191"/>
      <c r="I387" s="194"/>
      <c r="J387" s="205">
        <f>BK387</f>
        <v>0</v>
      </c>
      <c r="K387" s="191"/>
      <c r="L387" s="196"/>
      <c r="M387" s="197"/>
      <c r="N387" s="198"/>
      <c r="O387" s="198"/>
      <c r="P387" s="199">
        <f>SUM(P388:P389)</f>
        <v>0</v>
      </c>
      <c r="Q387" s="198"/>
      <c r="R387" s="199">
        <f>SUM(R388:R389)</f>
        <v>0</v>
      </c>
      <c r="S387" s="198"/>
      <c r="T387" s="200">
        <f>SUM(T388:T389)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01" t="s">
        <v>79</v>
      </c>
      <c r="AT387" s="202" t="s">
        <v>70</v>
      </c>
      <c r="AU387" s="202" t="s">
        <v>79</v>
      </c>
      <c r="AY387" s="201" t="s">
        <v>117</v>
      </c>
      <c r="BK387" s="203">
        <f>SUM(BK388:BK389)</f>
        <v>0</v>
      </c>
    </row>
    <row r="388" s="2" customFormat="1" ht="24.15" customHeight="1">
      <c r="A388" s="40"/>
      <c r="B388" s="41"/>
      <c r="C388" s="206" t="s">
        <v>792</v>
      </c>
      <c r="D388" s="206" t="s">
        <v>120</v>
      </c>
      <c r="E388" s="207" t="s">
        <v>793</v>
      </c>
      <c r="F388" s="208" t="s">
        <v>794</v>
      </c>
      <c r="G388" s="209" t="s">
        <v>356</v>
      </c>
      <c r="H388" s="210">
        <v>27.003</v>
      </c>
      <c r="I388" s="211"/>
      <c r="J388" s="212">
        <f>ROUND(I388*H388,2)</f>
        <v>0</v>
      </c>
      <c r="K388" s="208" t="s">
        <v>124</v>
      </c>
      <c r="L388" s="46"/>
      <c r="M388" s="213" t="s">
        <v>19</v>
      </c>
      <c r="N388" s="214" t="s">
        <v>42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138</v>
      </c>
      <c r="AT388" s="217" t="s">
        <v>120</v>
      </c>
      <c r="AU388" s="217" t="s">
        <v>81</v>
      </c>
      <c r="AY388" s="19" t="s">
        <v>117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79</v>
      </c>
      <c r="BK388" s="218">
        <f>ROUND(I388*H388,2)</f>
        <v>0</v>
      </c>
      <c r="BL388" s="19" t="s">
        <v>138</v>
      </c>
      <c r="BM388" s="217" t="s">
        <v>795</v>
      </c>
    </row>
    <row r="389" s="2" customFormat="1">
      <c r="A389" s="40"/>
      <c r="B389" s="41"/>
      <c r="C389" s="42"/>
      <c r="D389" s="219" t="s">
        <v>127</v>
      </c>
      <c r="E389" s="42"/>
      <c r="F389" s="220" t="s">
        <v>796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127</v>
      </c>
      <c r="AU389" s="19" t="s">
        <v>81</v>
      </c>
    </row>
    <row r="390" s="12" customFormat="1" ht="25.92" customHeight="1">
      <c r="A390" s="12"/>
      <c r="B390" s="190"/>
      <c r="C390" s="191"/>
      <c r="D390" s="192" t="s">
        <v>70</v>
      </c>
      <c r="E390" s="193" t="s">
        <v>797</v>
      </c>
      <c r="F390" s="193" t="s">
        <v>798</v>
      </c>
      <c r="G390" s="191"/>
      <c r="H390" s="191"/>
      <c r="I390" s="194"/>
      <c r="J390" s="195">
        <f>BK390</f>
        <v>0</v>
      </c>
      <c r="K390" s="191"/>
      <c r="L390" s="196"/>
      <c r="M390" s="197"/>
      <c r="N390" s="198"/>
      <c r="O390" s="198"/>
      <c r="P390" s="199">
        <f>P391</f>
        <v>0</v>
      </c>
      <c r="Q390" s="198"/>
      <c r="R390" s="199">
        <f>R391</f>
        <v>0.00132</v>
      </c>
      <c r="S390" s="198"/>
      <c r="T390" s="200">
        <f>T391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1" t="s">
        <v>81</v>
      </c>
      <c r="AT390" s="202" t="s">
        <v>70</v>
      </c>
      <c r="AU390" s="202" t="s">
        <v>71</v>
      </c>
      <c r="AY390" s="201" t="s">
        <v>117</v>
      </c>
      <c r="BK390" s="203">
        <f>BK391</f>
        <v>0</v>
      </c>
    </row>
    <row r="391" s="12" customFormat="1" ht="22.8" customHeight="1">
      <c r="A391" s="12"/>
      <c r="B391" s="190"/>
      <c r="C391" s="191"/>
      <c r="D391" s="192" t="s">
        <v>70</v>
      </c>
      <c r="E391" s="204" t="s">
        <v>799</v>
      </c>
      <c r="F391" s="204" t="s">
        <v>800</v>
      </c>
      <c r="G391" s="191"/>
      <c r="H391" s="191"/>
      <c r="I391" s="194"/>
      <c r="J391" s="205">
        <f>BK391</f>
        <v>0</v>
      </c>
      <c r="K391" s="191"/>
      <c r="L391" s="196"/>
      <c r="M391" s="197"/>
      <c r="N391" s="198"/>
      <c r="O391" s="198"/>
      <c r="P391" s="199">
        <f>SUM(P392:P393)</f>
        <v>0</v>
      </c>
      <c r="Q391" s="198"/>
      <c r="R391" s="199">
        <f>SUM(R392:R393)</f>
        <v>0.00132</v>
      </c>
      <c r="S391" s="198"/>
      <c r="T391" s="200">
        <f>SUM(T392:T393)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01" t="s">
        <v>81</v>
      </c>
      <c r="AT391" s="202" t="s">
        <v>70</v>
      </c>
      <c r="AU391" s="202" t="s">
        <v>79</v>
      </c>
      <c r="AY391" s="201" t="s">
        <v>117</v>
      </c>
      <c r="BK391" s="203">
        <f>SUM(BK392:BK393)</f>
        <v>0</v>
      </c>
    </row>
    <row r="392" s="2" customFormat="1" ht="16.5" customHeight="1">
      <c r="A392" s="40"/>
      <c r="B392" s="41"/>
      <c r="C392" s="206" t="s">
        <v>801</v>
      </c>
      <c r="D392" s="206" t="s">
        <v>120</v>
      </c>
      <c r="E392" s="207" t="s">
        <v>802</v>
      </c>
      <c r="F392" s="208" t="s">
        <v>803</v>
      </c>
      <c r="G392" s="209" t="s">
        <v>238</v>
      </c>
      <c r="H392" s="210">
        <v>1</v>
      </c>
      <c r="I392" s="211"/>
      <c r="J392" s="212">
        <f>ROUND(I392*H392,2)</f>
        <v>0</v>
      </c>
      <c r="K392" s="208" t="s">
        <v>124</v>
      </c>
      <c r="L392" s="46"/>
      <c r="M392" s="213" t="s">
        <v>19</v>
      </c>
      <c r="N392" s="214" t="s">
        <v>42</v>
      </c>
      <c r="O392" s="86"/>
      <c r="P392" s="215">
        <f>O392*H392</f>
        <v>0</v>
      </c>
      <c r="Q392" s="215">
        <v>0.00132</v>
      </c>
      <c r="R392" s="215">
        <f>Q392*H392</f>
        <v>0.00132</v>
      </c>
      <c r="S392" s="215">
        <v>0</v>
      </c>
      <c r="T392" s="21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7" t="s">
        <v>266</v>
      </c>
      <c r="AT392" s="217" t="s">
        <v>120</v>
      </c>
      <c r="AU392" s="217" t="s">
        <v>81</v>
      </c>
      <c r="AY392" s="19" t="s">
        <v>117</v>
      </c>
      <c r="BE392" s="218">
        <f>IF(N392="základní",J392,0)</f>
        <v>0</v>
      </c>
      <c r="BF392" s="218">
        <f>IF(N392="snížená",J392,0)</f>
        <v>0</v>
      </c>
      <c r="BG392" s="218">
        <f>IF(N392="zákl. přenesená",J392,0)</f>
        <v>0</v>
      </c>
      <c r="BH392" s="218">
        <f>IF(N392="sníž. přenesená",J392,0)</f>
        <v>0</v>
      </c>
      <c r="BI392" s="218">
        <f>IF(N392="nulová",J392,0)</f>
        <v>0</v>
      </c>
      <c r="BJ392" s="19" t="s">
        <v>79</v>
      </c>
      <c r="BK392" s="218">
        <f>ROUND(I392*H392,2)</f>
        <v>0</v>
      </c>
      <c r="BL392" s="19" t="s">
        <v>266</v>
      </c>
      <c r="BM392" s="217" t="s">
        <v>804</v>
      </c>
    </row>
    <row r="393" s="2" customFormat="1">
      <c r="A393" s="40"/>
      <c r="B393" s="41"/>
      <c r="C393" s="42"/>
      <c r="D393" s="219" t="s">
        <v>127</v>
      </c>
      <c r="E393" s="42"/>
      <c r="F393" s="220" t="s">
        <v>805</v>
      </c>
      <c r="G393" s="42"/>
      <c r="H393" s="42"/>
      <c r="I393" s="221"/>
      <c r="J393" s="42"/>
      <c r="K393" s="42"/>
      <c r="L393" s="46"/>
      <c r="M393" s="224"/>
      <c r="N393" s="225"/>
      <c r="O393" s="226"/>
      <c r="P393" s="226"/>
      <c r="Q393" s="226"/>
      <c r="R393" s="226"/>
      <c r="S393" s="226"/>
      <c r="T393" s="22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127</v>
      </c>
      <c r="AU393" s="19" t="s">
        <v>81</v>
      </c>
    </row>
    <row r="394" s="2" customFormat="1" ht="6.96" customHeight="1">
      <c r="A394" s="40"/>
      <c r="B394" s="61"/>
      <c r="C394" s="62"/>
      <c r="D394" s="62"/>
      <c r="E394" s="62"/>
      <c r="F394" s="62"/>
      <c r="G394" s="62"/>
      <c r="H394" s="62"/>
      <c r="I394" s="62"/>
      <c r="J394" s="62"/>
      <c r="K394" s="62"/>
      <c r="L394" s="46"/>
      <c r="M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</row>
  </sheetData>
  <sheetProtection sheet="1" autoFilter="0" formatColumns="0" formatRows="0" objects="1" scenarios="1" spinCount="100000" saltValue="H9OtXows0onKmbVoPAYhv5Y0t4VOwQhZZlIqdTS0Wq09TMqKbhcujrMTnGopg/QQU8AizRNMyLfMml7BCWjYbA==" hashValue="3hIOJfC4YoU7BN2kzdoGqGBoNBKugYOldpU7jQWARYVU337UYudmILbEjokDywcgBnucKvAUc5EI8z3KVDYSBg==" algorithmName="SHA-512" password="CC35"/>
  <autoFilter ref="C89:K39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1_02/113106023"/>
    <hyperlink ref="F97" r:id="rId2" display="https://podminky.urs.cz/item/CS_URS_2021_02/113107022"/>
    <hyperlink ref="F100" r:id="rId3" display="https://podminky.urs.cz/item/CS_URS_2021_02/113107023"/>
    <hyperlink ref="F103" r:id="rId4" display="https://podminky.urs.cz/item/CS_URS_2021_02/113107030"/>
    <hyperlink ref="F106" r:id="rId5" display="https://podminky.urs.cz/item/CS_URS_2021_02/113107043"/>
    <hyperlink ref="F109" r:id="rId6" display="https://podminky.urs.cz/item/CS_URS_2021_02/113201112"/>
    <hyperlink ref="F112" r:id="rId7" display="https://podminky.urs.cz/item/CS_URS_2021_02/113202111"/>
    <hyperlink ref="F115" r:id="rId8" display="https://podminky.urs.cz/item/CS_URS_2021_02/119001401"/>
    <hyperlink ref="F118" r:id="rId9" display="https://podminky.urs.cz/item/CS_URS_2021_02/119001421"/>
    <hyperlink ref="F120" r:id="rId10" display="https://podminky.urs.cz/item/CS_URS_2021_02/119002121"/>
    <hyperlink ref="F122" r:id="rId11" display="https://podminky.urs.cz/item/CS_URS_2021_02/119002122"/>
    <hyperlink ref="F124" r:id="rId12" display="https://podminky.urs.cz/item/CS_URS_2021_02/119002411"/>
    <hyperlink ref="F127" r:id="rId13" display="https://podminky.urs.cz/item/CS_URS_2021_02/119002412"/>
    <hyperlink ref="F129" r:id="rId14" display="https://podminky.urs.cz/item/CS_URS_2021_02/119003141"/>
    <hyperlink ref="F131" r:id="rId15" display="https://podminky.urs.cz/item/CS_URS_2021_02/119003142"/>
    <hyperlink ref="F133" r:id="rId16" display="https://podminky.urs.cz/item/CS_URS_2021_02/119004111"/>
    <hyperlink ref="F135" r:id="rId17" display="https://podminky.urs.cz/item/CS_URS_2021_02/119004112"/>
    <hyperlink ref="F137" r:id="rId18" display="https://podminky.urs.cz/item/CS_URS_2021_02/121112003"/>
    <hyperlink ref="F140" r:id="rId19" display="https://podminky.urs.cz/item/CS_URS_2021_02/121151103"/>
    <hyperlink ref="F143" r:id="rId20" display="https://podminky.urs.cz/item/CS_URS_2021_02/132212211"/>
    <hyperlink ref="F148" r:id="rId21" display="https://podminky.urs.cz/item/CS_URS_2021_02/132254203"/>
    <hyperlink ref="F151" r:id="rId22" display="https://podminky.urs.cz/item/CS_URS_2021_02/139001101"/>
    <hyperlink ref="F154" r:id="rId23" display="https://podminky.urs.cz/item/CS_URS_2021_02/139751101"/>
    <hyperlink ref="F159" r:id="rId24" display="https://podminky.urs.cz/item/CS_URS_2021_02/151201101"/>
    <hyperlink ref="F165" r:id="rId25" display="https://podminky.urs.cz/item/CS_URS_2021_02/151201111"/>
    <hyperlink ref="F167" r:id="rId26" display="https://podminky.urs.cz/item/CS_URS_2021_02/162211311"/>
    <hyperlink ref="F170" r:id="rId27" display="https://podminky.urs.cz/item/CS_URS_2021_02/162751117"/>
    <hyperlink ref="F175" r:id="rId28" display="https://podminky.urs.cz/item/CS_URS_2021_02/162751119"/>
    <hyperlink ref="F178" r:id="rId29" display="https://podminky.urs.cz/item/CS_URS_2021_02/167151101"/>
    <hyperlink ref="F181" r:id="rId30" display="https://podminky.urs.cz/item/CS_URS_2021_02/171201221"/>
    <hyperlink ref="F184" r:id="rId31" display="https://podminky.urs.cz/item/CS_URS_2021_02/174111101"/>
    <hyperlink ref="F187" r:id="rId32" display="https://podminky.urs.cz/item/CS_URS_2021_02/174111102"/>
    <hyperlink ref="F192" r:id="rId33" display="https://podminky.urs.cz/item/CS_URS_2021_02/174151101"/>
    <hyperlink ref="F202" r:id="rId34" display="https://podminky.urs.cz/item/CS_URS_2021_02/175111101"/>
    <hyperlink ref="F209" r:id="rId35" display="https://podminky.urs.cz/item/CS_URS_2021_02/175151101"/>
    <hyperlink ref="F216" r:id="rId36" display="https://podminky.urs.cz/item/CS_URS_2021_02/181152302"/>
    <hyperlink ref="F219" r:id="rId37" display="https://podminky.urs.cz/item/CS_URS_2021_02/181311103"/>
    <hyperlink ref="F221" r:id="rId38" display="https://podminky.urs.cz/item/CS_URS_2021_02/181351003"/>
    <hyperlink ref="F223" r:id="rId39" display="https://podminky.urs.cz/item/CS_URS_2021_02/181411131"/>
    <hyperlink ref="F231" r:id="rId40" display="https://podminky.urs.cz/item/CS_URS_2021_02/451572111"/>
    <hyperlink ref="F240" r:id="rId41" display="https://podminky.urs.cz/item/CS_URS_2021_02/566901133"/>
    <hyperlink ref="F243" r:id="rId42" display="https://podminky.urs.cz/item/CS_URS_2021_02/566901134"/>
    <hyperlink ref="F246" r:id="rId43" display="https://podminky.urs.cz/item/CS_URS_2021_02/566901161"/>
    <hyperlink ref="F249" r:id="rId44" display="https://podminky.urs.cz/item/CS_URS_2021_02/566901171"/>
    <hyperlink ref="F252" r:id="rId45" display="https://podminky.urs.cz/item/CS_URS_2021_02/572340111"/>
    <hyperlink ref="F255" r:id="rId46" display="https://podminky.urs.cz/item/CS_URS_2021_02/573191111"/>
    <hyperlink ref="F258" r:id="rId47" display="https://podminky.urs.cz/item/CS_URS_2021_02/573231112"/>
    <hyperlink ref="F261" r:id="rId48" display="https://podminky.urs.cz/item/CS_URS_2021_02/596211110"/>
    <hyperlink ref="F265" r:id="rId49" display="https://podminky.urs.cz/item/CS_URS_2021_02/871161211"/>
    <hyperlink ref="F273" r:id="rId50" display="https://podminky.urs.cz/item/CS_URS_2021_02/871315211"/>
    <hyperlink ref="F276" r:id="rId51" display="https://podminky.urs.cz/item/CS_URS_2021_02/877161101"/>
    <hyperlink ref="F280" r:id="rId52" display="https://podminky.urs.cz/item/CS_URS_2021_02/877161112"/>
    <hyperlink ref="F283" r:id="rId53" display="https://podminky.urs.cz/item/CS_URS_2021_02/877161118"/>
    <hyperlink ref="F286" r:id="rId54" display="https://podminky.urs.cz/item/CS_URS_2021_02/877315211"/>
    <hyperlink ref="F290" r:id="rId55" display="https://podminky.urs.cz/item/CS_URS_2021_02/879171111"/>
    <hyperlink ref="F292" r:id="rId56" display="https://podminky.urs.cz/item/CS_URS_2021_02/891182211"/>
    <hyperlink ref="F296" r:id="rId57" display="https://podminky.urs.cz/item/CS_URS_2021_02/891249111"/>
    <hyperlink ref="F300" r:id="rId58" display="https://podminky.urs.cz/item/CS_URS_2021_02/892233122"/>
    <hyperlink ref="F302" r:id="rId59" display="https://podminky.urs.cz/item/CS_URS_2021_02/892241111"/>
    <hyperlink ref="F304" r:id="rId60" display="https://podminky.urs.cz/item/CS_URS_2021_02/892351111"/>
    <hyperlink ref="F306" r:id="rId61" display="https://podminky.urs.cz/item/CS_URS_2021_02/892372111"/>
    <hyperlink ref="F308" r:id="rId62" display="https://podminky.urs.cz/item/CS_URS_2021_02/893811223"/>
    <hyperlink ref="F312" r:id="rId63" display="https://podminky.urs.cz/item/CS_URS_2021_02/894812312"/>
    <hyperlink ref="F314" r:id="rId64" display="https://podminky.urs.cz/item/CS_URS_2021_02/894812332"/>
    <hyperlink ref="F316" r:id="rId65" display="https://podminky.urs.cz/item/CS_URS_2021_02/894812339"/>
    <hyperlink ref="F318" r:id="rId66" display="https://podminky.urs.cz/item/CS_URS_2021_02/894812356"/>
    <hyperlink ref="F320" r:id="rId67" display="https://podminky.urs.cz/item/CS_URS_2021_02/899104112"/>
    <hyperlink ref="F324" r:id="rId68" display="https://podminky.urs.cz/item/CS_URS_2021_02/899401112"/>
    <hyperlink ref="F327" r:id="rId69" display="https://podminky.urs.cz/item/CS_URS_2021_02/899721111"/>
    <hyperlink ref="F329" r:id="rId70" display="https://podminky.urs.cz/item/CS_URS_2021_02/899721112"/>
    <hyperlink ref="F331" r:id="rId71" display="https://podminky.urs.cz/item/CS_URS_2021_02/899722114"/>
    <hyperlink ref="F335" r:id="rId72" display="https://podminky.urs.cz/item/CS_URS_2021_02/916231213"/>
    <hyperlink ref="F342" r:id="rId73" display="https://podminky.urs.cz/item/CS_URS_2021_02/916241113"/>
    <hyperlink ref="F344" r:id="rId74" display="https://podminky.urs.cz/item/CS_URS_2021_02/919732221"/>
    <hyperlink ref="F347" r:id="rId75" display="https://podminky.urs.cz/item/CS_URS_2021_02/919735113"/>
    <hyperlink ref="F350" r:id="rId76" display="https://podminky.urs.cz/item/CS_URS_2021_02/961044111"/>
    <hyperlink ref="F353" r:id="rId77" display="https://podminky.urs.cz/item/CS_URS_2021_02/961055111"/>
    <hyperlink ref="F356" r:id="rId78" display="https://podminky.urs.cz/item/CS_URS_2021_02/977151112"/>
    <hyperlink ref="F359" r:id="rId79" display="https://podminky.urs.cz/item/CS_URS_2021_02/977151124"/>
    <hyperlink ref="F362" r:id="rId80" display="https://podminky.urs.cz/item/CS_URS_2021_02/979021113"/>
    <hyperlink ref="F364" r:id="rId81" display="https://podminky.urs.cz/item/CS_URS_2021_02/979051121"/>
    <hyperlink ref="F367" r:id="rId82" display="https://podminky.urs.cz/item/CS_URS_2021_02/997221551"/>
    <hyperlink ref="F369" r:id="rId83" display="https://podminky.urs.cz/item/CS_URS_2021_02/997221559"/>
    <hyperlink ref="F372" r:id="rId84" display="https://podminky.urs.cz/item/CS_URS_2021_02/997221561"/>
    <hyperlink ref="F375" r:id="rId85" display="https://podminky.urs.cz/item/CS_URS_2021_02/997221569"/>
    <hyperlink ref="F378" r:id="rId86" display="https://podminky.urs.cz/item/CS_URS_2021_02/997221615"/>
    <hyperlink ref="F381" r:id="rId87" display="https://podminky.urs.cz/item/CS_URS_2021_02/997221625"/>
    <hyperlink ref="F383" r:id="rId88" display="https://podminky.urs.cz/item/CS_URS_2021_02/997221645"/>
    <hyperlink ref="F385" r:id="rId89" display="https://podminky.urs.cz/item/CS_URS_2021_02/997221655"/>
    <hyperlink ref="F389" r:id="rId90" display="https://podminky.urs.cz/item/CS_URS_2021_02/998276101"/>
    <hyperlink ref="F393" r:id="rId91" display="https://podminky.urs.cz/item/CS_URS_2021_02/7222301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88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Přípojka vodovodu a kanalizace pro objekt Evangqlického kostela ve Varnsdorfu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806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2. 5. 2022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32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ROUND((SUM(BE88:BE207)),  2)</f>
        <v>0</v>
      </c>
      <c r="G33" s="40"/>
      <c r="H33" s="40"/>
      <c r="I33" s="150">
        <v>0.20999999999999999</v>
      </c>
      <c r="J33" s="149">
        <f>ROUND(((SUM(BE88:BE207))*I33),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ROUND((SUM(BF88:BF207)),  2)</f>
        <v>0</v>
      </c>
      <c r="G34" s="40"/>
      <c r="H34" s="40"/>
      <c r="I34" s="150">
        <v>0.14999999999999999</v>
      </c>
      <c r="J34" s="149">
        <f>ROUND(((SUM(BF88:BF207))*I34),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ROUND((SUM(BG88:BG207)),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ROUND((SUM(BH88:BH207)),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ROUND((SUM(BI88:BI207)),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Přípojka vodovodu a kanalizace pro objekt Evangqlického kostela ve Varnsdorfu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2 - Dešťová kanalizace a vsak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Varnsdorf</v>
      </c>
      <c r="G52" s="42"/>
      <c r="H52" s="42"/>
      <c r="I52" s="34" t="s">
        <v>23</v>
      </c>
      <c r="J52" s="74" t="str">
        <f>IF(J12="","",J12)</f>
        <v>2. 5. 2022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Varnsdorf</v>
      </c>
      <c r="G54" s="42"/>
      <c r="H54" s="42"/>
      <c r="I54" s="34" t="s">
        <v>31</v>
      </c>
      <c r="J54" s="38" t="str">
        <f>E21</f>
        <v>Pavel Hruška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Pavel Hruška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92</v>
      </c>
      <c r="D57" s="164"/>
      <c r="E57" s="164"/>
      <c r="F57" s="164"/>
      <c r="G57" s="164"/>
      <c r="H57" s="164"/>
      <c r="I57" s="164"/>
      <c r="J57" s="165" t="s">
        <v>93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94</v>
      </c>
    </row>
    <row r="60" s="9" customFormat="1" ht="24.96" customHeight="1">
      <c r="A60" s="9"/>
      <c r="B60" s="167"/>
      <c r="C60" s="168"/>
      <c r="D60" s="169" t="s">
        <v>179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180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807</v>
      </c>
      <c r="E62" s="176"/>
      <c r="F62" s="176"/>
      <c r="G62" s="176"/>
      <c r="H62" s="176"/>
      <c r="I62" s="176"/>
      <c r="J62" s="177">
        <f>J152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182</v>
      </c>
      <c r="E63" s="176"/>
      <c r="F63" s="176"/>
      <c r="G63" s="176"/>
      <c r="H63" s="176"/>
      <c r="I63" s="176"/>
      <c r="J63" s="177">
        <f>J161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184</v>
      </c>
      <c r="E64" s="176"/>
      <c r="F64" s="176"/>
      <c r="G64" s="176"/>
      <c r="H64" s="176"/>
      <c r="I64" s="176"/>
      <c r="J64" s="177">
        <f>J165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185</v>
      </c>
      <c r="E65" s="176"/>
      <c r="F65" s="176"/>
      <c r="G65" s="176"/>
      <c r="H65" s="176"/>
      <c r="I65" s="176"/>
      <c r="J65" s="177">
        <f>J199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187</v>
      </c>
      <c r="E66" s="176"/>
      <c r="F66" s="176"/>
      <c r="G66" s="176"/>
      <c r="H66" s="176"/>
      <c r="I66" s="176"/>
      <c r="J66" s="177">
        <f>J201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188</v>
      </c>
      <c r="E67" s="170"/>
      <c r="F67" s="170"/>
      <c r="G67" s="170"/>
      <c r="H67" s="170"/>
      <c r="I67" s="170"/>
      <c r="J67" s="171">
        <f>J204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808</v>
      </c>
      <c r="E68" s="176"/>
      <c r="F68" s="176"/>
      <c r="G68" s="176"/>
      <c r="H68" s="176"/>
      <c r="I68" s="176"/>
      <c r="J68" s="177">
        <f>J205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101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Přípojka vodovodu a kanalizace pro objekt Evangqlického kostela ve Varnsdorfu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89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SO 2 - Dešťová kanalizace a vsak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Varnsdorf</v>
      </c>
      <c r="G82" s="42"/>
      <c r="H82" s="42"/>
      <c r="I82" s="34" t="s">
        <v>23</v>
      </c>
      <c r="J82" s="74" t="str">
        <f>IF(J12="","",J12)</f>
        <v>2. 5. 2022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Město Varnsdorf</v>
      </c>
      <c r="G84" s="42"/>
      <c r="H84" s="42"/>
      <c r="I84" s="34" t="s">
        <v>31</v>
      </c>
      <c r="J84" s="38" t="str">
        <f>E21</f>
        <v>Pavel Hruška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>Pavel Hruška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102</v>
      </c>
      <c r="D87" s="182" t="s">
        <v>56</v>
      </c>
      <c r="E87" s="182" t="s">
        <v>52</v>
      </c>
      <c r="F87" s="182" t="s">
        <v>53</v>
      </c>
      <c r="G87" s="182" t="s">
        <v>103</v>
      </c>
      <c r="H87" s="182" t="s">
        <v>104</v>
      </c>
      <c r="I87" s="182" t="s">
        <v>105</v>
      </c>
      <c r="J87" s="182" t="s">
        <v>93</v>
      </c>
      <c r="K87" s="183" t="s">
        <v>106</v>
      </c>
      <c r="L87" s="184"/>
      <c r="M87" s="94" t="s">
        <v>19</v>
      </c>
      <c r="N87" s="95" t="s">
        <v>41</v>
      </c>
      <c r="O87" s="95" t="s">
        <v>107</v>
      </c>
      <c r="P87" s="95" t="s">
        <v>108</v>
      </c>
      <c r="Q87" s="95" t="s">
        <v>109</v>
      </c>
      <c r="R87" s="95" t="s">
        <v>110</v>
      </c>
      <c r="S87" s="95" t="s">
        <v>111</v>
      </c>
      <c r="T87" s="96" t="s">
        <v>112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113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P89+P204</f>
        <v>0</v>
      </c>
      <c r="Q88" s="98"/>
      <c r="R88" s="187">
        <f>R89+R204</f>
        <v>6.6045274000000003</v>
      </c>
      <c r="S88" s="98"/>
      <c r="T88" s="188">
        <f>T89+T204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70</v>
      </c>
      <c r="AU88" s="19" t="s">
        <v>94</v>
      </c>
      <c r="BK88" s="189">
        <f>BK89+BK204</f>
        <v>0</v>
      </c>
    </row>
    <row r="89" s="12" customFormat="1" ht="25.92" customHeight="1">
      <c r="A89" s="12"/>
      <c r="B89" s="190"/>
      <c r="C89" s="191"/>
      <c r="D89" s="192" t="s">
        <v>70</v>
      </c>
      <c r="E89" s="193" t="s">
        <v>190</v>
      </c>
      <c r="F89" s="193" t="s">
        <v>191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P90+P152+P161+P165+P199+P201</f>
        <v>0</v>
      </c>
      <c r="Q89" s="198"/>
      <c r="R89" s="199">
        <f>R90+R152+R161+R165+R199+R201</f>
        <v>6.5427274000000004</v>
      </c>
      <c r="S89" s="198"/>
      <c r="T89" s="200">
        <f>T90+T152+T161+T165+T199+T201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79</v>
      </c>
      <c r="AT89" s="202" t="s">
        <v>70</v>
      </c>
      <c r="AU89" s="202" t="s">
        <v>71</v>
      </c>
      <c r="AY89" s="201" t="s">
        <v>117</v>
      </c>
      <c r="BK89" s="203">
        <f>BK90+BK152+BK161+BK165+BK199+BK201</f>
        <v>0</v>
      </c>
    </row>
    <row r="90" s="12" customFormat="1" ht="22.8" customHeight="1">
      <c r="A90" s="12"/>
      <c r="B90" s="190"/>
      <c r="C90" s="191"/>
      <c r="D90" s="192" t="s">
        <v>70</v>
      </c>
      <c r="E90" s="204" t="s">
        <v>79</v>
      </c>
      <c r="F90" s="204" t="s">
        <v>192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SUM(P91:P151)</f>
        <v>0</v>
      </c>
      <c r="Q90" s="198"/>
      <c r="R90" s="199">
        <f>SUM(R91:R151)</f>
        <v>0.17536400000000002</v>
      </c>
      <c r="S90" s="198"/>
      <c r="T90" s="200">
        <f>SUM(T91:T151)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79</v>
      </c>
      <c r="AT90" s="202" t="s">
        <v>70</v>
      </c>
      <c r="AU90" s="202" t="s">
        <v>79</v>
      </c>
      <c r="AY90" s="201" t="s">
        <v>117</v>
      </c>
      <c r="BK90" s="203">
        <f>SUM(BK91:BK151)</f>
        <v>0</v>
      </c>
    </row>
    <row r="91" s="2" customFormat="1" ht="16.5" customHeight="1">
      <c r="A91" s="40"/>
      <c r="B91" s="41"/>
      <c r="C91" s="206" t="s">
        <v>79</v>
      </c>
      <c r="D91" s="206" t="s">
        <v>120</v>
      </c>
      <c r="E91" s="207" t="s">
        <v>283</v>
      </c>
      <c r="F91" s="208" t="s">
        <v>284</v>
      </c>
      <c r="G91" s="209" t="s">
        <v>195</v>
      </c>
      <c r="H91" s="210">
        <v>23.399999999999999</v>
      </c>
      <c r="I91" s="211"/>
      <c r="J91" s="212">
        <f>ROUND(I91*H91,2)</f>
        <v>0</v>
      </c>
      <c r="K91" s="208" t="s">
        <v>124</v>
      </c>
      <c r="L91" s="46"/>
      <c r="M91" s="213" t="s">
        <v>19</v>
      </c>
      <c r="N91" s="214" t="s">
        <v>42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138</v>
      </c>
      <c r="AT91" s="217" t="s">
        <v>120</v>
      </c>
      <c r="AU91" s="217" t="s">
        <v>81</v>
      </c>
      <c r="AY91" s="19" t="s">
        <v>117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79</v>
      </c>
      <c r="BK91" s="218">
        <f>ROUND(I91*H91,2)</f>
        <v>0</v>
      </c>
      <c r="BL91" s="19" t="s">
        <v>138</v>
      </c>
      <c r="BM91" s="217" t="s">
        <v>809</v>
      </c>
    </row>
    <row r="92" s="2" customFormat="1">
      <c r="A92" s="40"/>
      <c r="B92" s="41"/>
      <c r="C92" s="42"/>
      <c r="D92" s="219" t="s">
        <v>127</v>
      </c>
      <c r="E92" s="42"/>
      <c r="F92" s="220" t="s">
        <v>286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127</v>
      </c>
      <c r="AU92" s="19" t="s">
        <v>81</v>
      </c>
    </row>
    <row r="93" s="13" customFormat="1">
      <c r="A93" s="13"/>
      <c r="B93" s="228"/>
      <c r="C93" s="229"/>
      <c r="D93" s="230" t="s">
        <v>198</v>
      </c>
      <c r="E93" s="231" t="s">
        <v>19</v>
      </c>
      <c r="F93" s="232" t="s">
        <v>810</v>
      </c>
      <c r="G93" s="229"/>
      <c r="H93" s="233">
        <v>23.399999999999999</v>
      </c>
      <c r="I93" s="234"/>
      <c r="J93" s="229"/>
      <c r="K93" s="229"/>
      <c r="L93" s="235"/>
      <c r="M93" s="236"/>
      <c r="N93" s="237"/>
      <c r="O93" s="237"/>
      <c r="P93" s="237"/>
      <c r="Q93" s="237"/>
      <c r="R93" s="237"/>
      <c r="S93" s="237"/>
      <c r="T93" s="23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9" t="s">
        <v>198</v>
      </c>
      <c r="AU93" s="239" t="s">
        <v>81</v>
      </c>
      <c r="AV93" s="13" t="s">
        <v>81</v>
      </c>
      <c r="AW93" s="13" t="s">
        <v>33</v>
      </c>
      <c r="AX93" s="13" t="s">
        <v>79</v>
      </c>
      <c r="AY93" s="239" t="s">
        <v>117</v>
      </c>
    </row>
    <row r="94" s="2" customFormat="1" ht="24.15" customHeight="1">
      <c r="A94" s="40"/>
      <c r="B94" s="41"/>
      <c r="C94" s="206" t="s">
        <v>81</v>
      </c>
      <c r="D94" s="206" t="s">
        <v>120</v>
      </c>
      <c r="E94" s="207" t="s">
        <v>811</v>
      </c>
      <c r="F94" s="208" t="s">
        <v>812</v>
      </c>
      <c r="G94" s="209" t="s">
        <v>291</v>
      </c>
      <c r="H94" s="210">
        <v>16.649999999999999</v>
      </c>
      <c r="I94" s="211"/>
      <c r="J94" s="212">
        <f>ROUND(I94*H94,2)</f>
        <v>0</v>
      </c>
      <c r="K94" s="208" t="s">
        <v>124</v>
      </c>
      <c r="L94" s="46"/>
      <c r="M94" s="213" t="s">
        <v>19</v>
      </c>
      <c r="N94" s="214" t="s">
        <v>42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138</v>
      </c>
      <c r="AT94" s="217" t="s">
        <v>120</v>
      </c>
      <c r="AU94" s="217" t="s">
        <v>81</v>
      </c>
      <c r="AY94" s="19" t="s">
        <v>117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79</v>
      </c>
      <c r="BK94" s="218">
        <f>ROUND(I94*H94,2)</f>
        <v>0</v>
      </c>
      <c r="BL94" s="19" t="s">
        <v>138</v>
      </c>
      <c r="BM94" s="217" t="s">
        <v>813</v>
      </c>
    </row>
    <row r="95" s="2" customFormat="1">
      <c r="A95" s="40"/>
      <c r="B95" s="41"/>
      <c r="C95" s="42"/>
      <c r="D95" s="219" t="s">
        <v>127</v>
      </c>
      <c r="E95" s="42"/>
      <c r="F95" s="220" t="s">
        <v>814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127</v>
      </c>
      <c r="AU95" s="19" t="s">
        <v>81</v>
      </c>
    </row>
    <row r="96" s="13" customFormat="1">
      <c r="A96" s="13"/>
      <c r="B96" s="228"/>
      <c r="C96" s="229"/>
      <c r="D96" s="230" t="s">
        <v>198</v>
      </c>
      <c r="E96" s="231" t="s">
        <v>19</v>
      </c>
      <c r="F96" s="232" t="s">
        <v>815</v>
      </c>
      <c r="G96" s="229"/>
      <c r="H96" s="233">
        <v>16.649999999999999</v>
      </c>
      <c r="I96" s="234"/>
      <c r="J96" s="229"/>
      <c r="K96" s="229"/>
      <c r="L96" s="235"/>
      <c r="M96" s="236"/>
      <c r="N96" s="237"/>
      <c r="O96" s="237"/>
      <c r="P96" s="237"/>
      <c r="Q96" s="237"/>
      <c r="R96" s="237"/>
      <c r="S96" s="237"/>
      <c r="T96" s="23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9" t="s">
        <v>198</v>
      </c>
      <c r="AU96" s="239" t="s">
        <v>81</v>
      </c>
      <c r="AV96" s="13" t="s">
        <v>81</v>
      </c>
      <c r="AW96" s="13" t="s">
        <v>33</v>
      </c>
      <c r="AX96" s="13" t="s">
        <v>79</v>
      </c>
      <c r="AY96" s="239" t="s">
        <v>117</v>
      </c>
    </row>
    <row r="97" s="2" customFormat="1" ht="24.15" customHeight="1">
      <c r="A97" s="40"/>
      <c r="B97" s="41"/>
      <c r="C97" s="206" t="s">
        <v>133</v>
      </c>
      <c r="D97" s="206" t="s">
        <v>120</v>
      </c>
      <c r="E97" s="207" t="s">
        <v>816</v>
      </c>
      <c r="F97" s="208" t="s">
        <v>817</v>
      </c>
      <c r="G97" s="209" t="s">
        <v>291</v>
      </c>
      <c r="H97" s="210">
        <v>15.119999999999999</v>
      </c>
      <c r="I97" s="211"/>
      <c r="J97" s="212">
        <f>ROUND(I97*H97,2)</f>
        <v>0</v>
      </c>
      <c r="K97" s="208" t="s">
        <v>124</v>
      </c>
      <c r="L97" s="46"/>
      <c r="M97" s="213" t="s">
        <v>19</v>
      </c>
      <c r="N97" s="214" t="s">
        <v>42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138</v>
      </c>
      <c r="AT97" s="217" t="s">
        <v>120</v>
      </c>
      <c r="AU97" s="217" t="s">
        <v>81</v>
      </c>
      <c r="AY97" s="19" t="s">
        <v>117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79</v>
      </c>
      <c r="BK97" s="218">
        <f>ROUND(I97*H97,2)</f>
        <v>0</v>
      </c>
      <c r="BL97" s="19" t="s">
        <v>138</v>
      </c>
      <c r="BM97" s="217" t="s">
        <v>818</v>
      </c>
    </row>
    <row r="98" s="2" customFormat="1">
      <c r="A98" s="40"/>
      <c r="B98" s="41"/>
      <c r="C98" s="42"/>
      <c r="D98" s="219" t="s">
        <v>127</v>
      </c>
      <c r="E98" s="42"/>
      <c r="F98" s="220" t="s">
        <v>819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127</v>
      </c>
      <c r="AU98" s="19" t="s">
        <v>81</v>
      </c>
    </row>
    <row r="99" s="13" customFormat="1">
      <c r="A99" s="13"/>
      <c r="B99" s="228"/>
      <c r="C99" s="229"/>
      <c r="D99" s="230" t="s">
        <v>198</v>
      </c>
      <c r="E99" s="231" t="s">
        <v>19</v>
      </c>
      <c r="F99" s="232" t="s">
        <v>820</v>
      </c>
      <c r="G99" s="229"/>
      <c r="H99" s="233">
        <v>15.119999999999999</v>
      </c>
      <c r="I99" s="234"/>
      <c r="J99" s="229"/>
      <c r="K99" s="229"/>
      <c r="L99" s="235"/>
      <c r="M99" s="236"/>
      <c r="N99" s="237"/>
      <c r="O99" s="237"/>
      <c r="P99" s="237"/>
      <c r="Q99" s="237"/>
      <c r="R99" s="237"/>
      <c r="S99" s="237"/>
      <c r="T99" s="23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9" t="s">
        <v>198</v>
      </c>
      <c r="AU99" s="239" t="s">
        <v>81</v>
      </c>
      <c r="AV99" s="13" t="s">
        <v>81</v>
      </c>
      <c r="AW99" s="13" t="s">
        <v>33</v>
      </c>
      <c r="AX99" s="13" t="s">
        <v>79</v>
      </c>
      <c r="AY99" s="239" t="s">
        <v>117</v>
      </c>
    </row>
    <row r="100" s="2" customFormat="1" ht="16.5" customHeight="1">
      <c r="A100" s="40"/>
      <c r="B100" s="41"/>
      <c r="C100" s="206" t="s">
        <v>138</v>
      </c>
      <c r="D100" s="206" t="s">
        <v>120</v>
      </c>
      <c r="E100" s="207" t="s">
        <v>316</v>
      </c>
      <c r="F100" s="208" t="s">
        <v>317</v>
      </c>
      <c r="G100" s="209" t="s">
        <v>195</v>
      </c>
      <c r="H100" s="210">
        <v>57.600000000000001</v>
      </c>
      <c r="I100" s="211"/>
      <c r="J100" s="212">
        <f>ROUND(I100*H100,2)</f>
        <v>0</v>
      </c>
      <c r="K100" s="208" t="s">
        <v>124</v>
      </c>
      <c r="L100" s="46"/>
      <c r="M100" s="213" t="s">
        <v>19</v>
      </c>
      <c r="N100" s="214" t="s">
        <v>42</v>
      </c>
      <c r="O100" s="86"/>
      <c r="P100" s="215">
        <f>O100*H100</f>
        <v>0</v>
      </c>
      <c r="Q100" s="215">
        <v>0.00199</v>
      </c>
      <c r="R100" s="215">
        <f>Q100*H100</f>
        <v>0.114624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138</v>
      </c>
      <c r="AT100" s="217" t="s">
        <v>120</v>
      </c>
      <c r="AU100" s="217" t="s">
        <v>81</v>
      </c>
      <c r="AY100" s="19" t="s">
        <v>117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79</v>
      </c>
      <c r="BK100" s="218">
        <f>ROUND(I100*H100,2)</f>
        <v>0</v>
      </c>
      <c r="BL100" s="19" t="s">
        <v>138</v>
      </c>
      <c r="BM100" s="217" t="s">
        <v>821</v>
      </c>
    </row>
    <row r="101" s="2" customFormat="1">
      <c r="A101" s="40"/>
      <c r="B101" s="41"/>
      <c r="C101" s="42"/>
      <c r="D101" s="219" t="s">
        <v>127</v>
      </c>
      <c r="E101" s="42"/>
      <c r="F101" s="220" t="s">
        <v>319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127</v>
      </c>
      <c r="AU101" s="19" t="s">
        <v>81</v>
      </c>
    </row>
    <row r="102" s="13" customFormat="1">
      <c r="A102" s="13"/>
      <c r="B102" s="228"/>
      <c r="C102" s="229"/>
      <c r="D102" s="230" t="s">
        <v>198</v>
      </c>
      <c r="E102" s="231" t="s">
        <v>19</v>
      </c>
      <c r="F102" s="232" t="s">
        <v>822</v>
      </c>
      <c r="G102" s="229"/>
      <c r="H102" s="233">
        <v>57.600000000000001</v>
      </c>
      <c r="I102" s="234"/>
      <c r="J102" s="229"/>
      <c r="K102" s="229"/>
      <c r="L102" s="235"/>
      <c r="M102" s="236"/>
      <c r="N102" s="237"/>
      <c r="O102" s="237"/>
      <c r="P102" s="237"/>
      <c r="Q102" s="237"/>
      <c r="R102" s="237"/>
      <c r="S102" s="237"/>
      <c r="T102" s="23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9" t="s">
        <v>198</v>
      </c>
      <c r="AU102" s="239" t="s">
        <v>81</v>
      </c>
      <c r="AV102" s="13" t="s">
        <v>81</v>
      </c>
      <c r="AW102" s="13" t="s">
        <v>33</v>
      </c>
      <c r="AX102" s="13" t="s">
        <v>79</v>
      </c>
      <c r="AY102" s="239" t="s">
        <v>117</v>
      </c>
    </row>
    <row r="103" s="2" customFormat="1" ht="24.15" customHeight="1">
      <c r="A103" s="40"/>
      <c r="B103" s="41"/>
      <c r="C103" s="206" t="s">
        <v>116</v>
      </c>
      <c r="D103" s="206" t="s">
        <v>120</v>
      </c>
      <c r="E103" s="207" t="s">
        <v>324</v>
      </c>
      <c r="F103" s="208" t="s">
        <v>325</v>
      </c>
      <c r="G103" s="209" t="s">
        <v>195</v>
      </c>
      <c r="H103" s="210">
        <v>57.600000000000001</v>
      </c>
      <c r="I103" s="211"/>
      <c r="J103" s="212">
        <f>ROUND(I103*H103,2)</f>
        <v>0</v>
      </c>
      <c r="K103" s="208" t="s">
        <v>124</v>
      </c>
      <c r="L103" s="46"/>
      <c r="M103" s="213" t="s">
        <v>19</v>
      </c>
      <c r="N103" s="214" t="s">
        <v>42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138</v>
      </c>
      <c r="AT103" s="217" t="s">
        <v>120</v>
      </c>
      <c r="AU103" s="217" t="s">
        <v>81</v>
      </c>
      <c r="AY103" s="19" t="s">
        <v>117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79</v>
      </c>
      <c r="BK103" s="218">
        <f>ROUND(I103*H103,2)</f>
        <v>0</v>
      </c>
      <c r="BL103" s="19" t="s">
        <v>138</v>
      </c>
      <c r="BM103" s="217" t="s">
        <v>823</v>
      </c>
    </row>
    <row r="104" s="2" customFormat="1">
      <c r="A104" s="40"/>
      <c r="B104" s="41"/>
      <c r="C104" s="42"/>
      <c r="D104" s="219" t="s">
        <v>127</v>
      </c>
      <c r="E104" s="42"/>
      <c r="F104" s="220" t="s">
        <v>327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127</v>
      </c>
      <c r="AU104" s="19" t="s">
        <v>81</v>
      </c>
    </row>
    <row r="105" s="2" customFormat="1" ht="16.5" customHeight="1">
      <c r="A105" s="40"/>
      <c r="B105" s="41"/>
      <c r="C105" s="206" t="s">
        <v>150</v>
      </c>
      <c r="D105" s="206" t="s">
        <v>120</v>
      </c>
      <c r="E105" s="207" t="s">
        <v>824</v>
      </c>
      <c r="F105" s="208" t="s">
        <v>825</v>
      </c>
      <c r="G105" s="209" t="s">
        <v>195</v>
      </c>
      <c r="H105" s="210">
        <v>24</v>
      </c>
      <c r="I105" s="211"/>
      <c r="J105" s="212">
        <f>ROUND(I105*H105,2)</f>
        <v>0</v>
      </c>
      <c r="K105" s="208" t="s">
        <v>124</v>
      </c>
      <c r="L105" s="46"/>
      <c r="M105" s="213" t="s">
        <v>19</v>
      </c>
      <c r="N105" s="214" t="s">
        <v>42</v>
      </c>
      <c r="O105" s="86"/>
      <c r="P105" s="215">
        <f>O105*H105</f>
        <v>0</v>
      </c>
      <c r="Q105" s="215">
        <v>0.00149</v>
      </c>
      <c r="R105" s="215">
        <f>Q105*H105</f>
        <v>0.03576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138</v>
      </c>
      <c r="AT105" s="217" t="s">
        <v>120</v>
      </c>
      <c r="AU105" s="217" t="s">
        <v>81</v>
      </c>
      <c r="AY105" s="19" t="s">
        <v>117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79</v>
      </c>
      <c r="BK105" s="218">
        <f>ROUND(I105*H105,2)</f>
        <v>0</v>
      </c>
      <c r="BL105" s="19" t="s">
        <v>138</v>
      </c>
      <c r="BM105" s="217" t="s">
        <v>826</v>
      </c>
    </row>
    <row r="106" s="2" customFormat="1">
      <c r="A106" s="40"/>
      <c r="B106" s="41"/>
      <c r="C106" s="42"/>
      <c r="D106" s="219" t="s">
        <v>127</v>
      </c>
      <c r="E106" s="42"/>
      <c r="F106" s="220" t="s">
        <v>827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127</v>
      </c>
      <c r="AU106" s="19" t="s">
        <v>81</v>
      </c>
    </row>
    <row r="107" s="13" customFormat="1">
      <c r="A107" s="13"/>
      <c r="B107" s="228"/>
      <c r="C107" s="229"/>
      <c r="D107" s="230" t="s">
        <v>198</v>
      </c>
      <c r="E107" s="231" t="s">
        <v>19</v>
      </c>
      <c r="F107" s="232" t="s">
        <v>828</v>
      </c>
      <c r="G107" s="229"/>
      <c r="H107" s="233">
        <v>24</v>
      </c>
      <c r="I107" s="234"/>
      <c r="J107" s="229"/>
      <c r="K107" s="229"/>
      <c r="L107" s="235"/>
      <c r="M107" s="236"/>
      <c r="N107" s="237"/>
      <c r="O107" s="237"/>
      <c r="P107" s="237"/>
      <c r="Q107" s="237"/>
      <c r="R107" s="237"/>
      <c r="S107" s="237"/>
      <c r="T107" s="23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9" t="s">
        <v>198</v>
      </c>
      <c r="AU107" s="239" t="s">
        <v>81</v>
      </c>
      <c r="AV107" s="13" t="s">
        <v>81</v>
      </c>
      <c r="AW107" s="13" t="s">
        <v>33</v>
      </c>
      <c r="AX107" s="13" t="s">
        <v>79</v>
      </c>
      <c r="AY107" s="239" t="s">
        <v>117</v>
      </c>
    </row>
    <row r="108" s="2" customFormat="1" ht="24.15" customHeight="1">
      <c r="A108" s="40"/>
      <c r="B108" s="41"/>
      <c r="C108" s="206" t="s">
        <v>155</v>
      </c>
      <c r="D108" s="206" t="s">
        <v>120</v>
      </c>
      <c r="E108" s="207" t="s">
        <v>829</v>
      </c>
      <c r="F108" s="208" t="s">
        <v>830</v>
      </c>
      <c r="G108" s="209" t="s">
        <v>195</v>
      </c>
      <c r="H108" s="210">
        <v>24</v>
      </c>
      <c r="I108" s="211"/>
      <c r="J108" s="212">
        <f>ROUND(I108*H108,2)</f>
        <v>0</v>
      </c>
      <c r="K108" s="208" t="s">
        <v>124</v>
      </c>
      <c r="L108" s="46"/>
      <c r="M108" s="213" t="s">
        <v>19</v>
      </c>
      <c r="N108" s="214" t="s">
        <v>42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138</v>
      </c>
      <c r="AT108" s="217" t="s">
        <v>120</v>
      </c>
      <c r="AU108" s="217" t="s">
        <v>81</v>
      </c>
      <c r="AY108" s="19" t="s">
        <v>117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79</v>
      </c>
      <c r="BK108" s="218">
        <f>ROUND(I108*H108,2)</f>
        <v>0</v>
      </c>
      <c r="BL108" s="19" t="s">
        <v>138</v>
      </c>
      <c r="BM108" s="217" t="s">
        <v>831</v>
      </c>
    </row>
    <row r="109" s="2" customFormat="1">
      <c r="A109" s="40"/>
      <c r="B109" s="41"/>
      <c r="C109" s="42"/>
      <c r="D109" s="219" t="s">
        <v>127</v>
      </c>
      <c r="E109" s="42"/>
      <c r="F109" s="220" t="s">
        <v>832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127</v>
      </c>
      <c r="AU109" s="19" t="s">
        <v>81</v>
      </c>
    </row>
    <row r="110" s="2" customFormat="1" ht="21.75" customHeight="1">
      <c r="A110" s="40"/>
      <c r="B110" s="41"/>
      <c r="C110" s="206" t="s">
        <v>162</v>
      </c>
      <c r="D110" s="206" t="s">
        <v>120</v>
      </c>
      <c r="E110" s="207" t="s">
        <v>833</v>
      </c>
      <c r="F110" s="208" t="s">
        <v>834</v>
      </c>
      <c r="G110" s="209" t="s">
        <v>291</v>
      </c>
      <c r="H110" s="210">
        <v>18</v>
      </c>
      <c r="I110" s="211"/>
      <c r="J110" s="212">
        <f>ROUND(I110*H110,2)</f>
        <v>0</v>
      </c>
      <c r="K110" s="208" t="s">
        <v>124</v>
      </c>
      <c r="L110" s="46"/>
      <c r="M110" s="213" t="s">
        <v>19</v>
      </c>
      <c r="N110" s="214" t="s">
        <v>42</v>
      </c>
      <c r="O110" s="86"/>
      <c r="P110" s="215">
        <f>O110*H110</f>
        <v>0</v>
      </c>
      <c r="Q110" s="215">
        <v>0.0013600000000000001</v>
      </c>
      <c r="R110" s="215">
        <f>Q110*H110</f>
        <v>0.024480000000000002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138</v>
      </c>
      <c r="AT110" s="217" t="s">
        <v>120</v>
      </c>
      <c r="AU110" s="217" t="s">
        <v>81</v>
      </c>
      <c r="AY110" s="19" t="s">
        <v>117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79</v>
      </c>
      <c r="BK110" s="218">
        <f>ROUND(I110*H110,2)</f>
        <v>0</v>
      </c>
      <c r="BL110" s="19" t="s">
        <v>138</v>
      </c>
      <c r="BM110" s="217" t="s">
        <v>835</v>
      </c>
    </row>
    <row r="111" s="2" customFormat="1">
      <c r="A111" s="40"/>
      <c r="B111" s="41"/>
      <c r="C111" s="42"/>
      <c r="D111" s="219" t="s">
        <v>127</v>
      </c>
      <c r="E111" s="42"/>
      <c r="F111" s="220" t="s">
        <v>836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127</v>
      </c>
      <c r="AU111" s="19" t="s">
        <v>81</v>
      </c>
    </row>
    <row r="112" s="13" customFormat="1">
      <c r="A112" s="13"/>
      <c r="B112" s="228"/>
      <c r="C112" s="229"/>
      <c r="D112" s="230" t="s">
        <v>198</v>
      </c>
      <c r="E112" s="231" t="s">
        <v>19</v>
      </c>
      <c r="F112" s="232" t="s">
        <v>837</v>
      </c>
      <c r="G112" s="229"/>
      <c r="H112" s="233">
        <v>18</v>
      </c>
      <c r="I112" s="234"/>
      <c r="J112" s="229"/>
      <c r="K112" s="229"/>
      <c r="L112" s="235"/>
      <c r="M112" s="236"/>
      <c r="N112" s="237"/>
      <c r="O112" s="237"/>
      <c r="P112" s="237"/>
      <c r="Q112" s="237"/>
      <c r="R112" s="237"/>
      <c r="S112" s="237"/>
      <c r="T112" s="23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9" t="s">
        <v>198</v>
      </c>
      <c r="AU112" s="239" t="s">
        <v>81</v>
      </c>
      <c r="AV112" s="13" t="s">
        <v>81</v>
      </c>
      <c r="AW112" s="13" t="s">
        <v>33</v>
      </c>
      <c r="AX112" s="13" t="s">
        <v>79</v>
      </c>
      <c r="AY112" s="239" t="s">
        <v>117</v>
      </c>
    </row>
    <row r="113" s="2" customFormat="1" ht="24.15" customHeight="1">
      <c r="A113" s="40"/>
      <c r="B113" s="41"/>
      <c r="C113" s="206" t="s">
        <v>167</v>
      </c>
      <c r="D113" s="206" t="s">
        <v>120</v>
      </c>
      <c r="E113" s="207" t="s">
        <v>838</v>
      </c>
      <c r="F113" s="208" t="s">
        <v>839</v>
      </c>
      <c r="G113" s="209" t="s">
        <v>291</v>
      </c>
      <c r="H113" s="210">
        <v>18</v>
      </c>
      <c r="I113" s="211"/>
      <c r="J113" s="212">
        <f>ROUND(I113*H113,2)</f>
        <v>0</v>
      </c>
      <c r="K113" s="208" t="s">
        <v>124</v>
      </c>
      <c r="L113" s="46"/>
      <c r="M113" s="213" t="s">
        <v>19</v>
      </c>
      <c r="N113" s="214" t="s">
        <v>42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138</v>
      </c>
      <c r="AT113" s="217" t="s">
        <v>120</v>
      </c>
      <c r="AU113" s="217" t="s">
        <v>81</v>
      </c>
      <c r="AY113" s="19" t="s">
        <v>117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79</v>
      </c>
      <c r="BK113" s="218">
        <f>ROUND(I113*H113,2)</f>
        <v>0</v>
      </c>
      <c r="BL113" s="19" t="s">
        <v>138</v>
      </c>
      <c r="BM113" s="217" t="s">
        <v>840</v>
      </c>
    </row>
    <row r="114" s="2" customFormat="1">
      <c r="A114" s="40"/>
      <c r="B114" s="41"/>
      <c r="C114" s="42"/>
      <c r="D114" s="219" t="s">
        <v>127</v>
      </c>
      <c r="E114" s="42"/>
      <c r="F114" s="220" t="s">
        <v>841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127</v>
      </c>
      <c r="AU114" s="19" t="s">
        <v>81</v>
      </c>
    </row>
    <row r="115" s="2" customFormat="1" ht="37.8" customHeight="1">
      <c r="A115" s="40"/>
      <c r="B115" s="41"/>
      <c r="C115" s="206" t="s">
        <v>174</v>
      </c>
      <c r="D115" s="206" t="s">
        <v>120</v>
      </c>
      <c r="E115" s="207" t="s">
        <v>335</v>
      </c>
      <c r="F115" s="208" t="s">
        <v>336</v>
      </c>
      <c r="G115" s="209" t="s">
        <v>291</v>
      </c>
      <c r="H115" s="210">
        <v>13.68</v>
      </c>
      <c r="I115" s="211"/>
      <c r="J115" s="212">
        <f>ROUND(I115*H115,2)</f>
        <v>0</v>
      </c>
      <c r="K115" s="208" t="s">
        <v>124</v>
      </c>
      <c r="L115" s="46"/>
      <c r="M115" s="213" t="s">
        <v>19</v>
      </c>
      <c r="N115" s="214" t="s">
        <v>42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138</v>
      </c>
      <c r="AT115" s="217" t="s">
        <v>120</v>
      </c>
      <c r="AU115" s="217" t="s">
        <v>81</v>
      </c>
      <c r="AY115" s="19" t="s">
        <v>117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79</v>
      </c>
      <c r="BK115" s="218">
        <f>ROUND(I115*H115,2)</f>
        <v>0</v>
      </c>
      <c r="BL115" s="19" t="s">
        <v>138</v>
      </c>
      <c r="BM115" s="217" t="s">
        <v>842</v>
      </c>
    </row>
    <row r="116" s="2" customFormat="1">
      <c r="A116" s="40"/>
      <c r="B116" s="41"/>
      <c r="C116" s="42"/>
      <c r="D116" s="219" t="s">
        <v>127</v>
      </c>
      <c r="E116" s="42"/>
      <c r="F116" s="220" t="s">
        <v>338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127</v>
      </c>
      <c r="AU116" s="19" t="s">
        <v>81</v>
      </c>
    </row>
    <row r="117" s="13" customFormat="1">
      <c r="A117" s="13"/>
      <c r="B117" s="228"/>
      <c r="C117" s="229"/>
      <c r="D117" s="230" t="s">
        <v>198</v>
      </c>
      <c r="E117" s="231" t="s">
        <v>19</v>
      </c>
      <c r="F117" s="232" t="s">
        <v>843</v>
      </c>
      <c r="G117" s="229"/>
      <c r="H117" s="233">
        <v>31.77</v>
      </c>
      <c r="I117" s="234"/>
      <c r="J117" s="229"/>
      <c r="K117" s="229"/>
      <c r="L117" s="235"/>
      <c r="M117" s="236"/>
      <c r="N117" s="237"/>
      <c r="O117" s="237"/>
      <c r="P117" s="237"/>
      <c r="Q117" s="237"/>
      <c r="R117" s="237"/>
      <c r="S117" s="237"/>
      <c r="T117" s="23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9" t="s">
        <v>198</v>
      </c>
      <c r="AU117" s="239" t="s">
        <v>81</v>
      </c>
      <c r="AV117" s="13" t="s">
        <v>81</v>
      </c>
      <c r="AW117" s="13" t="s">
        <v>33</v>
      </c>
      <c r="AX117" s="13" t="s">
        <v>71</v>
      </c>
      <c r="AY117" s="239" t="s">
        <v>117</v>
      </c>
    </row>
    <row r="118" s="13" customFormat="1">
      <c r="A118" s="13"/>
      <c r="B118" s="228"/>
      <c r="C118" s="229"/>
      <c r="D118" s="230" t="s">
        <v>198</v>
      </c>
      <c r="E118" s="231" t="s">
        <v>19</v>
      </c>
      <c r="F118" s="232" t="s">
        <v>844</v>
      </c>
      <c r="G118" s="229"/>
      <c r="H118" s="233">
        <v>-18.09</v>
      </c>
      <c r="I118" s="234"/>
      <c r="J118" s="229"/>
      <c r="K118" s="229"/>
      <c r="L118" s="235"/>
      <c r="M118" s="236"/>
      <c r="N118" s="237"/>
      <c r="O118" s="237"/>
      <c r="P118" s="237"/>
      <c r="Q118" s="237"/>
      <c r="R118" s="237"/>
      <c r="S118" s="237"/>
      <c r="T118" s="23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9" t="s">
        <v>198</v>
      </c>
      <c r="AU118" s="239" t="s">
        <v>81</v>
      </c>
      <c r="AV118" s="13" t="s">
        <v>81</v>
      </c>
      <c r="AW118" s="13" t="s">
        <v>33</v>
      </c>
      <c r="AX118" s="13" t="s">
        <v>71</v>
      </c>
      <c r="AY118" s="239" t="s">
        <v>117</v>
      </c>
    </row>
    <row r="119" s="14" customFormat="1">
      <c r="A119" s="14"/>
      <c r="B119" s="240"/>
      <c r="C119" s="241"/>
      <c r="D119" s="230" t="s">
        <v>198</v>
      </c>
      <c r="E119" s="242" t="s">
        <v>19</v>
      </c>
      <c r="F119" s="243" t="s">
        <v>296</v>
      </c>
      <c r="G119" s="241"/>
      <c r="H119" s="244">
        <v>13.68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0" t="s">
        <v>198</v>
      </c>
      <c r="AU119" s="250" t="s">
        <v>81</v>
      </c>
      <c r="AV119" s="14" t="s">
        <v>138</v>
      </c>
      <c r="AW119" s="14" t="s">
        <v>33</v>
      </c>
      <c r="AX119" s="14" t="s">
        <v>79</v>
      </c>
      <c r="AY119" s="250" t="s">
        <v>117</v>
      </c>
    </row>
    <row r="120" s="2" customFormat="1" ht="37.8" customHeight="1">
      <c r="A120" s="40"/>
      <c r="B120" s="41"/>
      <c r="C120" s="206" t="s">
        <v>241</v>
      </c>
      <c r="D120" s="206" t="s">
        <v>120</v>
      </c>
      <c r="E120" s="207" t="s">
        <v>342</v>
      </c>
      <c r="F120" s="208" t="s">
        <v>343</v>
      </c>
      <c r="G120" s="209" t="s">
        <v>291</v>
      </c>
      <c r="H120" s="210">
        <v>410.39999999999998</v>
      </c>
      <c r="I120" s="211"/>
      <c r="J120" s="212">
        <f>ROUND(I120*H120,2)</f>
        <v>0</v>
      </c>
      <c r="K120" s="208" t="s">
        <v>124</v>
      </c>
      <c r="L120" s="46"/>
      <c r="M120" s="213" t="s">
        <v>19</v>
      </c>
      <c r="N120" s="214" t="s">
        <v>42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138</v>
      </c>
      <c r="AT120" s="217" t="s">
        <v>120</v>
      </c>
      <c r="AU120" s="217" t="s">
        <v>81</v>
      </c>
      <c r="AY120" s="19" t="s">
        <v>117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79</v>
      </c>
      <c r="BK120" s="218">
        <f>ROUND(I120*H120,2)</f>
        <v>0</v>
      </c>
      <c r="BL120" s="19" t="s">
        <v>138</v>
      </c>
      <c r="BM120" s="217" t="s">
        <v>845</v>
      </c>
    </row>
    <row r="121" s="2" customFormat="1">
      <c r="A121" s="40"/>
      <c r="B121" s="41"/>
      <c r="C121" s="42"/>
      <c r="D121" s="219" t="s">
        <v>127</v>
      </c>
      <c r="E121" s="42"/>
      <c r="F121" s="220" t="s">
        <v>345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127</v>
      </c>
      <c r="AU121" s="19" t="s">
        <v>81</v>
      </c>
    </row>
    <row r="122" s="13" customFormat="1">
      <c r="A122" s="13"/>
      <c r="B122" s="228"/>
      <c r="C122" s="229"/>
      <c r="D122" s="230" t="s">
        <v>198</v>
      </c>
      <c r="E122" s="229"/>
      <c r="F122" s="232" t="s">
        <v>846</v>
      </c>
      <c r="G122" s="229"/>
      <c r="H122" s="233">
        <v>410.39999999999998</v>
      </c>
      <c r="I122" s="234"/>
      <c r="J122" s="229"/>
      <c r="K122" s="229"/>
      <c r="L122" s="235"/>
      <c r="M122" s="236"/>
      <c r="N122" s="237"/>
      <c r="O122" s="237"/>
      <c r="P122" s="237"/>
      <c r="Q122" s="237"/>
      <c r="R122" s="237"/>
      <c r="S122" s="237"/>
      <c r="T122" s="23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9" t="s">
        <v>198</v>
      </c>
      <c r="AU122" s="239" t="s">
        <v>81</v>
      </c>
      <c r="AV122" s="13" t="s">
        <v>81</v>
      </c>
      <c r="AW122" s="13" t="s">
        <v>4</v>
      </c>
      <c r="AX122" s="13" t="s">
        <v>79</v>
      </c>
      <c r="AY122" s="239" t="s">
        <v>117</v>
      </c>
    </row>
    <row r="123" s="2" customFormat="1" ht="24.15" customHeight="1">
      <c r="A123" s="40"/>
      <c r="B123" s="41"/>
      <c r="C123" s="206" t="s">
        <v>246</v>
      </c>
      <c r="D123" s="206" t="s">
        <v>120</v>
      </c>
      <c r="E123" s="207" t="s">
        <v>348</v>
      </c>
      <c r="F123" s="208" t="s">
        <v>349</v>
      </c>
      <c r="G123" s="209" t="s">
        <v>291</v>
      </c>
      <c r="H123" s="210">
        <v>17.190000000000001</v>
      </c>
      <c r="I123" s="211"/>
      <c r="J123" s="212">
        <f>ROUND(I123*H123,2)</f>
        <v>0</v>
      </c>
      <c r="K123" s="208" t="s">
        <v>124</v>
      </c>
      <c r="L123" s="46"/>
      <c r="M123" s="213" t="s">
        <v>19</v>
      </c>
      <c r="N123" s="214" t="s">
        <v>42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138</v>
      </c>
      <c r="AT123" s="217" t="s">
        <v>120</v>
      </c>
      <c r="AU123" s="217" t="s">
        <v>81</v>
      </c>
      <c r="AY123" s="19" t="s">
        <v>117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79</v>
      </c>
      <c r="BK123" s="218">
        <f>ROUND(I123*H123,2)</f>
        <v>0</v>
      </c>
      <c r="BL123" s="19" t="s">
        <v>138</v>
      </c>
      <c r="BM123" s="217" t="s">
        <v>847</v>
      </c>
    </row>
    <row r="124" s="2" customFormat="1">
      <c r="A124" s="40"/>
      <c r="B124" s="41"/>
      <c r="C124" s="42"/>
      <c r="D124" s="219" t="s">
        <v>127</v>
      </c>
      <c r="E124" s="42"/>
      <c r="F124" s="220" t="s">
        <v>351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127</v>
      </c>
      <c r="AU124" s="19" t="s">
        <v>81</v>
      </c>
    </row>
    <row r="125" s="13" customFormat="1">
      <c r="A125" s="13"/>
      <c r="B125" s="228"/>
      <c r="C125" s="229"/>
      <c r="D125" s="230" t="s">
        <v>198</v>
      </c>
      <c r="E125" s="231" t="s">
        <v>19</v>
      </c>
      <c r="F125" s="232" t="s">
        <v>848</v>
      </c>
      <c r="G125" s="229"/>
      <c r="H125" s="233">
        <v>13.68</v>
      </c>
      <c r="I125" s="234"/>
      <c r="J125" s="229"/>
      <c r="K125" s="229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198</v>
      </c>
      <c r="AU125" s="239" t="s">
        <v>81</v>
      </c>
      <c r="AV125" s="13" t="s">
        <v>81</v>
      </c>
      <c r="AW125" s="13" t="s">
        <v>33</v>
      </c>
      <c r="AX125" s="13" t="s">
        <v>71</v>
      </c>
      <c r="AY125" s="239" t="s">
        <v>117</v>
      </c>
    </row>
    <row r="126" s="13" customFormat="1">
      <c r="A126" s="13"/>
      <c r="B126" s="228"/>
      <c r="C126" s="229"/>
      <c r="D126" s="230" t="s">
        <v>198</v>
      </c>
      <c r="E126" s="231" t="s">
        <v>19</v>
      </c>
      <c r="F126" s="232" t="s">
        <v>849</v>
      </c>
      <c r="G126" s="229"/>
      <c r="H126" s="233">
        <v>3.5099999999999998</v>
      </c>
      <c r="I126" s="234"/>
      <c r="J126" s="229"/>
      <c r="K126" s="229"/>
      <c r="L126" s="235"/>
      <c r="M126" s="236"/>
      <c r="N126" s="237"/>
      <c r="O126" s="237"/>
      <c r="P126" s="237"/>
      <c r="Q126" s="237"/>
      <c r="R126" s="237"/>
      <c r="S126" s="237"/>
      <c r="T126" s="23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9" t="s">
        <v>198</v>
      </c>
      <c r="AU126" s="239" t="s">
        <v>81</v>
      </c>
      <c r="AV126" s="13" t="s">
        <v>81</v>
      </c>
      <c r="AW126" s="13" t="s">
        <v>33</v>
      </c>
      <c r="AX126" s="13" t="s">
        <v>71</v>
      </c>
      <c r="AY126" s="239" t="s">
        <v>117</v>
      </c>
    </row>
    <row r="127" s="14" customFormat="1">
      <c r="A127" s="14"/>
      <c r="B127" s="240"/>
      <c r="C127" s="241"/>
      <c r="D127" s="230" t="s">
        <v>198</v>
      </c>
      <c r="E127" s="242" t="s">
        <v>19</v>
      </c>
      <c r="F127" s="243" t="s">
        <v>296</v>
      </c>
      <c r="G127" s="241"/>
      <c r="H127" s="244">
        <v>17.189999999999998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0" t="s">
        <v>198</v>
      </c>
      <c r="AU127" s="250" t="s">
        <v>81</v>
      </c>
      <c r="AV127" s="14" t="s">
        <v>138</v>
      </c>
      <c r="AW127" s="14" t="s">
        <v>33</v>
      </c>
      <c r="AX127" s="14" t="s">
        <v>79</v>
      </c>
      <c r="AY127" s="250" t="s">
        <v>117</v>
      </c>
    </row>
    <row r="128" s="2" customFormat="1" ht="24.15" customHeight="1">
      <c r="A128" s="40"/>
      <c r="B128" s="41"/>
      <c r="C128" s="206" t="s">
        <v>252</v>
      </c>
      <c r="D128" s="206" t="s">
        <v>120</v>
      </c>
      <c r="E128" s="207" t="s">
        <v>354</v>
      </c>
      <c r="F128" s="208" t="s">
        <v>355</v>
      </c>
      <c r="G128" s="209" t="s">
        <v>356</v>
      </c>
      <c r="H128" s="210">
        <v>27.359999999999999</v>
      </c>
      <c r="I128" s="211"/>
      <c r="J128" s="212">
        <f>ROUND(I128*H128,2)</f>
        <v>0</v>
      </c>
      <c r="K128" s="208" t="s">
        <v>124</v>
      </c>
      <c r="L128" s="46"/>
      <c r="M128" s="213" t="s">
        <v>19</v>
      </c>
      <c r="N128" s="214" t="s">
        <v>42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138</v>
      </c>
      <c r="AT128" s="217" t="s">
        <v>120</v>
      </c>
      <c r="AU128" s="217" t="s">
        <v>81</v>
      </c>
      <c r="AY128" s="19" t="s">
        <v>117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79</v>
      </c>
      <c r="BK128" s="218">
        <f>ROUND(I128*H128,2)</f>
        <v>0</v>
      </c>
      <c r="BL128" s="19" t="s">
        <v>138</v>
      </c>
      <c r="BM128" s="217" t="s">
        <v>850</v>
      </c>
    </row>
    <row r="129" s="2" customFormat="1">
      <c r="A129" s="40"/>
      <c r="B129" s="41"/>
      <c r="C129" s="42"/>
      <c r="D129" s="219" t="s">
        <v>127</v>
      </c>
      <c r="E129" s="42"/>
      <c r="F129" s="220" t="s">
        <v>358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127</v>
      </c>
      <c r="AU129" s="19" t="s">
        <v>81</v>
      </c>
    </row>
    <row r="130" s="13" customFormat="1">
      <c r="A130" s="13"/>
      <c r="B130" s="228"/>
      <c r="C130" s="229"/>
      <c r="D130" s="230" t="s">
        <v>198</v>
      </c>
      <c r="E130" s="229"/>
      <c r="F130" s="232" t="s">
        <v>851</v>
      </c>
      <c r="G130" s="229"/>
      <c r="H130" s="233">
        <v>27.359999999999999</v>
      </c>
      <c r="I130" s="234"/>
      <c r="J130" s="229"/>
      <c r="K130" s="229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198</v>
      </c>
      <c r="AU130" s="239" t="s">
        <v>81</v>
      </c>
      <c r="AV130" s="13" t="s">
        <v>81</v>
      </c>
      <c r="AW130" s="13" t="s">
        <v>4</v>
      </c>
      <c r="AX130" s="13" t="s">
        <v>79</v>
      </c>
      <c r="AY130" s="239" t="s">
        <v>117</v>
      </c>
    </row>
    <row r="131" s="2" customFormat="1" ht="24.15" customHeight="1">
      <c r="A131" s="40"/>
      <c r="B131" s="41"/>
      <c r="C131" s="206" t="s">
        <v>257</v>
      </c>
      <c r="D131" s="206" t="s">
        <v>120</v>
      </c>
      <c r="E131" s="207" t="s">
        <v>374</v>
      </c>
      <c r="F131" s="208" t="s">
        <v>375</v>
      </c>
      <c r="G131" s="209" t="s">
        <v>291</v>
      </c>
      <c r="H131" s="210">
        <v>18.09</v>
      </c>
      <c r="I131" s="211"/>
      <c r="J131" s="212">
        <f>ROUND(I131*H131,2)</f>
        <v>0</v>
      </c>
      <c r="K131" s="208" t="s">
        <v>124</v>
      </c>
      <c r="L131" s="46"/>
      <c r="M131" s="213" t="s">
        <v>19</v>
      </c>
      <c r="N131" s="214" t="s">
        <v>42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138</v>
      </c>
      <c r="AT131" s="217" t="s">
        <v>120</v>
      </c>
      <c r="AU131" s="217" t="s">
        <v>81</v>
      </c>
      <c r="AY131" s="19" t="s">
        <v>117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79</v>
      </c>
      <c r="BK131" s="218">
        <f>ROUND(I131*H131,2)</f>
        <v>0</v>
      </c>
      <c r="BL131" s="19" t="s">
        <v>138</v>
      </c>
      <c r="BM131" s="217" t="s">
        <v>852</v>
      </c>
    </row>
    <row r="132" s="2" customFormat="1">
      <c r="A132" s="40"/>
      <c r="B132" s="41"/>
      <c r="C132" s="42"/>
      <c r="D132" s="219" t="s">
        <v>127</v>
      </c>
      <c r="E132" s="42"/>
      <c r="F132" s="220" t="s">
        <v>377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127</v>
      </c>
      <c r="AU132" s="19" t="s">
        <v>81</v>
      </c>
    </row>
    <row r="133" s="13" customFormat="1">
      <c r="A133" s="13"/>
      <c r="B133" s="228"/>
      <c r="C133" s="229"/>
      <c r="D133" s="230" t="s">
        <v>198</v>
      </c>
      <c r="E133" s="231" t="s">
        <v>19</v>
      </c>
      <c r="F133" s="232" t="s">
        <v>853</v>
      </c>
      <c r="G133" s="229"/>
      <c r="H133" s="233">
        <v>8.6400000000000006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198</v>
      </c>
      <c r="AU133" s="239" t="s">
        <v>81</v>
      </c>
      <c r="AV133" s="13" t="s">
        <v>81</v>
      </c>
      <c r="AW133" s="13" t="s">
        <v>33</v>
      </c>
      <c r="AX133" s="13" t="s">
        <v>71</v>
      </c>
      <c r="AY133" s="239" t="s">
        <v>117</v>
      </c>
    </row>
    <row r="134" s="13" customFormat="1">
      <c r="A134" s="13"/>
      <c r="B134" s="228"/>
      <c r="C134" s="229"/>
      <c r="D134" s="230" t="s">
        <v>198</v>
      </c>
      <c r="E134" s="231" t="s">
        <v>19</v>
      </c>
      <c r="F134" s="232" t="s">
        <v>854</v>
      </c>
      <c r="G134" s="229"/>
      <c r="H134" s="233">
        <v>9.4499999999999993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198</v>
      </c>
      <c r="AU134" s="239" t="s">
        <v>81</v>
      </c>
      <c r="AV134" s="13" t="s">
        <v>81</v>
      </c>
      <c r="AW134" s="13" t="s">
        <v>33</v>
      </c>
      <c r="AX134" s="13" t="s">
        <v>71</v>
      </c>
      <c r="AY134" s="239" t="s">
        <v>117</v>
      </c>
    </row>
    <row r="135" s="14" customFormat="1">
      <c r="A135" s="14"/>
      <c r="B135" s="240"/>
      <c r="C135" s="241"/>
      <c r="D135" s="230" t="s">
        <v>198</v>
      </c>
      <c r="E135" s="242" t="s">
        <v>19</v>
      </c>
      <c r="F135" s="243" t="s">
        <v>296</v>
      </c>
      <c r="G135" s="241"/>
      <c r="H135" s="244">
        <v>18.09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0" t="s">
        <v>198</v>
      </c>
      <c r="AU135" s="250" t="s">
        <v>81</v>
      </c>
      <c r="AV135" s="14" t="s">
        <v>138</v>
      </c>
      <c r="AW135" s="14" t="s">
        <v>33</v>
      </c>
      <c r="AX135" s="14" t="s">
        <v>79</v>
      </c>
      <c r="AY135" s="250" t="s">
        <v>117</v>
      </c>
    </row>
    <row r="136" s="2" customFormat="1" ht="37.8" customHeight="1">
      <c r="A136" s="40"/>
      <c r="B136" s="41"/>
      <c r="C136" s="206" t="s">
        <v>8</v>
      </c>
      <c r="D136" s="206" t="s">
        <v>120</v>
      </c>
      <c r="E136" s="207" t="s">
        <v>401</v>
      </c>
      <c r="F136" s="208" t="s">
        <v>402</v>
      </c>
      <c r="G136" s="209" t="s">
        <v>291</v>
      </c>
      <c r="H136" s="210">
        <v>5.04</v>
      </c>
      <c r="I136" s="211"/>
      <c r="J136" s="212">
        <f>ROUND(I136*H136,2)</f>
        <v>0</v>
      </c>
      <c r="K136" s="208" t="s">
        <v>124</v>
      </c>
      <c r="L136" s="46"/>
      <c r="M136" s="213" t="s">
        <v>19</v>
      </c>
      <c r="N136" s="214" t="s">
        <v>42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138</v>
      </c>
      <c r="AT136" s="217" t="s">
        <v>120</v>
      </c>
      <c r="AU136" s="217" t="s">
        <v>81</v>
      </c>
      <c r="AY136" s="19" t="s">
        <v>117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79</v>
      </c>
      <c r="BK136" s="218">
        <f>ROUND(I136*H136,2)</f>
        <v>0</v>
      </c>
      <c r="BL136" s="19" t="s">
        <v>138</v>
      </c>
      <c r="BM136" s="217" t="s">
        <v>855</v>
      </c>
    </row>
    <row r="137" s="2" customFormat="1">
      <c r="A137" s="40"/>
      <c r="B137" s="41"/>
      <c r="C137" s="42"/>
      <c r="D137" s="219" t="s">
        <v>127</v>
      </c>
      <c r="E137" s="42"/>
      <c r="F137" s="220" t="s">
        <v>404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127</v>
      </c>
      <c r="AU137" s="19" t="s">
        <v>81</v>
      </c>
    </row>
    <row r="138" s="13" customFormat="1">
      <c r="A138" s="13"/>
      <c r="B138" s="228"/>
      <c r="C138" s="229"/>
      <c r="D138" s="230" t="s">
        <v>198</v>
      </c>
      <c r="E138" s="231" t="s">
        <v>19</v>
      </c>
      <c r="F138" s="232" t="s">
        <v>856</v>
      </c>
      <c r="G138" s="229"/>
      <c r="H138" s="233">
        <v>5.04</v>
      </c>
      <c r="I138" s="234"/>
      <c r="J138" s="229"/>
      <c r="K138" s="229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198</v>
      </c>
      <c r="AU138" s="239" t="s">
        <v>81</v>
      </c>
      <c r="AV138" s="13" t="s">
        <v>81</v>
      </c>
      <c r="AW138" s="13" t="s">
        <v>33</v>
      </c>
      <c r="AX138" s="13" t="s">
        <v>79</v>
      </c>
      <c r="AY138" s="239" t="s">
        <v>117</v>
      </c>
    </row>
    <row r="139" s="2" customFormat="1" ht="16.5" customHeight="1">
      <c r="A139" s="40"/>
      <c r="B139" s="41"/>
      <c r="C139" s="261" t="s">
        <v>266</v>
      </c>
      <c r="D139" s="261" t="s">
        <v>383</v>
      </c>
      <c r="E139" s="262" t="s">
        <v>396</v>
      </c>
      <c r="F139" s="263" t="s">
        <v>397</v>
      </c>
      <c r="G139" s="264" t="s">
        <v>356</v>
      </c>
      <c r="H139" s="265">
        <v>10.08</v>
      </c>
      <c r="I139" s="266"/>
      <c r="J139" s="267">
        <f>ROUND(I139*H139,2)</f>
        <v>0</v>
      </c>
      <c r="K139" s="263" t="s">
        <v>124</v>
      </c>
      <c r="L139" s="268"/>
      <c r="M139" s="269" t="s">
        <v>19</v>
      </c>
      <c r="N139" s="270" t="s">
        <v>42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162</v>
      </c>
      <c r="AT139" s="217" t="s">
        <v>383</v>
      </c>
      <c r="AU139" s="217" t="s">
        <v>81</v>
      </c>
      <c r="AY139" s="19" t="s">
        <v>117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79</v>
      </c>
      <c r="BK139" s="218">
        <f>ROUND(I139*H139,2)</f>
        <v>0</v>
      </c>
      <c r="BL139" s="19" t="s">
        <v>138</v>
      </c>
      <c r="BM139" s="217" t="s">
        <v>857</v>
      </c>
    </row>
    <row r="140" s="13" customFormat="1">
      <c r="A140" s="13"/>
      <c r="B140" s="228"/>
      <c r="C140" s="229"/>
      <c r="D140" s="230" t="s">
        <v>198</v>
      </c>
      <c r="E140" s="229"/>
      <c r="F140" s="232" t="s">
        <v>858</v>
      </c>
      <c r="G140" s="229"/>
      <c r="H140" s="233">
        <v>10.08</v>
      </c>
      <c r="I140" s="234"/>
      <c r="J140" s="229"/>
      <c r="K140" s="229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198</v>
      </c>
      <c r="AU140" s="239" t="s">
        <v>81</v>
      </c>
      <c r="AV140" s="13" t="s">
        <v>81</v>
      </c>
      <c r="AW140" s="13" t="s">
        <v>4</v>
      </c>
      <c r="AX140" s="13" t="s">
        <v>79</v>
      </c>
      <c r="AY140" s="239" t="s">
        <v>117</v>
      </c>
    </row>
    <row r="141" s="2" customFormat="1" ht="37.8" customHeight="1">
      <c r="A141" s="40"/>
      <c r="B141" s="41"/>
      <c r="C141" s="206" t="s">
        <v>271</v>
      </c>
      <c r="D141" s="206" t="s">
        <v>120</v>
      </c>
      <c r="E141" s="207" t="s">
        <v>859</v>
      </c>
      <c r="F141" s="208" t="s">
        <v>860</v>
      </c>
      <c r="G141" s="209" t="s">
        <v>291</v>
      </c>
      <c r="H141" s="210">
        <v>1.944</v>
      </c>
      <c r="I141" s="211"/>
      <c r="J141" s="212">
        <f>ROUND(I141*H141,2)</f>
        <v>0</v>
      </c>
      <c r="K141" s="208" t="s">
        <v>124</v>
      </c>
      <c r="L141" s="46"/>
      <c r="M141" s="213" t="s">
        <v>19</v>
      </c>
      <c r="N141" s="214" t="s">
        <v>42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138</v>
      </c>
      <c r="AT141" s="217" t="s">
        <v>120</v>
      </c>
      <c r="AU141" s="217" t="s">
        <v>81</v>
      </c>
      <c r="AY141" s="19" t="s">
        <v>117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79</v>
      </c>
      <c r="BK141" s="218">
        <f>ROUND(I141*H141,2)</f>
        <v>0</v>
      </c>
      <c r="BL141" s="19" t="s">
        <v>138</v>
      </c>
      <c r="BM141" s="217" t="s">
        <v>861</v>
      </c>
    </row>
    <row r="142" s="2" customFormat="1">
      <c r="A142" s="40"/>
      <c r="B142" s="41"/>
      <c r="C142" s="42"/>
      <c r="D142" s="219" t="s">
        <v>127</v>
      </c>
      <c r="E142" s="42"/>
      <c r="F142" s="220" t="s">
        <v>862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127</v>
      </c>
      <c r="AU142" s="19" t="s">
        <v>81</v>
      </c>
    </row>
    <row r="143" s="13" customFormat="1">
      <c r="A143" s="13"/>
      <c r="B143" s="228"/>
      <c r="C143" s="229"/>
      <c r="D143" s="230" t="s">
        <v>198</v>
      </c>
      <c r="E143" s="231" t="s">
        <v>19</v>
      </c>
      <c r="F143" s="232" t="s">
        <v>863</v>
      </c>
      <c r="G143" s="229"/>
      <c r="H143" s="233">
        <v>1.944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198</v>
      </c>
      <c r="AU143" s="239" t="s">
        <v>81</v>
      </c>
      <c r="AV143" s="13" t="s">
        <v>81</v>
      </c>
      <c r="AW143" s="13" t="s">
        <v>33</v>
      </c>
      <c r="AX143" s="13" t="s">
        <v>79</v>
      </c>
      <c r="AY143" s="239" t="s">
        <v>117</v>
      </c>
    </row>
    <row r="144" s="2" customFormat="1" ht="16.5" customHeight="1">
      <c r="A144" s="40"/>
      <c r="B144" s="41"/>
      <c r="C144" s="261" t="s">
        <v>276</v>
      </c>
      <c r="D144" s="261" t="s">
        <v>383</v>
      </c>
      <c r="E144" s="262" t="s">
        <v>864</v>
      </c>
      <c r="F144" s="263" t="s">
        <v>865</v>
      </c>
      <c r="G144" s="264" t="s">
        <v>356</v>
      </c>
      <c r="H144" s="265">
        <v>3.8879999999999999</v>
      </c>
      <c r="I144" s="266"/>
      <c r="J144" s="267">
        <f>ROUND(I144*H144,2)</f>
        <v>0</v>
      </c>
      <c r="K144" s="263" t="s">
        <v>124</v>
      </c>
      <c r="L144" s="268"/>
      <c r="M144" s="269" t="s">
        <v>19</v>
      </c>
      <c r="N144" s="270" t="s">
        <v>42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162</v>
      </c>
      <c r="AT144" s="217" t="s">
        <v>383</v>
      </c>
      <c r="AU144" s="217" t="s">
        <v>81</v>
      </c>
      <c r="AY144" s="19" t="s">
        <v>117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79</v>
      </c>
      <c r="BK144" s="218">
        <f>ROUND(I144*H144,2)</f>
        <v>0</v>
      </c>
      <c r="BL144" s="19" t="s">
        <v>138</v>
      </c>
      <c r="BM144" s="217" t="s">
        <v>866</v>
      </c>
    </row>
    <row r="145" s="13" customFormat="1">
      <c r="A145" s="13"/>
      <c r="B145" s="228"/>
      <c r="C145" s="229"/>
      <c r="D145" s="230" t="s">
        <v>198</v>
      </c>
      <c r="E145" s="229"/>
      <c r="F145" s="232" t="s">
        <v>867</v>
      </c>
      <c r="G145" s="229"/>
      <c r="H145" s="233">
        <v>3.8879999999999999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198</v>
      </c>
      <c r="AU145" s="239" t="s">
        <v>81</v>
      </c>
      <c r="AV145" s="13" t="s">
        <v>81</v>
      </c>
      <c r="AW145" s="13" t="s">
        <v>4</v>
      </c>
      <c r="AX145" s="13" t="s">
        <v>79</v>
      </c>
      <c r="AY145" s="239" t="s">
        <v>117</v>
      </c>
    </row>
    <row r="146" s="2" customFormat="1" ht="24.15" customHeight="1">
      <c r="A146" s="40"/>
      <c r="B146" s="41"/>
      <c r="C146" s="206" t="s">
        <v>282</v>
      </c>
      <c r="D146" s="206" t="s">
        <v>120</v>
      </c>
      <c r="E146" s="207" t="s">
        <v>422</v>
      </c>
      <c r="F146" s="208" t="s">
        <v>423</v>
      </c>
      <c r="G146" s="209" t="s">
        <v>195</v>
      </c>
      <c r="H146" s="210">
        <v>23.399999999999999</v>
      </c>
      <c r="I146" s="211"/>
      <c r="J146" s="212">
        <f>ROUND(I146*H146,2)</f>
        <v>0</v>
      </c>
      <c r="K146" s="208" t="s">
        <v>124</v>
      </c>
      <c r="L146" s="46"/>
      <c r="M146" s="213" t="s">
        <v>19</v>
      </c>
      <c r="N146" s="214" t="s">
        <v>42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138</v>
      </c>
      <c r="AT146" s="217" t="s">
        <v>120</v>
      </c>
      <c r="AU146" s="217" t="s">
        <v>81</v>
      </c>
      <c r="AY146" s="19" t="s">
        <v>117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79</v>
      </c>
      <c r="BK146" s="218">
        <f>ROUND(I146*H146,2)</f>
        <v>0</v>
      </c>
      <c r="BL146" s="19" t="s">
        <v>138</v>
      </c>
      <c r="BM146" s="217" t="s">
        <v>868</v>
      </c>
    </row>
    <row r="147" s="2" customFormat="1">
      <c r="A147" s="40"/>
      <c r="B147" s="41"/>
      <c r="C147" s="42"/>
      <c r="D147" s="219" t="s">
        <v>127</v>
      </c>
      <c r="E147" s="42"/>
      <c r="F147" s="220" t="s">
        <v>425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127</v>
      </c>
      <c r="AU147" s="19" t="s">
        <v>81</v>
      </c>
    </row>
    <row r="148" s="2" customFormat="1" ht="24.15" customHeight="1">
      <c r="A148" s="40"/>
      <c r="B148" s="41"/>
      <c r="C148" s="206" t="s">
        <v>288</v>
      </c>
      <c r="D148" s="206" t="s">
        <v>120</v>
      </c>
      <c r="E148" s="207" t="s">
        <v>427</v>
      </c>
      <c r="F148" s="208" t="s">
        <v>428</v>
      </c>
      <c r="G148" s="209" t="s">
        <v>195</v>
      </c>
      <c r="H148" s="210">
        <v>25</v>
      </c>
      <c r="I148" s="211"/>
      <c r="J148" s="212">
        <f>ROUND(I148*H148,2)</f>
        <v>0</v>
      </c>
      <c r="K148" s="208" t="s">
        <v>124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138</v>
      </c>
      <c r="AT148" s="217" t="s">
        <v>120</v>
      </c>
      <c r="AU148" s="217" t="s">
        <v>81</v>
      </c>
      <c r="AY148" s="19" t="s">
        <v>117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79</v>
      </c>
      <c r="BK148" s="218">
        <f>ROUND(I148*H148,2)</f>
        <v>0</v>
      </c>
      <c r="BL148" s="19" t="s">
        <v>138</v>
      </c>
      <c r="BM148" s="217" t="s">
        <v>869</v>
      </c>
    </row>
    <row r="149" s="2" customFormat="1">
      <c r="A149" s="40"/>
      <c r="B149" s="41"/>
      <c r="C149" s="42"/>
      <c r="D149" s="219" t="s">
        <v>127</v>
      </c>
      <c r="E149" s="42"/>
      <c r="F149" s="220" t="s">
        <v>430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127</v>
      </c>
      <c r="AU149" s="19" t="s">
        <v>81</v>
      </c>
    </row>
    <row r="150" s="2" customFormat="1" ht="16.5" customHeight="1">
      <c r="A150" s="40"/>
      <c r="B150" s="41"/>
      <c r="C150" s="261" t="s">
        <v>7</v>
      </c>
      <c r="D150" s="261" t="s">
        <v>383</v>
      </c>
      <c r="E150" s="262" t="s">
        <v>433</v>
      </c>
      <c r="F150" s="263" t="s">
        <v>434</v>
      </c>
      <c r="G150" s="264" t="s">
        <v>435</v>
      </c>
      <c r="H150" s="265">
        <v>0.5</v>
      </c>
      <c r="I150" s="266"/>
      <c r="J150" s="267">
        <f>ROUND(I150*H150,2)</f>
        <v>0</v>
      </c>
      <c r="K150" s="263" t="s">
        <v>124</v>
      </c>
      <c r="L150" s="268"/>
      <c r="M150" s="269" t="s">
        <v>19</v>
      </c>
      <c r="N150" s="270" t="s">
        <v>42</v>
      </c>
      <c r="O150" s="86"/>
      <c r="P150" s="215">
        <f>O150*H150</f>
        <v>0</v>
      </c>
      <c r="Q150" s="215">
        <v>0.001</v>
      </c>
      <c r="R150" s="215">
        <f>Q150*H150</f>
        <v>0.00050000000000000001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162</v>
      </c>
      <c r="AT150" s="217" t="s">
        <v>383</v>
      </c>
      <c r="AU150" s="217" t="s">
        <v>81</v>
      </c>
      <c r="AY150" s="19" t="s">
        <v>117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79</v>
      </c>
      <c r="BK150" s="218">
        <f>ROUND(I150*H150,2)</f>
        <v>0</v>
      </c>
      <c r="BL150" s="19" t="s">
        <v>138</v>
      </c>
      <c r="BM150" s="217" t="s">
        <v>870</v>
      </c>
    </row>
    <row r="151" s="13" customFormat="1">
      <c r="A151" s="13"/>
      <c r="B151" s="228"/>
      <c r="C151" s="229"/>
      <c r="D151" s="230" t="s">
        <v>198</v>
      </c>
      <c r="E151" s="229"/>
      <c r="F151" s="232" t="s">
        <v>871</v>
      </c>
      <c r="G151" s="229"/>
      <c r="H151" s="233">
        <v>0.5</v>
      </c>
      <c r="I151" s="234"/>
      <c r="J151" s="229"/>
      <c r="K151" s="229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198</v>
      </c>
      <c r="AU151" s="239" t="s">
        <v>81</v>
      </c>
      <c r="AV151" s="13" t="s">
        <v>81</v>
      </c>
      <c r="AW151" s="13" t="s">
        <v>4</v>
      </c>
      <c r="AX151" s="13" t="s">
        <v>79</v>
      </c>
      <c r="AY151" s="239" t="s">
        <v>117</v>
      </c>
    </row>
    <row r="152" s="12" customFormat="1" ht="22.8" customHeight="1">
      <c r="A152" s="12"/>
      <c r="B152" s="190"/>
      <c r="C152" s="191"/>
      <c r="D152" s="192" t="s">
        <v>70</v>
      </c>
      <c r="E152" s="204" t="s">
        <v>81</v>
      </c>
      <c r="F152" s="204" t="s">
        <v>872</v>
      </c>
      <c r="G152" s="191"/>
      <c r="H152" s="191"/>
      <c r="I152" s="194"/>
      <c r="J152" s="205">
        <f>BK152</f>
        <v>0</v>
      </c>
      <c r="K152" s="191"/>
      <c r="L152" s="196"/>
      <c r="M152" s="197"/>
      <c r="N152" s="198"/>
      <c r="O152" s="198"/>
      <c r="P152" s="199">
        <f>SUM(P153:P160)</f>
        <v>0</v>
      </c>
      <c r="Q152" s="198"/>
      <c r="R152" s="199">
        <f>SUM(R153:R160)</f>
        <v>3.8958684000000003</v>
      </c>
      <c r="S152" s="198"/>
      <c r="T152" s="200">
        <f>SUM(T153:T160)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1" t="s">
        <v>79</v>
      </c>
      <c r="AT152" s="202" t="s">
        <v>70</v>
      </c>
      <c r="AU152" s="202" t="s">
        <v>79</v>
      </c>
      <c r="AY152" s="201" t="s">
        <v>117</v>
      </c>
      <c r="BK152" s="203">
        <f>SUM(BK153:BK160)</f>
        <v>0</v>
      </c>
    </row>
    <row r="153" s="2" customFormat="1" ht="24.15" customHeight="1">
      <c r="A153" s="40"/>
      <c r="B153" s="41"/>
      <c r="C153" s="206" t="s">
        <v>302</v>
      </c>
      <c r="D153" s="206" t="s">
        <v>120</v>
      </c>
      <c r="E153" s="207" t="s">
        <v>873</v>
      </c>
      <c r="F153" s="208" t="s">
        <v>874</v>
      </c>
      <c r="G153" s="209" t="s">
        <v>195</v>
      </c>
      <c r="H153" s="210">
        <v>17.280000000000001</v>
      </c>
      <c r="I153" s="211"/>
      <c r="J153" s="212">
        <f>ROUND(I153*H153,2)</f>
        <v>0</v>
      </c>
      <c r="K153" s="208" t="s">
        <v>124</v>
      </c>
      <c r="L153" s="46"/>
      <c r="M153" s="213" t="s">
        <v>19</v>
      </c>
      <c r="N153" s="214" t="s">
        <v>42</v>
      </c>
      <c r="O153" s="86"/>
      <c r="P153" s="215">
        <f>O153*H153</f>
        <v>0</v>
      </c>
      <c r="Q153" s="215">
        <v>0.00010000000000000001</v>
      </c>
      <c r="R153" s="215">
        <f>Q153*H153</f>
        <v>0.0017280000000000002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138</v>
      </c>
      <c r="AT153" s="217" t="s">
        <v>120</v>
      </c>
      <c r="AU153" s="217" t="s">
        <v>81</v>
      </c>
      <c r="AY153" s="19" t="s">
        <v>117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79</v>
      </c>
      <c r="BK153" s="218">
        <f>ROUND(I153*H153,2)</f>
        <v>0</v>
      </c>
      <c r="BL153" s="19" t="s">
        <v>138</v>
      </c>
      <c r="BM153" s="217" t="s">
        <v>875</v>
      </c>
    </row>
    <row r="154" s="2" customFormat="1">
      <c r="A154" s="40"/>
      <c r="B154" s="41"/>
      <c r="C154" s="42"/>
      <c r="D154" s="219" t="s">
        <v>127</v>
      </c>
      <c r="E154" s="42"/>
      <c r="F154" s="220" t="s">
        <v>876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127</v>
      </c>
      <c r="AU154" s="19" t="s">
        <v>81</v>
      </c>
    </row>
    <row r="155" s="13" customFormat="1">
      <c r="A155" s="13"/>
      <c r="B155" s="228"/>
      <c r="C155" s="229"/>
      <c r="D155" s="230" t="s">
        <v>198</v>
      </c>
      <c r="E155" s="231" t="s">
        <v>19</v>
      </c>
      <c r="F155" s="232" t="s">
        <v>877</v>
      </c>
      <c r="G155" s="229"/>
      <c r="H155" s="233">
        <v>17.280000000000001</v>
      </c>
      <c r="I155" s="234"/>
      <c r="J155" s="229"/>
      <c r="K155" s="229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198</v>
      </c>
      <c r="AU155" s="239" t="s">
        <v>81</v>
      </c>
      <c r="AV155" s="13" t="s">
        <v>81</v>
      </c>
      <c r="AW155" s="13" t="s">
        <v>33</v>
      </c>
      <c r="AX155" s="13" t="s">
        <v>79</v>
      </c>
      <c r="AY155" s="239" t="s">
        <v>117</v>
      </c>
    </row>
    <row r="156" s="2" customFormat="1" ht="16.5" customHeight="1">
      <c r="A156" s="40"/>
      <c r="B156" s="41"/>
      <c r="C156" s="261" t="s">
        <v>308</v>
      </c>
      <c r="D156" s="261" t="s">
        <v>383</v>
      </c>
      <c r="E156" s="262" t="s">
        <v>878</v>
      </c>
      <c r="F156" s="263" t="s">
        <v>879</v>
      </c>
      <c r="G156" s="264" t="s">
        <v>195</v>
      </c>
      <c r="H156" s="265">
        <v>20.468</v>
      </c>
      <c r="I156" s="266"/>
      <c r="J156" s="267">
        <f>ROUND(I156*H156,2)</f>
        <v>0</v>
      </c>
      <c r="K156" s="263" t="s">
        <v>124</v>
      </c>
      <c r="L156" s="268"/>
      <c r="M156" s="269" t="s">
        <v>19</v>
      </c>
      <c r="N156" s="270" t="s">
        <v>42</v>
      </c>
      <c r="O156" s="86"/>
      <c r="P156" s="215">
        <f>O156*H156</f>
        <v>0</v>
      </c>
      <c r="Q156" s="215">
        <v>0.00029999999999999997</v>
      </c>
      <c r="R156" s="215">
        <f>Q156*H156</f>
        <v>0.0061403999999999999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162</v>
      </c>
      <c r="AT156" s="217" t="s">
        <v>383</v>
      </c>
      <c r="AU156" s="217" t="s">
        <v>81</v>
      </c>
      <c r="AY156" s="19" t="s">
        <v>117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79</v>
      </c>
      <c r="BK156" s="218">
        <f>ROUND(I156*H156,2)</f>
        <v>0</v>
      </c>
      <c r="BL156" s="19" t="s">
        <v>138</v>
      </c>
      <c r="BM156" s="217" t="s">
        <v>880</v>
      </c>
    </row>
    <row r="157" s="13" customFormat="1">
      <c r="A157" s="13"/>
      <c r="B157" s="228"/>
      <c r="C157" s="229"/>
      <c r="D157" s="230" t="s">
        <v>198</v>
      </c>
      <c r="E157" s="229"/>
      <c r="F157" s="232" t="s">
        <v>881</v>
      </c>
      <c r="G157" s="229"/>
      <c r="H157" s="233">
        <v>20.468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198</v>
      </c>
      <c r="AU157" s="239" t="s">
        <v>81</v>
      </c>
      <c r="AV157" s="13" t="s">
        <v>81</v>
      </c>
      <c r="AW157" s="13" t="s">
        <v>4</v>
      </c>
      <c r="AX157" s="13" t="s">
        <v>79</v>
      </c>
      <c r="AY157" s="239" t="s">
        <v>117</v>
      </c>
    </row>
    <row r="158" s="2" customFormat="1" ht="21.75" customHeight="1">
      <c r="A158" s="40"/>
      <c r="B158" s="41"/>
      <c r="C158" s="206" t="s">
        <v>315</v>
      </c>
      <c r="D158" s="206" t="s">
        <v>120</v>
      </c>
      <c r="E158" s="207" t="s">
        <v>882</v>
      </c>
      <c r="F158" s="208" t="s">
        <v>883</v>
      </c>
      <c r="G158" s="209" t="s">
        <v>291</v>
      </c>
      <c r="H158" s="210">
        <v>1.8</v>
      </c>
      <c r="I158" s="211"/>
      <c r="J158" s="212">
        <f>ROUND(I158*H158,2)</f>
        <v>0</v>
      </c>
      <c r="K158" s="208" t="s">
        <v>124</v>
      </c>
      <c r="L158" s="46"/>
      <c r="M158" s="213" t="s">
        <v>19</v>
      </c>
      <c r="N158" s="214" t="s">
        <v>42</v>
      </c>
      <c r="O158" s="86"/>
      <c r="P158" s="215">
        <f>O158*H158</f>
        <v>0</v>
      </c>
      <c r="Q158" s="215">
        <v>2.1600000000000001</v>
      </c>
      <c r="R158" s="215">
        <f>Q158*H158</f>
        <v>3.8880000000000003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138</v>
      </c>
      <c r="AT158" s="217" t="s">
        <v>120</v>
      </c>
      <c r="AU158" s="217" t="s">
        <v>81</v>
      </c>
      <c r="AY158" s="19" t="s">
        <v>117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79</v>
      </c>
      <c r="BK158" s="218">
        <f>ROUND(I158*H158,2)</f>
        <v>0</v>
      </c>
      <c r="BL158" s="19" t="s">
        <v>138</v>
      </c>
      <c r="BM158" s="217" t="s">
        <v>884</v>
      </c>
    </row>
    <row r="159" s="2" customFormat="1">
      <c r="A159" s="40"/>
      <c r="B159" s="41"/>
      <c r="C159" s="42"/>
      <c r="D159" s="219" t="s">
        <v>127</v>
      </c>
      <c r="E159" s="42"/>
      <c r="F159" s="220" t="s">
        <v>885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127</v>
      </c>
      <c r="AU159" s="19" t="s">
        <v>81</v>
      </c>
    </row>
    <row r="160" s="13" customFormat="1">
      <c r="A160" s="13"/>
      <c r="B160" s="228"/>
      <c r="C160" s="229"/>
      <c r="D160" s="230" t="s">
        <v>198</v>
      </c>
      <c r="E160" s="231" t="s">
        <v>19</v>
      </c>
      <c r="F160" s="232" t="s">
        <v>886</v>
      </c>
      <c r="G160" s="229"/>
      <c r="H160" s="233">
        <v>1.8</v>
      </c>
      <c r="I160" s="234"/>
      <c r="J160" s="229"/>
      <c r="K160" s="229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198</v>
      </c>
      <c r="AU160" s="239" t="s">
        <v>81</v>
      </c>
      <c r="AV160" s="13" t="s">
        <v>81</v>
      </c>
      <c r="AW160" s="13" t="s">
        <v>33</v>
      </c>
      <c r="AX160" s="13" t="s">
        <v>79</v>
      </c>
      <c r="AY160" s="239" t="s">
        <v>117</v>
      </c>
    </row>
    <row r="161" s="12" customFormat="1" ht="22.8" customHeight="1">
      <c r="A161" s="12"/>
      <c r="B161" s="190"/>
      <c r="C161" s="191"/>
      <c r="D161" s="192" t="s">
        <v>70</v>
      </c>
      <c r="E161" s="204" t="s">
        <v>138</v>
      </c>
      <c r="F161" s="204" t="s">
        <v>443</v>
      </c>
      <c r="G161" s="191"/>
      <c r="H161" s="191"/>
      <c r="I161" s="194"/>
      <c r="J161" s="205">
        <f>BK161</f>
        <v>0</v>
      </c>
      <c r="K161" s="191"/>
      <c r="L161" s="196"/>
      <c r="M161" s="197"/>
      <c r="N161" s="198"/>
      <c r="O161" s="198"/>
      <c r="P161" s="199">
        <f>SUM(P162:P164)</f>
        <v>0</v>
      </c>
      <c r="Q161" s="198"/>
      <c r="R161" s="199">
        <f>SUM(R162:R164)</f>
        <v>0</v>
      </c>
      <c r="S161" s="198"/>
      <c r="T161" s="200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1" t="s">
        <v>79</v>
      </c>
      <c r="AT161" s="202" t="s">
        <v>70</v>
      </c>
      <c r="AU161" s="202" t="s">
        <v>79</v>
      </c>
      <c r="AY161" s="201" t="s">
        <v>117</v>
      </c>
      <c r="BK161" s="203">
        <f>SUM(BK162:BK164)</f>
        <v>0</v>
      </c>
    </row>
    <row r="162" s="2" customFormat="1" ht="21.75" customHeight="1">
      <c r="A162" s="40"/>
      <c r="B162" s="41"/>
      <c r="C162" s="206" t="s">
        <v>323</v>
      </c>
      <c r="D162" s="206" t="s">
        <v>120</v>
      </c>
      <c r="E162" s="207" t="s">
        <v>445</v>
      </c>
      <c r="F162" s="208" t="s">
        <v>446</v>
      </c>
      <c r="G162" s="209" t="s">
        <v>291</v>
      </c>
      <c r="H162" s="210">
        <v>1.44</v>
      </c>
      <c r="I162" s="211"/>
      <c r="J162" s="212">
        <f>ROUND(I162*H162,2)</f>
        <v>0</v>
      </c>
      <c r="K162" s="208" t="s">
        <v>124</v>
      </c>
      <c r="L162" s="46"/>
      <c r="M162" s="213" t="s">
        <v>19</v>
      </c>
      <c r="N162" s="214" t="s">
        <v>42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138</v>
      </c>
      <c r="AT162" s="217" t="s">
        <v>120</v>
      </c>
      <c r="AU162" s="217" t="s">
        <v>81</v>
      </c>
      <c r="AY162" s="19" t="s">
        <v>117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79</v>
      </c>
      <c r="BK162" s="218">
        <f>ROUND(I162*H162,2)</f>
        <v>0</v>
      </c>
      <c r="BL162" s="19" t="s">
        <v>138</v>
      </c>
      <c r="BM162" s="217" t="s">
        <v>887</v>
      </c>
    </row>
    <row r="163" s="2" customFormat="1">
      <c r="A163" s="40"/>
      <c r="B163" s="41"/>
      <c r="C163" s="42"/>
      <c r="D163" s="219" t="s">
        <v>127</v>
      </c>
      <c r="E163" s="42"/>
      <c r="F163" s="220" t="s">
        <v>448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127</v>
      </c>
      <c r="AU163" s="19" t="s">
        <v>81</v>
      </c>
    </row>
    <row r="164" s="13" customFormat="1">
      <c r="A164" s="13"/>
      <c r="B164" s="228"/>
      <c r="C164" s="229"/>
      <c r="D164" s="230" t="s">
        <v>198</v>
      </c>
      <c r="E164" s="231" t="s">
        <v>19</v>
      </c>
      <c r="F164" s="232" t="s">
        <v>888</v>
      </c>
      <c r="G164" s="229"/>
      <c r="H164" s="233">
        <v>1.44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198</v>
      </c>
      <c r="AU164" s="239" t="s">
        <v>81</v>
      </c>
      <c r="AV164" s="13" t="s">
        <v>81</v>
      </c>
      <c r="AW164" s="13" t="s">
        <v>33</v>
      </c>
      <c r="AX164" s="13" t="s">
        <v>79</v>
      </c>
      <c r="AY164" s="239" t="s">
        <v>117</v>
      </c>
    </row>
    <row r="165" s="12" customFormat="1" ht="22.8" customHeight="1">
      <c r="A165" s="12"/>
      <c r="B165" s="190"/>
      <c r="C165" s="191"/>
      <c r="D165" s="192" t="s">
        <v>70</v>
      </c>
      <c r="E165" s="204" t="s">
        <v>162</v>
      </c>
      <c r="F165" s="204" t="s">
        <v>495</v>
      </c>
      <c r="G165" s="191"/>
      <c r="H165" s="191"/>
      <c r="I165" s="194"/>
      <c r="J165" s="205">
        <f>BK165</f>
        <v>0</v>
      </c>
      <c r="K165" s="191"/>
      <c r="L165" s="196"/>
      <c r="M165" s="197"/>
      <c r="N165" s="198"/>
      <c r="O165" s="198"/>
      <c r="P165" s="199">
        <f>SUM(P166:P198)</f>
        <v>0</v>
      </c>
      <c r="Q165" s="198"/>
      <c r="R165" s="199">
        <f>SUM(R166:R198)</f>
        <v>2.471495</v>
      </c>
      <c r="S165" s="198"/>
      <c r="T165" s="200">
        <f>SUM(T166:T198)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1" t="s">
        <v>79</v>
      </c>
      <c r="AT165" s="202" t="s">
        <v>70</v>
      </c>
      <c r="AU165" s="202" t="s">
        <v>79</v>
      </c>
      <c r="AY165" s="201" t="s">
        <v>117</v>
      </c>
      <c r="BK165" s="203">
        <f>SUM(BK166:BK198)</f>
        <v>0</v>
      </c>
    </row>
    <row r="166" s="2" customFormat="1" ht="24.15" customHeight="1">
      <c r="A166" s="40"/>
      <c r="B166" s="41"/>
      <c r="C166" s="206" t="s">
        <v>328</v>
      </c>
      <c r="D166" s="206" t="s">
        <v>120</v>
      </c>
      <c r="E166" s="207" t="s">
        <v>889</v>
      </c>
      <c r="F166" s="208" t="s">
        <v>890</v>
      </c>
      <c r="G166" s="209" t="s">
        <v>219</v>
      </c>
      <c r="H166" s="210">
        <v>2</v>
      </c>
      <c r="I166" s="211"/>
      <c r="J166" s="212">
        <f>ROUND(I166*H166,2)</f>
        <v>0</v>
      </c>
      <c r="K166" s="208" t="s">
        <v>124</v>
      </c>
      <c r="L166" s="46"/>
      <c r="M166" s="213" t="s">
        <v>19</v>
      </c>
      <c r="N166" s="214" t="s">
        <v>42</v>
      </c>
      <c r="O166" s="86"/>
      <c r="P166" s="215">
        <f>O166*H166</f>
        <v>0</v>
      </c>
      <c r="Q166" s="215">
        <v>0.00131</v>
      </c>
      <c r="R166" s="215">
        <f>Q166*H166</f>
        <v>0.0026199999999999999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138</v>
      </c>
      <c r="AT166" s="217" t="s">
        <v>120</v>
      </c>
      <c r="AU166" s="217" t="s">
        <v>81</v>
      </c>
      <c r="AY166" s="19" t="s">
        <v>117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79</v>
      </c>
      <c r="BK166" s="218">
        <f>ROUND(I166*H166,2)</f>
        <v>0</v>
      </c>
      <c r="BL166" s="19" t="s">
        <v>138</v>
      </c>
      <c r="BM166" s="217" t="s">
        <v>891</v>
      </c>
    </row>
    <row r="167" s="2" customFormat="1">
      <c r="A167" s="40"/>
      <c r="B167" s="41"/>
      <c r="C167" s="42"/>
      <c r="D167" s="219" t="s">
        <v>127</v>
      </c>
      <c r="E167" s="42"/>
      <c r="F167" s="220" t="s">
        <v>892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127</v>
      </c>
      <c r="AU167" s="19" t="s">
        <v>81</v>
      </c>
    </row>
    <row r="168" s="13" customFormat="1">
      <c r="A168" s="13"/>
      <c r="B168" s="228"/>
      <c r="C168" s="229"/>
      <c r="D168" s="230" t="s">
        <v>198</v>
      </c>
      <c r="E168" s="231" t="s">
        <v>19</v>
      </c>
      <c r="F168" s="232" t="s">
        <v>893</v>
      </c>
      <c r="G168" s="229"/>
      <c r="H168" s="233">
        <v>2</v>
      </c>
      <c r="I168" s="234"/>
      <c r="J168" s="229"/>
      <c r="K168" s="229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198</v>
      </c>
      <c r="AU168" s="239" t="s">
        <v>81</v>
      </c>
      <c r="AV168" s="13" t="s">
        <v>81</v>
      </c>
      <c r="AW168" s="13" t="s">
        <v>33</v>
      </c>
      <c r="AX168" s="13" t="s">
        <v>79</v>
      </c>
      <c r="AY168" s="239" t="s">
        <v>117</v>
      </c>
    </row>
    <row r="169" s="2" customFormat="1" ht="24.15" customHeight="1">
      <c r="A169" s="40"/>
      <c r="B169" s="41"/>
      <c r="C169" s="206" t="s">
        <v>334</v>
      </c>
      <c r="D169" s="206" t="s">
        <v>120</v>
      </c>
      <c r="E169" s="207" t="s">
        <v>513</v>
      </c>
      <c r="F169" s="208" t="s">
        <v>514</v>
      </c>
      <c r="G169" s="209" t="s">
        <v>219</v>
      </c>
      <c r="H169" s="210">
        <v>25.75</v>
      </c>
      <c r="I169" s="211"/>
      <c r="J169" s="212">
        <f>ROUND(I169*H169,2)</f>
        <v>0</v>
      </c>
      <c r="K169" s="208" t="s">
        <v>124</v>
      </c>
      <c r="L169" s="46"/>
      <c r="M169" s="213" t="s">
        <v>19</v>
      </c>
      <c r="N169" s="214" t="s">
        <v>42</v>
      </c>
      <c r="O169" s="86"/>
      <c r="P169" s="215">
        <f>O169*H169</f>
        <v>0</v>
      </c>
      <c r="Q169" s="215">
        <v>0.01235</v>
      </c>
      <c r="R169" s="215">
        <f>Q169*H169</f>
        <v>0.31801249999999998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138</v>
      </c>
      <c r="AT169" s="217" t="s">
        <v>120</v>
      </c>
      <c r="AU169" s="217" t="s">
        <v>81</v>
      </c>
      <c r="AY169" s="19" t="s">
        <v>117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79</v>
      </c>
      <c r="BK169" s="218">
        <f>ROUND(I169*H169,2)</f>
        <v>0</v>
      </c>
      <c r="BL169" s="19" t="s">
        <v>138</v>
      </c>
      <c r="BM169" s="217" t="s">
        <v>894</v>
      </c>
    </row>
    <row r="170" s="2" customFormat="1">
      <c r="A170" s="40"/>
      <c r="B170" s="41"/>
      <c r="C170" s="42"/>
      <c r="D170" s="219" t="s">
        <v>127</v>
      </c>
      <c r="E170" s="42"/>
      <c r="F170" s="220" t="s">
        <v>516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127</v>
      </c>
      <c r="AU170" s="19" t="s">
        <v>81</v>
      </c>
    </row>
    <row r="171" s="13" customFormat="1">
      <c r="A171" s="13"/>
      <c r="B171" s="228"/>
      <c r="C171" s="229"/>
      <c r="D171" s="230" t="s">
        <v>198</v>
      </c>
      <c r="E171" s="231" t="s">
        <v>19</v>
      </c>
      <c r="F171" s="232" t="s">
        <v>895</v>
      </c>
      <c r="G171" s="229"/>
      <c r="H171" s="233">
        <v>25.75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198</v>
      </c>
      <c r="AU171" s="239" t="s">
        <v>81</v>
      </c>
      <c r="AV171" s="13" t="s">
        <v>81</v>
      </c>
      <c r="AW171" s="13" t="s">
        <v>33</v>
      </c>
      <c r="AX171" s="13" t="s">
        <v>79</v>
      </c>
      <c r="AY171" s="239" t="s">
        <v>117</v>
      </c>
    </row>
    <row r="172" s="2" customFormat="1" ht="24.15" customHeight="1">
      <c r="A172" s="40"/>
      <c r="B172" s="41"/>
      <c r="C172" s="206" t="s">
        <v>341</v>
      </c>
      <c r="D172" s="206" t="s">
        <v>120</v>
      </c>
      <c r="E172" s="207" t="s">
        <v>896</v>
      </c>
      <c r="F172" s="208" t="s">
        <v>897</v>
      </c>
      <c r="G172" s="209" t="s">
        <v>238</v>
      </c>
      <c r="H172" s="210">
        <v>1</v>
      </c>
      <c r="I172" s="211"/>
      <c r="J172" s="212">
        <f>ROUND(I172*H172,2)</f>
        <v>0</v>
      </c>
      <c r="K172" s="208" t="s">
        <v>124</v>
      </c>
      <c r="L172" s="46"/>
      <c r="M172" s="213" t="s">
        <v>19</v>
      </c>
      <c r="N172" s="214" t="s">
        <v>42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138</v>
      </c>
      <c r="AT172" s="217" t="s">
        <v>120</v>
      </c>
      <c r="AU172" s="217" t="s">
        <v>81</v>
      </c>
      <c r="AY172" s="19" t="s">
        <v>117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79</v>
      </c>
      <c r="BK172" s="218">
        <f>ROUND(I172*H172,2)</f>
        <v>0</v>
      </c>
      <c r="BL172" s="19" t="s">
        <v>138</v>
      </c>
      <c r="BM172" s="217" t="s">
        <v>898</v>
      </c>
    </row>
    <row r="173" s="2" customFormat="1">
      <c r="A173" s="40"/>
      <c r="B173" s="41"/>
      <c r="C173" s="42"/>
      <c r="D173" s="219" t="s">
        <v>127</v>
      </c>
      <c r="E173" s="42"/>
      <c r="F173" s="220" t="s">
        <v>899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127</v>
      </c>
      <c r="AU173" s="19" t="s">
        <v>81</v>
      </c>
    </row>
    <row r="174" s="2" customFormat="1" ht="16.5" customHeight="1">
      <c r="A174" s="40"/>
      <c r="B174" s="41"/>
      <c r="C174" s="261" t="s">
        <v>347</v>
      </c>
      <c r="D174" s="261" t="s">
        <v>383</v>
      </c>
      <c r="E174" s="262" t="s">
        <v>900</v>
      </c>
      <c r="F174" s="263" t="s">
        <v>901</v>
      </c>
      <c r="G174" s="264" t="s">
        <v>238</v>
      </c>
      <c r="H174" s="265">
        <v>1</v>
      </c>
      <c r="I174" s="266"/>
      <c r="J174" s="267">
        <f>ROUND(I174*H174,2)</f>
        <v>0</v>
      </c>
      <c r="K174" s="263" t="s">
        <v>124</v>
      </c>
      <c r="L174" s="268"/>
      <c r="M174" s="269" t="s">
        <v>19</v>
      </c>
      <c r="N174" s="270" t="s">
        <v>42</v>
      </c>
      <c r="O174" s="86"/>
      <c r="P174" s="215">
        <f>O174*H174</f>
        <v>0</v>
      </c>
      <c r="Q174" s="215">
        <v>0.00012999999999999999</v>
      </c>
      <c r="R174" s="215">
        <f>Q174*H174</f>
        <v>0.00012999999999999999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162</v>
      </c>
      <c r="AT174" s="217" t="s">
        <v>383</v>
      </c>
      <c r="AU174" s="217" t="s">
        <v>81</v>
      </c>
      <c r="AY174" s="19" t="s">
        <v>117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79</v>
      </c>
      <c r="BK174" s="218">
        <f>ROUND(I174*H174,2)</f>
        <v>0</v>
      </c>
      <c r="BL174" s="19" t="s">
        <v>138</v>
      </c>
      <c r="BM174" s="217" t="s">
        <v>902</v>
      </c>
    </row>
    <row r="175" s="2" customFormat="1" ht="24.15" customHeight="1">
      <c r="A175" s="40"/>
      <c r="B175" s="41"/>
      <c r="C175" s="206" t="s">
        <v>353</v>
      </c>
      <c r="D175" s="206" t="s">
        <v>120</v>
      </c>
      <c r="E175" s="207" t="s">
        <v>550</v>
      </c>
      <c r="F175" s="208" t="s">
        <v>551</v>
      </c>
      <c r="G175" s="209" t="s">
        <v>238</v>
      </c>
      <c r="H175" s="210">
        <v>8</v>
      </c>
      <c r="I175" s="211"/>
      <c r="J175" s="212">
        <f>ROUND(I175*H175,2)</f>
        <v>0</v>
      </c>
      <c r="K175" s="208" t="s">
        <v>124</v>
      </c>
      <c r="L175" s="46"/>
      <c r="M175" s="213" t="s">
        <v>19</v>
      </c>
      <c r="N175" s="214" t="s">
        <v>42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138</v>
      </c>
      <c r="AT175" s="217" t="s">
        <v>120</v>
      </c>
      <c r="AU175" s="217" t="s">
        <v>81</v>
      </c>
      <c r="AY175" s="19" t="s">
        <v>117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79</v>
      </c>
      <c r="BK175" s="218">
        <f>ROUND(I175*H175,2)</f>
        <v>0</v>
      </c>
      <c r="BL175" s="19" t="s">
        <v>138</v>
      </c>
      <c r="BM175" s="217" t="s">
        <v>903</v>
      </c>
    </row>
    <row r="176" s="2" customFormat="1">
      <c r="A176" s="40"/>
      <c r="B176" s="41"/>
      <c r="C176" s="42"/>
      <c r="D176" s="219" t="s">
        <v>127</v>
      </c>
      <c r="E176" s="42"/>
      <c r="F176" s="220" t="s">
        <v>553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127</v>
      </c>
      <c r="AU176" s="19" t="s">
        <v>81</v>
      </c>
    </row>
    <row r="177" s="2" customFormat="1" ht="16.5" customHeight="1">
      <c r="A177" s="40"/>
      <c r="B177" s="41"/>
      <c r="C177" s="261" t="s">
        <v>360</v>
      </c>
      <c r="D177" s="261" t="s">
        <v>383</v>
      </c>
      <c r="E177" s="262" t="s">
        <v>555</v>
      </c>
      <c r="F177" s="263" t="s">
        <v>556</v>
      </c>
      <c r="G177" s="264" t="s">
        <v>238</v>
      </c>
      <c r="H177" s="265">
        <v>8</v>
      </c>
      <c r="I177" s="266"/>
      <c r="J177" s="267">
        <f>ROUND(I177*H177,2)</f>
        <v>0</v>
      </c>
      <c r="K177" s="263" t="s">
        <v>124</v>
      </c>
      <c r="L177" s="268"/>
      <c r="M177" s="269" t="s">
        <v>19</v>
      </c>
      <c r="N177" s="270" t="s">
        <v>42</v>
      </c>
      <c r="O177" s="86"/>
      <c r="P177" s="215">
        <f>O177*H177</f>
        <v>0</v>
      </c>
      <c r="Q177" s="215">
        <v>0.00064999999999999997</v>
      </c>
      <c r="R177" s="215">
        <f>Q177*H177</f>
        <v>0.0051999999999999998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162</v>
      </c>
      <c r="AT177" s="217" t="s">
        <v>383</v>
      </c>
      <c r="AU177" s="217" t="s">
        <v>81</v>
      </c>
      <c r="AY177" s="19" t="s">
        <v>117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79</v>
      </c>
      <c r="BK177" s="218">
        <f>ROUND(I177*H177,2)</f>
        <v>0</v>
      </c>
      <c r="BL177" s="19" t="s">
        <v>138</v>
      </c>
      <c r="BM177" s="217" t="s">
        <v>904</v>
      </c>
    </row>
    <row r="178" s="2" customFormat="1" ht="24.15" customHeight="1">
      <c r="A178" s="40"/>
      <c r="B178" s="41"/>
      <c r="C178" s="206" t="s">
        <v>366</v>
      </c>
      <c r="D178" s="206" t="s">
        <v>120</v>
      </c>
      <c r="E178" s="207" t="s">
        <v>905</v>
      </c>
      <c r="F178" s="208" t="s">
        <v>906</v>
      </c>
      <c r="G178" s="209" t="s">
        <v>238</v>
      </c>
      <c r="H178" s="210">
        <v>1</v>
      </c>
      <c r="I178" s="211"/>
      <c r="J178" s="212">
        <f>ROUND(I178*H178,2)</f>
        <v>0</v>
      </c>
      <c r="K178" s="208" t="s">
        <v>124</v>
      </c>
      <c r="L178" s="46"/>
      <c r="M178" s="213" t="s">
        <v>19</v>
      </c>
      <c r="N178" s="214" t="s">
        <v>42</v>
      </c>
      <c r="O178" s="86"/>
      <c r="P178" s="215">
        <f>O178*H178</f>
        <v>0</v>
      </c>
      <c r="Q178" s="215">
        <v>1.0000000000000001E-05</v>
      </c>
      <c r="R178" s="215">
        <f>Q178*H178</f>
        <v>1.0000000000000001E-05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138</v>
      </c>
      <c r="AT178" s="217" t="s">
        <v>120</v>
      </c>
      <c r="AU178" s="217" t="s">
        <v>81</v>
      </c>
      <c r="AY178" s="19" t="s">
        <v>117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79</v>
      </c>
      <c r="BK178" s="218">
        <f>ROUND(I178*H178,2)</f>
        <v>0</v>
      </c>
      <c r="BL178" s="19" t="s">
        <v>138</v>
      </c>
      <c r="BM178" s="217" t="s">
        <v>907</v>
      </c>
    </row>
    <row r="179" s="2" customFormat="1">
      <c r="A179" s="40"/>
      <c r="B179" s="41"/>
      <c r="C179" s="42"/>
      <c r="D179" s="219" t="s">
        <v>127</v>
      </c>
      <c r="E179" s="42"/>
      <c r="F179" s="220" t="s">
        <v>908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127</v>
      </c>
      <c r="AU179" s="19" t="s">
        <v>81</v>
      </c>
    </row>
    <row r="180" s="2" customFormat="1" ht="16.5" customHeight="1">
      <c r="A180" s="40"/>
      <c r="B180" s="41"/>
      <c r="C180" s="261" t="s">
        <v>373</v>
      </c>
      <c r="D180" s="261" t="s">
        <v>383</v>
      </c>
      <c r="E180" s="262" t="s">
        <v>909</v>
      </c>
      <c r="F180" s="263" t="s">
        <v>910</v>
      </c>
      <c r="G180" s="264" t="s">
        <v>238</v>
      </c>
      <c r="H180" s="265">
        <v>1</v>
      </c>
      <c r="I180" s="266"/>
      <c r="J180" s="267">
        <f>ROUND(I180*H180,2)</f>
        <v>0</v>
      </c>
      <c r="K180" s="263" t="s">
        <v>124</v>
      </c>
      <c r="L180" s="268"/>
      <c r="M180" s="269" t="s">
        <v>19</v>
      </c>
      <c r="N180" s="270" t="s">
        <v>42</v>
      </c>
      <c r="O180" s="86"/>
      <c r="P180" s="215">
        <f>O180*H180</f>
        <v>0</v>
      </c>
      <c r="Q180" s="215">
        <v>0.0015399999999999999</v>
      </c>
      <c r="R180" s="215">
        <f>Q180*H180</f>
        <v>0.0015399999999999999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162</v>
      </c>
      <c r="AT180" s="217" t="s">
        <v>383</v>
      </c>
      <c r="AU180" s="217" t="s">
        <v>81</v>
      </c>
      <c r="AY180" s="19" t="s">
        <v>117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79</v>
      </c>
      <c r="BK180" s="218">
        <f>ROUND(I180*H180,2)</f>
        <v>0</v>
      </c>
      <c r="BL180" s="19" t="s">
        <v>138</v>
      </c>
      <c r="BM180" s="217" t="s">
        <v>911</v>
      </c>
    </row>
    <row r="181" s="2" customFormat="1" ht="16.5" customHeight="1">
      <c r="A181" s="40"/>
      <c r="B181" s="41"/>
      <c r="C181" s="206" t="s">
        <v>382</v>
      </c>
      <c r="D181" s="206" t="s">
        <v>120</v>
      </c>
      <c r="E181" s="207" t="s">
        <v>604</v>
      </c>
      <c r="F181" s="208" t="s">
        <v>605</v>
      </c>
      <c r="G181" s="209" t="s">
        <v>219</v>
      </c>
      <c r="H181" s="210">
        <v>26</v>
      </c>
      <c r="I181" s="211"/>
      <c r="J181" s="212">
        <f>ROUND(I181*H181,2)</f>
        <v>0</v>
      </c>
      <c r="K181" s="208" t="s">
        <v>124</v>
      </c>
      <c r="L181" s="46"/>
      <c r="M181" s="213" t="s">
        <v>19</v>
      </c>
      <c r="N181" s="214" t="s">
        <v>42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138</v>
      </c>
      <c r="AT181" s="217" t="s">
        <v>120</v>
      </c>
      <c r="AU181" s="217" t="s">
        <v>81</v>
      </c>
      <c r="AY181" s="19" t="s">
        <v>117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79</v>
      </c>
      <c r="BK181" s="218">
        <f>ROUND(I181*H181,2)</f>
        <v>0</v>
      </c>
      <c r="BL181" s="19" t="s">
        <v>138</v>
      </c>
      <c r="BM181" s="217" t="s">
        <v>912</v>
      </c>
    </row>
    <row r="182" s="2" customFormat="1">
      <c r="A182" s="40"/>
      <c r="B182" s="41"/>
      <c r="C182" s="42"/>
      <c r="D182" s="219" t="s">
        <v>127</v>
      </c>
      <c r="E182" s="42"/>
      <c r="F182" s="220" t="s">
        <v>607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127</v>
      </c>
      <c r="AU182" s="19" t="s">
        <v>81</v>
      </c>
    </row>
    <row r="183" s="2" customFormat="1" ht="16.5" customHeight="1">
      <c r="A183" s="40"/>
      <c r="B183" s="41"/>
      <c r="C183" s="206" t="s">
        <v>388</v>
      </c>
      <c r="D183" s="206" t="s">
        <v>120</v>
      </c>
      <c r="E183" s="207" t="s">
        <v>609</v>
      </c>
      <c r="F183" s="208" t="s">
        <v>610</v>
      </c>
      <c r="G183" s="209" t="s">
        <v>238</v>
      </c>
      <c r="H183" s="210">
        <v>1</v>
      </c>
      <c r="I183" s="211"/>
      <c r="J183" s="212">
        <f>ROUND(I183*H183,2)</f>
        <v>0</v>
      </c>
      <c r="K183" s="208" t="s">
        <v>124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0.45937</v>
      </c>
      <c r="R183" s="215">
        <f>Q183*H183</f>
        <v>0.45937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138</v>
      </c>
      <c r="AT183" s="217" t="s">
        <v>120</v>
      </c>
      <c r="AU183" s="217" t="s">
        <v>81</v>
      </c>
      <c r="AY183" s="19" t="s">
        <v>117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79</v>
      </c>
      <c r="BK183" s="218">
        <f>ROUND(I183*H183,2)</f>
        <v>0</v>
      </c>
      <c r="BL183" s="19" t="s">
        <v>138</v>
      </c>
      <c r="BM183" s="217" t="s">
        <v>913</v>
      </c>
    </row>
    <row r="184" s="2" customFormat="1">
      <c r="A184" s="40"/>
      <c r="B184" s="41"/>
      <c r="C184" s="42"/>
      <c r="D184" s="219" t="s">
        <v>127</v>
      </c>
      <c r="E184" s="42"/>
      <c r="F184" s="220" t="s">
        <v>612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127</v>
      </c>
      <c r="AU184" s="19" t="s">
        <v>81</v>
      </c>
    </row>
    <row r="185" s="2" customFormat="1" ht="24.15" customHeight="1">
      <c r="A185" s="40"/>
      <c r="B185" s="41"/>
      <c r="C185" s="206" t="s">
        <v>395</v>
      </c>
      <c r="D185" s="206" t="s">
        <v>120</v>
      </c>
      <c r="E185" s="207" t="s">
        <v>914</v>
      </c>
      <c r="F185" s="208" t="s">
        <v>915</v>
      </c>
      <c r="G185" s="209" t="s">
        <v>238</v>
      </c>
      <c r="H185" s="210">
        <v>1</v>
      </c>
      <c r="I185" s="211"/>
      <c r="J185" s="212">
        <f>ROUND(I185*H185,2)</f>
        <v>0</v>
      </c>
      <c r="K185" s="208" t="s">
        <v>124</v>
      </c>
      <c r="L185" s="46"/>
      <c r="M185" s="213" t="s">
        <v>19</v>
      </c>
      <c r="N185" s="214" t="s">
        <v>42</v>
      </c>
      <c r="O185" s="86"/>
      <c r="P185" s="215">
        <f>O185*H185</f>
        <v>0</v>
      </c>
      <c r="Q185" s="215">
        <v>0.1056</v>
      </c>
      <c r="R185" s="215">
        <f>Q185*H185</f>
        <v>0.1056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138</v>
      </c>
      <c r="AT185" s="217" t="s">
        <v>120</v>
      </c>
      <c r="AU185" s="217" t="s">
        <v>81</v>
      </c>
      <c r="AY185" s="19" t="s">
        <v>117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79</v>
      </c>
      <c r="BK185" s="218">
        <f>ROUND(I185*H185,2)</f>
        <v>0</v>
      </c>
      <c r="BL185" s="19" t="s">
        <v>138</v>
      </c>
      <c r="BM185" s="217" t="s">
        <v>916</v>
      </c>
    </row>
    <row r="186" s="2" customFormat="1">
      <c r="A186" s="40"/>
      <c r="B186" s="41"/>
      <c r="C186" s="42"/>
      <c r="D186" s="219" t="s">
        <v>127</v>
      </c>
      <c r="E186" s="42"/>
      <c r="F186" s="220" t="s">
        <v>917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127</v>
      </c>
      <c r="AU186" s="19" t="s">
        <v>81</v>
      </c>
    </row>
    <row r="187" s="2" customFormat="1" ht="24.15" customHeight="1">
      <c r="A187" s="40"/>
      <c r="B187" s="41"/>
      <c r="C187" s="206" t="s">
        <v>400</v>
      </c>
      <c r="D187" s="206" t="s">
        <v>120</v>
      </c>
      <c r="E187" s="207" t="s">
        <v>918</v>
      </c>
      <c r="F187" s="208" t="s">
        <v>919</v>
      </c>
      <c r="G187" s="209" t="s">
        <v>238</v>
      </c>
      <c r="H187" s="210">
        <v>1</v>
      </c>
      <c r="I187" s="211"/>
      <c r="J187" s="212">
        <f>ROUND(I187*H187,2)</f>
        <v>0</v>
      </c>
      <c r="K187" s="208" t="s">
        <v>124</v>
      </c>
      <c r="L187" s="46"/>
      <c r="M187" s="213" t="s">
        <v>19</v>
      </c>
      <c r="N187" s="214" t="s">
        <v>42</v>
      </c>
      <c r="O187" s="86"/>
      <c r="P187" s="215">
        <f>O187*H187</f>
        <v>0</v>
      </c>
      <c r="Q187" s="215">
        <v>0.012120000000000001</v>
      </c>
      <c r="R187" s="215">
        <f>Q187*H187</f>
        <v>0.012120000000000001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138</v>
      </c>
      <c r="AT187" s="217" t="s">
        <v>120</v>
      </c>
      <c r="AU187" s="217" t="s">
        <v>81</v>
      </c>
      <c r="AY187" s="19" t="s">
        <v>117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79</v>
      </c>
      <c r="BK187" s="218">
        <f>ROUND(I187*H187,2)</f>
        <v>0</v>
      </c>
      <c r="BL187" s="19" t="s">
        <v>138</v>
      </c>
      <c r="BM187" s="217" t="s">
        <v>920</v>
      </c>
    </row>
    <row r="188" s="2" customFormat="1">
      <c r="A188" s="40"/>
      <c r="B188" s="41"/>
      <c r="C188" s="42"/>
      <c r="D188" s="219" t="s">
        <v>127</v>
      </c>
      <c r="E188" s="42"/>
      <c r="F188" s="220" t="s">
        <v>921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127</v>
      </c>
      <c r="AU188" s="19" t="s">
        <v>81</v>
      </c>
    </row>
    <row r="189" s="2" customFormat="1" ht="24.15" customHeight="1">
      <c r="A189" s="40"/>
      <c r="B189" s="41"/>
      <c r="C189" s="206" t="s">
        <v>407</v>
      </c>
      <c r="D189" s="206" t="s">
        <v>120</v>
      </c>
      <c r="E189" s="207" t="s">
        <v>637</v>
      </c>
      <c r="F189" s="208" t="s">
        <v>638</v>
      </c>
      <c r="G189" s="209" t="s">
        <v>238</v>
      </c>
      <c r="H189" s="210">
        <v>1</v>
      </c>
      <c r="I189" s="211"/>
      <c r="J189" s="212">
        <f>ROUND(I189*H189,2)</f>
        <v>0</v>
      </c>
      <c r="K189" s="208" t="s">
        <v>124</v>
      </c>
      <c r="L189" s="46"/>
      <c r="M189" s="213" t="s">
        <v>19</v>
      </c>
      <c r="N189" s="214" t="s">
        <v>42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138</v>
      </c>
      <c r="AT189" s="217" t="s">
        <v>120</v>
      </c>
      <c r="AU189" s="217" t="s">
        <v>81</v>
      </c>
      <c r="AY189" s="19" t="s">
        <v>117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79</v>
      </c>
      <c r="BK189" s="218">
        <f>ROUND(I189*H189,2)</f>
        <v>0</v>
      </c>
      <c r="BL189" s="19" t="s">
        <v>138</v>
      </c>
      <c r="BM189" s="217" t="s">
        <v>922</v>
      </c>
    </row>
    <row r="190" s="2" customFormat="1">
      <c r="A190" s="40"/>
      <c r="B190" s="41"/>
      <c r="C190" s="42"/>
      <c r="D190" s="219" t="s">
        <v>127</v>
      </c>
      <c r="E190" s="42"/>
      <c r="F190" s="220" t="s">
        <v>640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127</v>
      </c>
      <c r="AU190" s="19" t="s">
        <v>81</v>
      </c>
    </row>
    <row r="191" s="2" customFormat="1" ht="24.15" customHeight="1">
      <c r="A191" s="40"/>
      <c r="B191" s="41"/>
      <c r="C191" s="206" t="s">
        <v>410</v>
      </c>
      <c r="D191" s="206" t="s">
        <v>120</v>
      </c>
      <c r="E191" s="207" t="s">
        <v>642</v>
      </c>
      <c r="F191" s="208" t="s">
        <v>643</v>
      </c>
      <c r="G191" s="209" t="s">
        <v>238</v>
      </c>
      <c r="H191" s="210">
        <v>1</v>
      </c>
      <c r="I191" s="211"/>
      <c r="J191" s="212">
        <f>ROUND(I191*H191,2)</f>
        <v>0</v>
      </c>
      <c r="K191" s="208" t="s">
        <v>124</v>
      </c>
      <c r="L191" s="46"/>
      <c r="M191" s="213" t="s">
        <v>19</v>
      </c>
      <c r="N191" s="214" t="s">
        <v>42</v>
      </c>
      <c r="O191" s="86"/>
      <c r="P191" s="215">
        <f>O191*H191</f>
        <v>0</v>
      </c>
      <c r="Q191" s="215">
        <v>0.30399999999999999</v>
      </c>
      <c r="R191" s="215">
        <f>Q191*H191</f>
        <v>0.30399999999999999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138</v>
      </c>
      <c r="AT191" s="217" t="s">
        <v>120</v>
      </c>
      <c r="AU191" s="217" t="s">
        <v>81</v>
      </c>
      <c r="AY191" s="19" t="s">
        <v>117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79</v>
      </c>
      <c r="BK191" s="218">
        <f>ROUND(I191*H191,2)</f>
        <v>0</v>
      </c>
      <c r="BL191" s="19" t="s">
        <v>138</v>
      </c>
      <c r="BM191" s="217" t="s">
        <v>923</v>
      </c>
    </row>
    <row r="192" s="2" customFormat="1">
      <c r="A192" s="40"/>
      <c r="B192" s="41"/>
      <c r="C192" s="42"/>
      <c r="D192" s="219" t="s">
        <v>127</v>
      </c>
      <c r="E192" s="42"/>
      <c r="F192" s="220" t="s">
        <v>645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127</v>
      </c>
      <c r="AU192" s="19" t="s">
        <v>81</v>
      </c>
    </row>
    <row r="193" s="2" customFormat="1" ht="16.5" customHeight="1">
      <c r="A193" s="40"/>
      <c r="B193" s="41"/>
      <c r="C193" s="206" t="s">
        <v>416</v>
      </c>
      <c r="D193" s="206" t="s">
        <v>120</v>
      </c>
      <c r="E193" s="207" t="s">
        <v>924</v>
      </c>
      <c r="F193" s="208" t="s">
        <v>925</v>
      </c>
      <c r="G193" s="209" t="s">
        <v>238</v>
      </c>
      <c r="H193" s="210">
        <v>1</v>
      </c>
      <c r="I193" s="211"/>
      <c r="J193" s="212">
        <f>ROUND(I193*H193,2)</f>
        <v>0</v>
      </c>
      <c r="K193" s="208" t="s">
        <v>124</v>
      </c>
      <c r="L193" s="46"/>
      <c r="M193" s="213" t="s">
        <v>19</v>
      </c>
      <c r="N193" s="214" t="s">
        <v>42</v>
      </c>
      <c r="O193" s="86"/>
      <c r="P193" s="215">
        <f>O193*H193</f>
        <v>0</v>
      </c>
      <c r="Q193" s="215">
        <v>0.00062</v>
      </c>
      <c r="R193" s="215">
        <f>Q193*H193</f>
        <v>0.00062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138</v>
      </c>
      <c r="AT193" s="217" t="s">
        <v>120</v>
      </c>
      <c r="AU193" s="217" t="s">
        <v>81</v>
      </c>
      <c r="AY193" s="19" t="s">
        <v>117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79</v>
      </c>
      <c r="BK193" s="218">
        <f>ROUND(I193*H193,2)</f>
        <v>0</v>
      </c>
      <c r="BL193" s="19" t="s">
        <v>138</v>
      </c>
      <c r="BM193" s="217" t="s">
        <v>926</v>
      </c>
    </row>
    <row r="194" s="2" customFormat="1">
      <c r="A194" s="40"/>
      <c r="B194" s="41"/>
      <c r="C194" s="42"/>
      <c r="D194" s="219" t="s">
        <v>127</v>
      </c>
      <c r="E194" s="42"/>
      <c r="F194" s="220" t="s">
        <v>927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127</v>
      </c>
      <c r="AU194" s="19" t="s">
        <v>81</v>
      </c>
    </row>
    <row r="195" s="2" customFormat="1" ht="16.5" customHeight="1">
      <c r="A195" s="40"/>
      <c r="B195" s="41"/>
      <c r="C195" s="206" t="s">
        <v>421</v>
      </c>
      <c r="D195" s="206" t="s">
        <v>120</v>
      </c>
      <c r="E195" s="207" t="s">
        <v>666</v>
      </c>
      <c r="F195" s="208" t="s">
        <v>667</v>
      </c>
      <c r="G195" s="209" t="s">
        <v>219</v>
      </c>
      <c r="H195" s="210">
        <v>6625.75</v>
      </c>
      <c r="I195" s="211"/>
      <c r="J195" s="212">
        <f>ROUND(I195*H195,2)</f>
        <v>0</v>
      </c>
      <c r="K195" s="208" t="s">
        <v>124</v>
      </c>
      <c r="L195" s="46"/>
      <c r="M195" s="213" t="s">
        <v>19</v>
      </c>
      <c r="N195" s="214" t="s">
        <v>42</v>
      </c>
      <c r="O195" s="86"/>
      <c r="P195" s="215">
        <f>O195*H195</f>
        <v>0</v>
      </c>
      <c r="Q195" s="215">
        <v>0.00019000000000000001</v>
      </c>
      <c r="R195" s="215">
        <f>Q195*H195</f>
        <v>1.2588925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138</v>
      </c>
      <c r="AT195" s="217" t="s">
        <v>120</v>
      </c>
      <c r="AU195" s="217" t="s">
        <v>81</v>
      </c>
      <c r="AY195" s="19" t="s">
        <v>117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79</v>
      </c>
      <c r="BK195" s="218">
        <f>ROUND(I195*H195,2)</f>
        <v>0</v>
      </c>
      <c r="BL195" s="19" t="s">
        <v>138</v>
      </c>
      <c r="BM195" s="217" t="s">
        <v>928</v>
      </c>
    </row>
    <row r="196" s="2" customFormat="1">
      <c r="A196" s="40"/>
      <c r="B196" s="41"/>
      <c r="C196" s="42"/>
      <c r="D196" s="219" t="s">
        <v>127</v>
      </c>
      <c r="E196" s="42"/>
      <c r="F196" s="220" t="s">
        <v>669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127</v>
      </c>
      <c r="AU196" s="19" t="s">
        <v>81</v>
      </c>
    </row>
    <row r="197" s="2" customFormat="1" ht="16.5" customHeight="1">
      <c r="A197" s="40"/>
      <c r="B197" s="41"/>
      <c r="C197" s="206" t="s">
        <v>426</v>
      </c>
      <c r="D197" s="206" t="s">
        <v>120</v>
      </c>
      <c r="E197" s="207" t="s">
        <v>676</v>
      </c>
      <c r="F197" s="208" t="s">
        <v>677</v>
      </c>
      <c r="G197" s="209" t="s">
        <v>219</v>
      </c>
      <c r="H197" s="210">
        <v>26</v>
      </c>
      <c r="I197" s="211"/>
      <c r="J197" s="212">
        <f>ROUND(I197*H197,2)</f>
        <v>0</v>
      </c>
      <c r="K197" s="208" t="s">
        <v>124</v>
      </c>
      <c r="L197" s="46"/>
      <c r="M197" s="213" t="s">
        <v>19</v>
      </c>
      <c r="N197" s="214" t="s">
        <v>42</v>
      </c>
      <c r="O197" s="86"/>
      <c r="P197" s="215">
        <f>O197*H197</f>
        <v>0</v>
      </c>
      <c r="Q197" s="215">
        <v>0.00012999999999999999</v>
      </c>
      <c r="R197" s="215">
        <f>Q197*H197</f>
        <v>0.0033799999999999998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138</v>
      </c>
      <c r="AT197" s="217" t="s">
        <v>120</v>
      </c>
      <c r="AU197" s="217" t="s">
        <v>81</v>
      </c>
      <c r="AY197" s="19" t="s">
        <v>117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79</v>
      </c>
      <c r="BK197" s="218">
        <f>ROUND(I197*H197,2)</f>
        <v>0</v>
      </c>
      <c r="BL197" s="19" t="s">
        <v>138</v>
      </c>
      <c r="BM197" s="217" t="s">
        <v>929</v>
      </c>
    </row>
    <row r="198" s="2" customFormat="1">
      <c r="A198" s="40"/>
      <c r="B198" s="41"/>
      <c r="C198" s="42"/>
      <c r="D198" s="219" t="s">
        <v>127</v>
      </c>
      <c r="E198" s="42"/>
      <c r="F198" s="220" t="s">
        <v>679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127</v>
      </c>
      <c r="AU198" s="19" t="s">
        <v>81</v>
      </c>
    </row>
    <row r="199" s="12" customFormat="1" ht="22.8" customHeight="1">
      <c r="A199" s="12"/>
      <c r="B199" s="190"/>
      <c r="C199" s="191"/>
      <c r="D199" s="192" t="s">
        <v>70</v>
      </c>
      <c r="E199" s="204" t="s">
        <v>167</v>
      </c>
      <c r="F199" s="204" t="s">
        <v>681</v>
      </c>
      <c r="G199" s="191"/>
      <c r="H199" s="191"/>
      <c r="I199" s="194"/>
      <c r="J199" s="205">
        <f>BK199</f>
        <v>0</v>
      </c>
      <c r="K199" s="191"/>
      <c r="L199" s="196"/>
      <c r="M199" s="197"/>
      <c r="N199" s="198"/>
      <c r="O199" s="198"/>
      <c r="P199" s="199">
        <f>P200</f>
        <v>0</v>
      </c>
      <c r="Q199" s="198"/>
      <c r="R199" s="199">
        <f>R200</f>
        <v>0</v>
      </c>
      <c r="S199" s="198"/>
      <c r="T199" s="200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1" t="s">
        <v>79</v>
      </c>
      <c r="AT199" s="202" t="s">
        <v>70</v>
      </c>
      <c r="AU199" s="202" t="s">
        <v>79</v>
      </c>
      <c r="AY199" s="201" t="s">
        <v>117</v>
      </c>
      <c r="BK199" s="203">
        <f>BK200</f>
        <v>0</v>
      </c>
    </row>
    <row r="200" s="2" customFormat="1" ht="16.5" customHeight="1">
      <c r="A200" s="40"/>
      <c r="B200" s="41"/>
      <c r="C200" s="206" t="s">
        <v>432</v>
      </c>
      <c r="D200" s="206" t="s">
        <v>120</v>
      </c>
      <c r="E200" s="207" t="s">
        <v>930</v>
      </c>
      <c r="F200" s="208" t="s">
        <v>931</v>
      </c>
      <c r="G200" s="209" t="s">
        <v>932</v>
      </c>
      <c r="H200" s="210">
        <v>1</v>
      </c>
      <c r="I200" s="211"/>
      <c r="J200" s="212">
        <f>ROUND(I200*H200,2)</f>
        <v>0</v>
      </c>
      <c r="K200" s="208" t="s">
        <v>19</v>
      </c>
      <c r="L200" s="46"/>
      <c r="M200" s="213" t="s">
        <v>19</v>
      </c>
      <c r="N200" s="214" t="s">
        <v>42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138</v>
      </c>
      <c r="AT200" s="217" t="s">
        <v>120</v>
      </c>
      <c r="AU200" s="217" t="s">
        <v>81</v>
      </c>
      <c r="AY200" s="19" t="s">
        <v>117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79</v>
      </c>
      <c r="BK200" s="218">
        <f>ROUND(I200*H200,2)</f>
        <v>0</v>
      </c>
      <c r="BL200" s="19" t="s">
        <v>138</v>
      </c>
      <c r="BM200" s="217" t="s">
        <v>933</v>
      </c>
    </row>
    <row r="201" s="12" customFormat="1" ht="22.8" customHeight="1">
      <c r="A201" s="12"/>
      <c r="B201" s="190"/>
      <c r="C201" s="191"/>
      <c r="D201" s="192" t="s">
        <v>70</v>
      </c>
      <c r="E201" s="204" t="s">
        <v>790</v>
      </c>
      <c r="F201" s="204" t="s">
        <v>791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SUM(P202:P203)</f>
        <v>0</v>
      </c>
      <c r="Q201" s="198"/>
      <c r="R201" s="199">
        <f>SUM(R202:R203)</f>
        <v>0</v>
      </c>
      <c r="S201" s="198"/>
      <c r="T201" s="200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79</v>
      </c>
      <c r="AT201" s="202" t="s">
        <v>70</v>
      </c>
      <c r="AU201" s="202" t="s">
        <v>79</v>
      </c>
      <c r="AY201" s="201" t="s">
        <v>117</v>
      </c>
      <c r="BK201" s="203">
        <f>SUM(BK202:BK203)</f>
        <v>0</v>
      </c>
    </row>
    <row r="202" s="2" customFormat="1" ht="24.15" customHeight="1">
      <c r="A202" s="40"/>
      <c r="B202" s="41"/>
      <c r="C202" s="206" t="s">
        <v>439</v>
      </c>
      <c r="D202" s="206" t="s">
        <v>120</v>
      </c>
      <c r="E202" s="207" t="s">
        <v>793</v>
      </c>
      <c r="F202" s="208" t="s">
        <v>794</v>
      </c>
      <c r="G202" s="209" t="s">
        <v>356</v>
      </c>
      <c r="H202" s="210">
        <v>6.5430000000000001</v>
      </c>
      <c r="I202" s="211"/>
      <c r="J202" s="212">
        <f>ROUND(I202*H202,2)</f>
        <v>0</v>
      </c>
      <c r="K202" s="208" t="s">
        <v>124</v>
      </c>
      <c r="L202" s="46"/>
      <c r="M202" s="213" t="s">
        <v>19</v>
      </c>
      <c r="N202" s="214" t="s">
        <v>42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138</v>
      </c>
      <c r="AT202" s="217" t="s">
        <v>120</v>
      </c>
      <c r="AU202" s="217" t="s">
        <v>81</v>
      </c>
      <c r="AY202" s="19" t="s">
        <v>117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79</v>
      </c>
      <c r="BK202" s="218">
        <f>ROUND(I202*H202,2)</f>
        <v>0</v>
      </c>
      <c r="BL202" s="19" t="s">
        <v>138</v>
      </c>
      <c r="BM202" s="217" t="s">
        <v>934</v>
      </c>
    </row>
    <row r="203" s="2" customFormat="1">
      <c r="A203" s="40"/>
      <c r="B203" s="41"/>
      <c r="C203" s="42"/>
      <c r="D203" s="219" t="s">
        <v>127</v>
      </c>
      <c r="E203" s="42"/>
      <c r="F203" s="220" t="s">
        <v>796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127</v>
      </c>
      <c r="AU203" s="19" t="s">
        <v>81</v>
      </c>
    </row>
    <row r="204" s="12" customFormat="1" ht="25.92" customHeight="1">
      <c r="A204" s="12"/>
      <c r="B204" s="190"/>
      <c r="C204" s="191"/>
      <c r="D204" s="192" t="s">
        <v>70</v>
      </c>
      <c r="E204" s="193" t="s">
        <v>797</v>
      </c>
      <c r="F204" s="193" t="s">
        <v>798</v>
      </c>
      <c r="G204" s="191"/>
      <c r="H204" s="191"/>
      <c r="I204" s="194"/>
      <c r="J204" s="195">
        <f>BK204</f>
        <v>0</v>
      </c>
      <c r="K204" s="191"/>
      <c r="L204" s="196"/>
      <c r="M204" s="197"/>
      <c r="N204" s="198"/>
      <c r="O204" s="198"/>
      <c r="P204" s="199">
        <f>P205</f>
        <v>0</v>
      </c>
      <c r="Q204" s="198"/>
      <c r="R204" s="199">
        <f>R205</f>
        <v>0.061800000000000001</v>
      </c>
      <c r="S204" s="198"/>
      <c r="T204" s="200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81</v>
      </c>
      <c r="AT204" s="202" t="s">
        <v>70</v>
      </c>
      <c r="AU204" s="202" t="s">
        <v>71</v>
      </c>
      <c r="AY204" s="201" t="s">
        <v>117</v>
      </c>
      <c r="BK204" s="203">
        <f>BK205</f>
        <v>0</v>
      </c>
    </row>
    <row r="205" s="12" customFormat="1" ht="22.8" customHeight="1">
      <c r="A205" s="12"/>
      <c r="B205" s="190"/>
      <c r="C205" s="191"/>
      <c r="D205" s="192" t="s">
        <v>70</v>
      </c>
      <c r="E205" s="204" t="s">
        <v>935</v>
      </c>
      <c r="F205" s="204" t="s">
        <v>936</v>
      </c>
      <c r="G205" s="191"/>
      <c r="H205" s="191"/>
      <c r="I205" s="194"/>
      <c r="J205" s="205">
        <f>BK205</f>
        <v>0</v>
      </c>
      <c r="K205" s="191"/>
      <c r="L205" s="196"/>
      <c r="M205" s="197"/>
      <c r="N205" s="198"/>
      <c r="O205" s="198"/>
      <c r="P205" s="199">
        <f>SUM(P206:P207)</f>
        <v>0</v>
      </c>
      <c r="Q205" s="198"/>
      <c r="R205" s="199">
        <f>SUM(R206:R207)</f>
        <v>0.061800000000000001</v>
      </c>
      <c r="S205" s="198"/>
      <c r="T205" s="200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1" t="s">
        <v>81</v>
      </c>
      <c r="AT205" s="202" t="s">
        <v>70</v>
      </c>
      <c r="AU205" s="202" t="s">
        <v>79</v>
      </c>
      <c r="AY205" s="201" t="s">
        <v>117</v>
      </c>
      <c r="BK205" s="203">
        <f>SUM(BK206:BK207)</f>
        <v>0</v>
      </c>
    </row>
    <row r="206" s="2" customFormat="1" ht="16.5" customHeight="1">
      <c r="A206" s="40"/>
      <c r="B206" s="41"/>
      <c r="C206" s="206" t="s">
        <v>444</v>
      </c>
      <c r="D206" s="206" t="s">
        <v>120</v>
      </c>
      <c r="E206" s="207" t="s">
        <v>937</v>
      </c>
      <c r="F206" s="208" t="s">
        <v>938</v>
      </c>
      <c r="G206" s="209" t="s">
        <v>238</v>
      </c>
      <c r="H206" s="210">
        <v>2</v>
      </c>
      <c r="I206" s="211"/>
      <c r="J206" s="212">
        <f>ROUND(I206*H206,2)</f>
        <v>0</v>
      </c>
      <c r="K206" s="208" t="s">
        <v>124</v>
      </c>
      <c r="L206" s="46"/>
      <c r="M206" s="213" t="s">
        <v>19</v>
      </c>
      <c r="N206" s="214" t="s">
        <v>42</v>
      </c>
      <c r="O206" s="86"/>
      <c r="P206" s="215">
        <f>O206*H206</f>
        <v>0</v>
      </c>
      <c r="Q206" s="215">
        <v>0.0309</v>
      </c>
      <c r="R206" s="215">
        <f>Q206*H206</f>
        <v>0.061800000000000001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266</v>
      </c>
      <c r="AT206" s="217" t="s">
        <v>120</v>
      </c>
      <c r="AU206" s="217" t="s">
        <v>81</v>
      </c>
      <c r="AY206" s="19" t="s">
        <v>117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79</v>
      </c>
      <c r="BK206" s="218">
        <f>ROUND(I206*H206,2)</f>
        <v>0</v>
      </c>
      <c r="BL206" s="19" t="s">
        <v>266</v>
      </c>
      <c r="BM206" s="217" t="s">
        <v>939</v>
      </c>
    </row>
    <row r="207" s="2" customFormat="1">
      <c r="A207" s="40"/>
      <c r="B207" s="41"/>
      <c r="C207" s="42"/>
      <c r="D207" s="219" t="s">
        <v>127</v>
      </c>
      <c r="E207" s="42"/>
      <c r="F207" s="220" t="s">
        <v>940</v>
      </c>
      <c r="G207" s="42"/>
      <c r="H207" s="42"/>
      <c r="I207" s="221"/>
      <c r="J207" s="42"/>
      <c r="K207" s="42"/>
      <c r="L207" s="46"/>
      <c r="M207" s="224"/>
      <c r="N207" s="225"/>
      <c r="O207" s="226"/>
      <c r="P207" s="226"/>
      <c r="Q207" s="226"/>
      <c r="R207" s="226"/>
      <c r="S207" s="226"/>
      <c r="T207" s="22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127</v>
      </c>
      <c r="AU207" s="19" t="s">
        <v>81</v>
      </c>
    </row>
    <row r="208" s="2" customFormat="1" ht="6.96" customHeight="1">
      <c r="A208" s="40"/>
      <c r="B208" s="61"/>
      <c r="C208" s="62"/>
      <c r="D208" s="62"/>
      <c r="E208" s="62"/>
      <c r="F208" s="62"/>
      <c r="G208" s="62"/>
      <c r="H208" s="62"/>
      <c r="I208" s="62"/>
      <c r="J208" s="62"/>
      <c r="K208" s="62"/>
      <c r="L208" s="46"/>
      <c r="M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</row>
  </sheetData>
  <sheetProtection sheet="1" autoFilter="0" formatColumns="0" formatRows="0" objects="1" scenarios="1" spinCount="100000" saltValue="WvRM0SyAOhuygv01BiMjKGIa20s2+5UHfSYm6O/VvAS8RKqL39rU3yFDMXNv8cyHEzIyRFAitgF8AoeQ0aex6g==" hashValue="r8eAq9DN5CycTwDeGmURiuvvajTAxFEFlooBh/0yxgp3JEgGV5hODVMkSO/KuTRh2YNYpyZwsAoqVEh6OsArVw==" algorithmName="SHA-512" password="CC35"/>
  <autoFilter ref="C87:K20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1_02/121151103"/>
    <hyperlink ref="F95" r:id="rId2" display="https://podminky.urs.cz/item/CS_URS_2021_02/131253201"/>
    <hyperlink ref="F98" r:id="rId3" display="https://podminky.urs.cz/item/CS_URS_2021_02/132255101"/>
    <hyperlink ref="F101" r:id="rId4" display="https://podminky.urs.cz/item/CS_URS_2021_02/151201101"/>
    <hyperlink ref="F104" r:id="rId5" display="https://podminky.urs.cz/item/CS_URS_2021_02/151201111"/>
    <hyperlink ref="F106" r:id="rId6" display="https://podminky.urs.cz/item/CS_URS_2021_02/151201201"/>
    <hyperlink ref="F109" r:id="rId7" display="https://podminky.urs.cz/item/CS_URS_2021_02/151201211"/>
    <hyperlink ref="F111" r:id="rId8" display="https://podminky.urs.cz/item/CS_URS_2021_02/151201301"/>
    <hyperlink ref="F114" r:id="rId9" display="https://podminky.urs.cz/item/CS_URS_2021_02/151201311"/>
    <hyperlink ref="F116" r:id="rId10" display="https://podminky.urs.cz/item/CS_URS_2021_02/162751117"/>
    <hyperlink ref="F121" r:id="rId11" display="https://podminky.urs.cz/item/CS_URS_2021_02/162751119"/>
    <hyperlink ref="F124" r:id="rId12" display="https://podminky.urs.cz/item/CS_URS_2021_02/167151101"/>
    <hyperlink ref="F129" r:id="rId13" display="https://podminky.urs.cz/item/CS_URS_2021_02/171201221"/>
    <hyperlink ref="F132" r:id="rId14" display="https://podminky.urs.cz/item/CS_URS_2021_02/174151101"/>
    <hyperlink ref="F137" r:id="rId15" display="https://podminky.urs.cz/item/CS_URS_2021_02/175151101"/>
    <hyperlink ref="F142" r:id="rId16" display="https://podminky.urs.cz/item/CS_URS_2021_02/175151201"/>
    <hyperlink ref="F147" r:id="rId17" display="https://podminky.urs.cz/item/CS_URS_2021_02/181351003"/>
    <hyperlink ref="F149" r:id="rId18" display="https://podminky.urs.cz/item/CS_URS_2021_02/181411131"/>
    <hyperlink ref="F154" r:id="rId19" display="https://podminky.urs.cz/item/CS_URS_2021_02/213141131"/>
    <hyperlink ref="F159" r:id="rId20" display="https://podminky.urs.cz/item/CS_URS_2021_02/271532212"/>
    <hyperlink ref="F163" r:id="rId21" display="https://podminky.urs.cz/item/CS_URS_2021_02/451572111"/>
    <hyperlink ref="F167" r:id="rId22" display="https://podminky.urs.cz/item/CS_URS_2021_02/871265211"/>
    <hyperlink ref="F170" r:id="rId23" display="https://podminky.urs.cz/item/CS_URS_2021_02/871315211"/>
    <hyperlink ref="F173" r:id="rId24" display="https://podminky.urs.cz/item/CS_URS_2021_02/877265211"/>
    <hyperlink ref="F176" r:id="rId25" display="https://podminky.urs.cz/item/CS_URS_2021_02/877315211"/>
    <hyperlink ref="F179" r:id="rId26" display="https://podminky.urs.cz/item/CS_URS_2021_02/877315221"/>
    <hyperlink ref="F182" r:id="rId27" display="https://podminky.urs.cz/item/CS_URS_2021_02/892351111"/>
    <hyperlink ref="F184" r:id="rId28" display="https://podminky.urs.cz/item/CS_URS_2021_02/892372111"/>
    <hyperlink ref="F186" r:id="rId29" display="https://podminky.urs.cz/item/CS_URS_2021_02/894812311"/>
    <hyperlink ref="F188" r:id="rId30" display="https://podminky.urs.cz/item/CS_URS_2021_02/894812331"/>
    <hyperlink ref="F190" r:id="rId31" display="https://podminky.urs.cz/item/CS_URS_2021_02/894812339"/>
    <hyperlink ref="F192" r:id="rId32" display="https://podminky.urs.cz/item/CS_URS_2021_02/894812356"/>
    <hyperlink ref="F194" r:id="rId33" display="https://podminky.urs.cz/item/CS_URS_2021_02/894812612"/>
    <hyperlink ref="F196" r:id="rId34" display="https://podminky.urs.cz/item/CS_URS_2021_02/899721111"/>
    <hyperlink ref="F198" r:id="rId35" display="https://podminky.urs.cz/item/CS_URS_2021_02/899722114"/>
    <hyperlink ref="F203" r:id="rId36" display="https://podminky.urs.cz/item/CS_URS_2021_02/998276101"/>
    <hyperlink ref="F207" r:id="rId37" display="https://podminky.urs.cz/item/CS_URS_2021_02/7212411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7" customFormat="1" ht="45" customHeight="1">
      <c r="B3" s="286"/>
      <c r="C3" s="287" t="s">
        <v>941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942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943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944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945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946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947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948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949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950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951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78</v>
      </c>
      <c r="F18" s="293" t="s">
        <v>952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953</v>
      </c>
      <c r="F19" s="293" t="s">
        <v>954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955</v>
      </c>
      <c r="F20" s="293" t="s">
        <v>956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957</v>
      </c>
      <c r="F21" s="293" t="s">
        <v>77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958</v>
      </c>
      <c r="F22" s="293" t="s">
        <v>959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960</v>
      </c>
      <c r="F23" s="293" t="s">
        <v>961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962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963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964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965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966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967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968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969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970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102</v>
      </c>
      <c r="F36" s="293"/>
      <c r="G36" s="293" t="s">
        <v>971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972</v>
      </c>
      <c r="F37" s="293"/>
      <c r="G37" s="293" t="s">
        <v>973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52</v>
      </c>
      <c r="F38" s="293"/>
      <c r="G38" s="293" t="s">
        <v>974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53</v>
      </c>
      <c r="F39" s="293"/>
      <c r="G39" s="293" t="s">
        <v>975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103</v>
      </c>
      <c r="F40" s="293"/>
      <c r="G40" s="293" t="s">
        <v>976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104</v>
      </c>
      <c r="F41" s="293"/>
      <c r="G41" s="293" t="s">
        <v>977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978</v>
      </c>
      <c r="F42" s="293"/>
      <c r="G42" s="293" t="s">
        <v>979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980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981</v>
      </c>
      <c r="F44" s="293"/>
      <c r="G44" s="293" t="s">
        <v>982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106</v>
      </c>
      <c r="F45" s="293"/>
      <c r="G45" s="293" t="s">
        <v>983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984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985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986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987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988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989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990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991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992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993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994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995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996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997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998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999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1000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1001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1002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1003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1004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1005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1006</v>
      </c>
      <c r="D76" s="311"/>
      <c r="E76" s="311"/>
      <c r="F76" s="311" t="s">
        <v>1007</v>
      </c>
      <c r="G76" s="312"/>
      <c r="H76" s="311" t="s">
        <v>53</v>
      </c>
      <c r="I76" s="311" t="s">
        <v>56</v>
      </c>
      <c r="J76" s="311" t="s">
        <v>1008</v>
      </c>
      <c r="K76" s="310"/>
    </row>
    <row r="77" s="1" customFormat="1" ht="17.25" customHeight="1">
      <c r="B77" s="308"/>
      <c r="C77" s="313" t="s">
        <v>1009</v>
      </c>
      <c r="D77" s="313"/>
      <c r="E77" s="313"/>
      <c r="F77" s="314" t="s">
        <v>1010</v>
      </c>
      <c r="G77" s="315"/>
      <c r="H77" s="313"/>
      <c r="I77" s="313"/>
      <c r="J77" s="313" t="s">
        <v>1011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52</v>
      </c>
      <c r="D79" s="318"/>
      <c r="E79" s="318"/>
      <c r="F79" s="319" t="s">
        <v>1012</v>
      </c>
      <c r="G79" s="320"/>
      <c r="H79" s="296" t="s">
        <v>1013</v>
      </c>
      <c r="I79" s="296" t="s">
        <v>1014</v>
      </c>
      <c r="J79" s="296">
        <v>20</v>
      </c>
      <c r="K79" s="310"/>
    </row>
    <row r="80" s="1" customFormat="1" ht="15" customHeight="1">
      <c r="B80" s="308"/>
      <c r="C80" s="296" t="s">
        <v>1015</v>
      </c>
      <c r="D80" s="296"/>
      <c r="E80" s="296"/>
      <c r="F80" s="319" t="s">
        <v>1012</v>
      </c>
      <c r="G80" s="320"/>
      <c r="H80" s="296" t="s">
        <v>1016</v>
      </c>
      <c r="I80" s="296" t="s">
        <v>1014</v>
      </c>
      <c r="J80" s="296">
        <v>120</v>
      </c>
      <c r="K80" s="310"/>
    </row>
    <row r="81" s="1" customFormat="1" ht="15" customHeight="1">
      <c r="B81" s="321"/>
      <c r="C81" s="296" t="s">
        <v>1017</v>
      </c>
      <c r="D81" s="296"/>
      <c r="E81" s="296"/>
      <c r="F81" s="319" t="s">
        <v>1018</v>
      </c>
      <c r="G81" s="320"/>
      <c r="H81" s="296" t="s">
        <v>1019</v>
      </c>
      <c r="I81" s="296" t="s">
        <v>1014</v>
      </c>
      <c r="J81" s="296">
        <v>50</v>
      </c>
      <c r="K81" s="310"/>
    </row>
    <row r="82" s="1" customFormat="1" ht="15" customHeight="1">
      <c r="B82" s="321"/>
      <c r="C82" s="296" t="s">
        <v>1020</v>
      </c>
      <c r="D82" s="296"/>
      <c r="E82" s="296"/>
      <c r="F82" s="319" t="s">
        <v>1012</v>
      </c>
      <c r="G82" s="320"/>
      <c r="H82" s="296" t="s">
        <v>1021</v>
      </c>
      <c r="I82" s="296" t="s">
        <v>1022</v>
      </c>
      <c r="J82" s="296"/>
      <c r="K82" s="310"/>
    </row>
    <row r="83" s="1" customFormat="1" ht="15" customHeight="1">
      <c r="B83" s="321"/>
      <c r="C83" s="322" t="s">
        <v>1023</v>
      </c>
      <c r="D83" s="322"/>
      <c r="E83" s="322"/>
      <c r="F83" s="323" t="s">
        <v>1018</v>
      </c>
      <c r="G83" s="322"/>
      <c r="H83" s="322" t="s">
        <v>1024</v>
      </c>
      <c r="I83" s="322" t="s">
        <v>1014</v>
      </c>
      <c r="J83" s="322">
        <v>15</v>
      </c>
      <c r="K83" s="310"/>
    </row>
    <row r="84" s="1" customFormat="1" ht="15" customHeight="1">
      <c r="B84" s="321"/>
      <c r="C84" s="322" t="s">
        <v>1025</v>
      </c>
      <c r="D84" s="322"/>
      <c r="E84" s="322"/>
      <c r="F84" s="323" t="s">
        <v>1018</v>
      </c>
      <c r="G84" s="322"/>
      <c r="H84" s="322" t="s">
        <v>1026</v>
      </c>
      <c r="I84" s="322" t="s">
        <v>1014</v>
      </c>
      <c r="J84" s="322">
        <v>15</v>
      </c>
      <c r="K84" s="310"/>
    </row>
    <row r="85" s="1" customFormat="1" ht="15" customHeight="1">
      <c r="B85" s="321"/>
      <c r="C85" s="322" t="s">
        <v>1027</v>
      </c>
      <c r="D85" s="322"/>
      <c r="E85" s="322"/>
      <c r="F85" s="323" t="s">
        <v>1018</v>
      </c>
      <c r="G85" s="322"/>
      <c r="H85" s="322" t="s">
        <v>1028</v>
      </c>
      <c r="I85" s="322" t="s">
        <v>1014</v>
      </c>
      <c r="J85" s="322">
        <v>20</v>
      </c>
      <c r="K85" s="310"/>
    </row>
    <row r="86" s="1" customFormat="1" ht="15" customHeight="1">
      <c r="B86" s="321"/>
      <c r="C86" s="322" t="s">
        <v>1029</v>
      </c>
      <c r="D86" s="322"/>
      <c r="E86" s="322"/>
      <c r="F86" s="323" t="s">
        <v>1018</v>
      </c>
      <c r="G86" s="322"/>
      <c r="H86" s="322" t="s">
        <v>1030</v>
      </c>
      <c r="I86" s="322" t="s">
        <v>1014</v>
      </c>
      <c r="J86" s="322">
        <v>20</v>
      </c>
      <c r="K86" s="310"/>
    </row>
    <row r="87" s="1" customFormat="1" ht="15" customHeight="1">
      <c r="B87" s="321"/>
      <c r="C87" s="296" t="s">
        <v>1031</v>
      </c>
      <c r="D87" s="296"/>
      <c r="E87" s="296"/>
      <c r="F87" s="319" t="s">
        <v>1018</v>
      </c>
      <c r="G87" s="320"/>
      <c r="H87" s="296" t="s">
        <v>1032</v>
      </c>
      <c r="I87" s="296" t="s">
        <v>1014</v>
      </c>
      <c r="J87" s="296">
        <v>50</v>
      </c>
      <c r="K87" s="310"/>
    </row>
    <row r="88" s="1" customFormat="1" ht="15" customHeight="1">
      <c r="B88" s="321"/>
      <c r="C88" s="296" t="s">
        <v>1033</v>
      </c>
      <c r="D88" s="296"/>
      <c r="E88" s="296"/>
      <c r="F88" s="319" t="s">
        <v>1018</v>
      </c>
      <c r="G88" s="320"/>
      <c r="H88" s="296" t="s">
        <v>1034</v>
      </c>
      <c r="I88" s="296" t="s">
        <v>1014</v>
      </c>
      <c r="J88" s="296">
        <v>20</v>
      </c>
      <c r="K88" s="310"/>
    </row>
    <row r="89" s="1" customFormat="1" ht="15" customHeight="1">
      <c r="B89" s="321"/>
      <c r="C89" s="296" t="s">
        <v>1035</v>
      </c>
      <c r="D89" s="296"/>
      <c r="E89" s="296"/>
      <c r="F89" s="319" t="s">
        <v>1018</v>
      </c>
      <c r="G89" s="320"/>
      <c r="H89" s="296" t="s">
        <v>1036</v>
      </c>
      <c r="I89" s="296" t="s">
        <v>1014</v>
      </c>
      <c r="J89" s="296">
        <v>20</v>
      </c>
      <c r="K89" s="310"/>
    </row>
    <row r="90" s="1" customFormat="1" ht="15" customHeight="1">
      <c r="B90" s="321"/>
      <c r="C90" s="296" t="s">
        <v>1037</v>
      </c>
      <c r="D90" s="296"/>
      <c r="E90" s="296"/>
      <c r="F90" s="319" t="s">
        <v>1018</v>
      </c>
      <c r="G90" s="320"/>
      <c r="H90" s="296" t="s">
        <v>1038</v>
      </c>
      <c r="I90" s="296" t="s">
        <v>1014</v>
      </c>
      <c r="J90" s="296">
        <v>50</v>
      </c>
      <c r="K90" s="310"/>
    </row>
    <row r="91" s="1" customFormat="1" ht="15" customHeight="1">
      <c r="B91" s="321"/>
      <c r="C91" s="296" t="s">
        <v>1039</v>
      </c>
      <c r="D91" s="296"/>
      <c r="E91" s="296"/>
      <c r="F91" s="319" t="s">
        <v>1018</v>
      </c>
      <c r="G91" s="320"/>
      <c r="H91" s="296" t="s">
        <v>1039</v>
      </c>
      <c r="I91" s="296" t="s">
        <v>1014</v>
      </c>
      <c r="J91" s="296">
        <v>50</v>
      </c>
      <c r="K91" s="310"/>
    </row>
    <row r="92" s="1" customFormat="1" ht="15" customHeight="1">
      <c r="B92" s="321"/>
      <c r="C92" s="296" t="s">
        <v>1040</v>
      </c>
      <c r="D92" s="296"/>
      <c r="E92" s="296"/>
      <c r="F92" s="319" t="s">
        <v>1018</v>
      </c>
      <c r="G92" s="320"/>
      <c r="H92" s="296" t="s">
        <v>1041</v>
      </c>
      <c r="I92" s="296" t="s">
        <v>1014</v>
      </c>
      <c r="J92" s="296">
        <v>255</v>
      </c>
      <c r="K92" s="310"/>
    </row>
    <row r="93" s="1" customFormat="1" ht="15" customHeight="1">
      <c r="B93" s="321"/>
      <c r="C93" s="296" t="s">
        <v>1042</v>
      </c>
      <c r="D93" s="296"/>
      <c r="E93" s="296"/>
      <c r="F93" s="319" t="s">
        <v>1012</v>
      </c>
      <c r="G93" s="320"/>
      <c r="H93" s="296" t="s">
        <v>1043</v>
      </c>
      <c r="I93" s="296" t="s">
        <v>1044</v>
      </c>
      <c r="J93" s="296"/>
      <c r="K93" s="310"/>
    </row>
    <row r="94" s="1" customFormat="1" ht="15" customHeight="1">
      <c r="B94" s="321"/>
      <c r="C94" s="296" t="s">
        <v>1045</v>
      </c>
      <c r="D94" s="296"/>
      <c r="E94" s="296"/>
      <c r="F94" s="319" t="s">
        <v>1012</v>
      </c>
      <c r="G94" s="320"/>
      <c r="H94" s="296" t="s">
        <v>1046</v>
      </c>
      <c r="I94" s="296" t="s">
        <v>1047</v>
      </c>
      <c r="J94" s="296"/>
      <c r="K94" s="310"/>
    </row>
    <row r="95" s="1" customFormat="1" ht="15" customHeight="1">
      <c r="B95" s="321"/>
      <c r="C95" s="296" t="s">
        <v>1048</v>
      </c>
      <c r="D95" s="296"/>
      <c r="E95" s="296"/>
      <c r="F95" s="319" t="s">
        <v>1012</v>
      </c>
      <c r="G95" s="320"/>
      <c r="H95" s="296" t="s">
        <v>1048</v>
      </c>
      <c r="I95" s="296" t="s">
        <v>1047</v>
      </c>
      <c r="J95" s="296"/>
      <c r="K95" s="310"/>
    </row>
    <row r="96" s="1" customFormat="1" ht="15" customHeight="1">
      <c r="B96" s="321"/>
      <c r="C96" s="296" t="s">
        <v>37</v>
      </c>
      <c r="D96" s="296"/>
      <c r="E96" s="296"/>
      <c r="F96" s="319" t="s">
        <v>1012</v>
      </c>
      <c r="G96" s="320"/>
      <c r="H96" s="296" t="s">
        <v>1049</v>
      </c>
      <c r="I96" s="296" t="s">
        <v>1047</v>
      </c>
      <c r="J96" s="296"/>
      <c r="K96" s="310"/>
    </row>
    <row r="97" s="1" customFormat="1" ht="15" customHeight="1">
      <c r="B97" s="321"/>
      <c r="C97" s="296" t="s">
        <v>47</v>
      </c>
      <c r="D97" s="296"/>
      <c r="E97" s="296"/>
      <c r="F97" s="319" t="s">
        <v>1012</v>
      </c>
      <c r="G97" s="320"/>
      <c r="H97" s="296" t="s">
        <v>1050</v>
      </c>
      <c r="I97" s="296" t="s">
        <v>1047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1051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1006</v>
      </c>
      <c r="D103" s="311"/>
      <c r="E103" s="311"/>
      <c r="F103" s="311" t="s">
        <v>1007</v>
      </c>
      <c r="G103" s="312"/>
      <c r="H103" s="311" t="s">
        <v>53</v>
      </c>
      <c r="I103" s="311" t="s">
        <v>56</v>
      </c>
      <c r="J103" s="311" t="s">
        <v>1008</v>
      </c>
      <c r="K103" s="310"/>
    </row>
    <row r="104" s="1" customFormat="1" ht="17.25" customHeight="1">
      <c r="B104" s="308"/>
      <c r="C104" s="313" t="s">
        <v>1009</v>
      </c>
      <c r="D104" s="313"/>
      <c r="E104" s="313"/>
      <c r="F104" s="314" t="s">
        <v>1010</v>
      </c>
      <c r="G104" s="315"/>
      <c r="H104" s="313"/>
      <c r="I104" s="313"/>
      <c r="J104" s="313" t="s">
        <v>1011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52</v>
      </c>
      <c r="D106" s="318"/>
      <c r="E106" s="318"/>
      <c r="F106" s="319" t="s">
        <v>1012</v>
      </c>
      <c r="G106" s="296"/>
      <c r="H106" s="296" t="s">
        <v>1052</v>
      </c>
      <c r="I106" s="296" t="s">
        <v>1014</v>
      </c>
      <c r="J106" s="296">
        <v>20</v>
      </c>
      <c r="K106" s="310"/>
    </row>
    <row r="107" s="1" customFormat="1" ht="15" customHeight="1">
      <c r="B107" s="308"/>
      <c r="C107" s="296" t="s">
        <v>1015</v>
      </c>
      <c r="D107" s="296"/>
      <c r="E107" s="296"/>
      <c r="F107" s="319" t="s">
        <v>1012</v>
      </c>
      <c r="G107" s="296"/>
      <c r="H107" s="296" t="s">
        <v>1052</v>
      </c>
      <c r="I107" s="296" t="s">
        <v>1014</v>
      </c>
      <c r="J107" s="296">
        <v>120</v>
      </c>
      <c r="K107" s="310"/>
    </row>
    <row r="108" s="1" customFormat="1" ht="15" customHeight="1">
      <c r="B108" s="321"/>
      <c r="C108" s="296" t="s">
        <v>1017</v>
      </c>
      <c r="D108" s="296"/>
      <c r="E108" s="296"/>
      <c r="F108" s="319" t="s">
        <v>1018</v>
      </c>
      <c r="G108" s="296"/>
      <c r="H108" s="296" t="s">
        <v>1052</v>
      </c>
      <c r="I108" s="296" t="s">
        <v>1014</v>
      </c>
      <c r="J108" s="296">
        <v>50</v>
      </c>
      <c r="K108" s="310"/>
    </row>
    <row r="109" s="1" customFormat="1" ht="15" customHeight="1">
      <c r="B109" s="321"/>
      <c r="C109" s="296" t="s">
        <v>1020</v>
      </c>
      <c r="D109" s="296"/>
      <c r="E109" s="296"/>
      <c r="F109" s="319" t="s">
        <v>1012</v>
      </c>
      <c r="G109" s="296"/>
      <c r="H109" s="296" t="s">
        <v>1052</v>
      </c>
      <c r="I109" s="296" t="s">
        <v>1022</v>
      </c>
      <c r="J109" s="296"/>
      <c r="K109" s="310"/>
    </row>
    <row r="110" s="1" customFormat="1" ht="15" customHeight="1">
      <c r="B110" s="321"/>
      <c r="C110" s="296" t="s">
        <v>1031</v>
      </c>
      <c r="D110" s="296"/>
      <c r="E110" s="296"/>
      <c r="F110" s="319" t="s">
        <v>1018</v>
      </c>
      <c r="G110" s="296"/>
      <c r="H110" s="296" t="s">
        <v>1052</v>
      </c>
      <c r="I110" s="296" t="s">
        <v>1014</v>
      </c>
      <c r="J110" s="296">
        <v>50</v>
      </c>
      <c r="K110" s="310"/>
    </row>
    <row r="111" s="1" customFormat="1" ht="15" customHeight="1">
      <c r="B111" s="321"/>
      <c r="C111" s="296" t="s">
        <v>1039</v>
      </c>
      <c r="D111" s="296"/>
      <c r="E111" s="296"/>
      <c r="F111" s="319" t="s">
        <v>1018</v>
      </c>
      <c r="G111" s="296"/>
      <c r="H111" s="296" t="s">
        <v>1052</v>
      </c>
      <c r="I111" s="296" t="s">
        <v>1014</v>
      </c>
      <c r="J111" s="296">
        <v>50</v>
      </c>
      <c r="K111" s="310"/>
    </row>
    <row r="112" s="1" customFormat="1" ht="15" customHeight="1">
      <c r="B112" s="321"/>
      <c r="C112" s="296" t="s">
        <v>1037</v>
      </c>
      <c r="D112" s="296"/>
      <c r="E112" s="296"/>
      <c r="F112" s="319" t="s">
        <v>1018</v>
      </c>
      <c r="G112" s="296"/>
      <c r="H112" s="296" t="s">
        <v>1052</v>
      </c>
      <c r="I112" s="296" t="s">
        <v>1014</v>
      </c>
      <c r="J112" s="296">
        <v>50</v>
      </c>
      <c r="K112" s="310"/>
    </row>
    <row r="113" s="1" customFormat="1" ht="15" customHeight="1">
      <c r="B113" s="321"/>
      <c r="C113" s="296" t="s">
        <v>52</v>
      </c>
      <c r="D113" s="296"/>
      <c r="E113" s="296"/>
      <c r="F113" s="319" t="s">
        <v>1012</v>
      </c>
      <c r="G113" s="296"/>
      <c r="H113" s="296" t="s">
        <v>1053</v>
      </c>
      <c r="I113" s="296" t="s">
        <v>1014</v>
      </c>
      <c r="J113" s="296">
        <v>20</v>
      </c>
      <c r="K113" s="310"/>
    </row>
    <row r="114" s="1" customFormat="1" ht="15" customHeight="1">
      <c r="B114" s="321"/>
      <c r="C114" s="296" t="s">
        <v>1054</v>
      </c>
      <c r="D114" s="296"/>
      <c r="E114" s="296"/>
      <c r="F114" s="319" t="s">
        <v>1012</v>
      </c>
      <c r="G114" s="296"/>
      <c r="H114" s="296" t="s">
        <v>1055</v>
      </c>
      <c r="I114" s="296" t="s">
        <v>1014</v>
      </c>
      <c r="J114" s="296">
        <v>120</v>
      </c>
      <c r="K114" s="310"/>
    </row>
    <row r="115" s="1" customFormat="1" ht="15" customHeight="1">
      <c r="B115" s="321"/>
      <c r="C115" s="296" t="s">
        <v>37</v>
      </c>
      <c r="D115" s="296"/>
      <c r="E115" s="296"/>
      <c r="F115" s="319" t="s">
        <v>1012</v>
      </c>
      <c r="G115" s="296"/>
      <c r="H115" s="296" t="s">
        <v>1056</v>
      </c>
      <c r="I115" s="296" t="s">
        <v>1047</v>
      </c>
      <c r="J115" s="296"/>
      <c r="K115" s="310"/>
    </row>
    <row r="116" s="1" customFormat="1" ht="15" customHeight="1">
      <c r="B116" s="321"/>
      <c r="C116" s="296" t="s">
        <v>47</v>
      </c>
      <c r="D116" s="296"/>
      <c r="E116" s="296"/>
      <c r="F116" s="319" t="s">
        <v>1012</v>
      </c>
      <c r="G116" s="296"/>
      <c r="H116" s="296" t="s">
        <v>1057</v>
      </c>
      <c r="I116" s="296" t="s">
        <v>1047</v>
      </c>
      <c r="J116" s="296"/>
      <c r="K116" s="310"/>
    </row>
    <row r="117" s="1" customFormat="1" ht="15" customHeight="1">
      <c r="B117" s="321"/>
      <c r="C117" s="296" t="s">
        <v>56</v>
      </c>
      <c r="D117" s="296"/>
      <c r="E117" s="296"/>
      <c r="F117" s="319" t="s">
        <v>1012</v>
      </c>
      <c r="G117" s="296"/>
      <c r="H117" s="296" t="s">
        <v>1058</v>
      </c>
      <c r="I117" s="296" t="s">
        <v>1059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1060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1006</v>
      </c>
      <c r="D123" s="311"/>
      <c r="E123" s="311"/>
      <c r="F123" s="311" t="s">
        <v>1007</v>
      </c>
      <c r="G123" s="312"/>
      <c r="H123" s="311" t="s">
        <v>53</v>
      </c>
      <c r="I123" s="311" t="s">
        <v>56</v>
      </c>
      <c r="J123" s="311" t="s">
        <v>1008</v>
      </c>
      <c r="K123" s="340"/>
    </row>
    <row r="124" s="1" customFormat="1" ht="17.25" customHeight="1">
      <c r="B124" s="339"/>
      <c r="C124" s="313" t="s">
        <v>1009</v>
      </c>
      <c r="D124" s="313"/>
      <c r="E124" s="313"/>
      <c r="F124" s="314" t="s">
        <v>1010</v>
      </c>
      <c r="G124" s="315"/>
      <c r="H124" s="313"/>
      <c r="I124" s="313"/>
      <c r="J124" s="313" t="s">
        <v>1011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1015</v>
      </c>
      <c r="D126" s="318"/>
      <c r="E126" s="318"/>
      <c r="F126" s="319" t="s">
        <v>1012</v>
      </c>
      <c r="G126" s="296"/>
      <c r="H126" s="296" t="s">
        <v>1052</v>
      </c>
      <c r="I126" s="296" t="s">
        <v>1014</v>
      </c>
      <c r="J126" s="296">
        <v>120</v>
      </c>
      <c r="K126" s="344"/>
    </row>
    <row r="127" s="1" customFormat="1" ht="15" customHeight="1">
      <c r="B127" s="341"/>
      <c r="C127" s="296" t="s">
        <v>1061</v>
      </c>
      <c r="D127" s="296"/>
      <c r="E127" s="296"/>
      <c r="F127" s="319" t="s">
        <v>1012</v>
      </c>
      <c r="G127" s="296"/>
      <c r="H127" s="296" t="s">
        <v>1062</v>
      </c>
      <c r="I127" s="296" t="s">
        <v>1014</v>
      </c>
      <c r="J127" s="296" t="s">
        <v>1063</v>
      </c>
      <c r="K127" s="344"/>
    </row>
    <row r="128" s="1" customFormat="1" ht="15" customHeight="1">
      <c r="B128" s="341"/>
      <c r="C128" s="296" t="s">
        <v>960</v>
      </c>
      <c r="D128" s="296"/>
      <c r="E128" s="296"/>
      <c r="F128" s="319" t="s">
        <v>1012</v>
      </c>
      <c r="G128" s="296"/>
      <c r="H128" s="296" t="s">
        <v>1064</v>
      </c>
      <c r="I128" s="296" t="s">
        <v>1014</v>
      </c>
      <c r="J128" s="296" t="s">
        <v>1063</v>
      </c>
      <c r="K128" s="344"/>
    </row>
    <row r="129" s="1" customFormat="1" ht="15" customHeight="1">
      <c r="B129" s="341"/>
      <c r="C129" s="296" t="s">
        <v>1023</v>
      </c>
      <c r="D129" s="296"/>
      <c r="E129" s="296"/>
      <c r="F129" s="319" t="s">
        <v>1018</v>
      </c>
      <c r="G129" s="296"/>
      <c r="H129" s="296" t="s">
        <v>1024</v>
      </c>
      <c r="I129" s="296" t="s">
        <v>1014</v>
      </c>
      <c r="J129" s="296">
        <v>15</v>
      </c>
      <c r="K129" s="344"/>
    </row>
    <row r="130" s="1" customFormat="1" ht="15" customHeight="1">
      <c r="B130" s="341"/>
      <c r="C130" s="322" t="s">
        <v>1025</v>
      </c>
      <c r="D130" s="322"/>
      <c r="E130" s="322"/>
      <c r="F130" s="323" t="s">
        <v>1018</v>
      </c>
      <c r="G130" s="322"/>
      <c r="H130" s="322" t="s">
        <v>1026</v>
      </c>
      <c r="I130" s="322" t="s">
        <v>1014</v>
      </c>
      <c r="J130" s="322">
        <v>15</v>
      </c>
      <c r="K130" s="344"/>
    </row>
    <row r="131" s="1" customFormat="1" ht="15" customHeight="1">
      <c r="B131" s="341"/>
      <c r="C131" s="322" t="s">
        <v>1027</v>
      </c>
      <c r="D131" s="322"/>
      <c r="E131" s="322"/>
      <c r="F131" s="323" t="s">
        <v>1018</v>
      </c>
      <c r="G131" s="322"/>
      <c r="H131" s="322" t="s">
        <v>1028</v>
      </c>
      <c r="I131" s="322" t="s">
        <v>1014</v>
      </c>
      <c r="J131" s="322">
        <v>20</v>
      </c>
      <c r="K131" s="344"/>
    </row>
    <row r="132" s="1" customFormat="1" ht="15" customHeight="1">
      <c r="B132" s="341"/>
      <c r="C132" s="322" t="s">
        <v>1029</v>
      </c>
      <c r="D132" s="322"/>
      <c r="E132" s="322"/>
      <c r="F132" s="323" t="s">
        <v>1018</v>
      </c>
      <c r="G132" s="322"/>
      <c r="H132" s="322" t="s">
        <v>1030</v>
      </c>
      <c r="I132" s="322" t="s">
        <v>1014</v>
      </c>
      <c r="J132" s="322">
        <v>20</v>
      </c>
      <c r="K132" s="344"/>
    </row>
    <row r="133" s="1" customFormat="1" ht="15" customHeight="1">
      <c r="B133" s="341"/>
      <c r="C133" s="296" t="s">
        <v>1017</v>
      </c>
      <c r="D133" s="296"/>
      <c r="E133" s="296"/>
      <c r="F133" s="319" t="s">
        <v>1018</v>
      </c>
      <c r="G133" s="296"/>
      <c r="H133" s="296" t="s">
        <v>1052</v>
      </c>
      <c r="I133" s="296" t="s">
        <v>1014</v>
      </c>
      <c r="J133" s="296">
        <v>50</v>
      </c>
      <c r="K133" s="344"/>
    </row>
    <row r="134" s="1" customFormat="1" ht="15" customHeight="1">
      <c r="B134" s="341"/>
      <c r="C134" s="296" t="s">
        <v>1031</v>
      </c>
      <c r="D134" s="296"/>
      <c r="E134" s="296"/>
      <c r="F134" s="319" t="s">
        <v>1018</v>
      </c>
      <c r="G134" s="296"/>
      <c r="H134" s="296" t="s">
        <v>1052</v>
      </c>
      <c r="I134" s="296" t="s">
        <v>1014</v>
      </c>
      <c r="J134" s="296">
        <v>50</v>
      </c>
      <c r="K134" s="344"/>
    </row>
    <row r="135" s="1" customFormat="1" ht="15" customHeight="1">
      <c r="B135" s="341"/>
      <c r="C135" s="296" t="s">
        <v>1037</v>
      </c>
      <c r="D135" s="296"/>
      <c r="E135" s="296"/>
      <c r="F135" s="319" t="s">
        <v>1018</v>
      </c>
      <c r="G135" s="296"/>
      <c r="H135" s="296" t="s">
        <v>1052</v>
      </c>
      <c r="I135" s="296" t="s">
        <v>1014</v>
      </c>
      <c r="J135" s="296">
        <v>50</v>
      </c>
      <c r="K135" s="344"/>
    </row>
    <row r="136" s="1" customFormat="1" ht="15" customHeight="1">
      <c r="B136" s="341"/>
      <c r="C136" s="296" t="s">
        <v>1039</v>
      </c>
      <c r="D136" s="296"/>
      <c r="E136" s="296"/>
      <c r="F136" s="319" t="s">
        <v>1018</v>
      </c>
      <c r="G136" s="296"/>
      <c r="H136" s="296" t="s">
        <v>1052</v>
      </c>
      <c r="I136" s="296" t="s">
        <v>1014</v>
      </c>
      <c r="J136" s="296">
        <v>50</v>
      </c>
      <c r="K136" s="344"/>
    </row>
    <row r="137" s="1" customFormat="1" ht="15" customHeight="1">
      <c r="B137" s="341"/>
      <c r="C137" s="296" t="s">
        <v>1040</v>
      </c>
      <c r="D137" s="296"/>
      <c r="E137" s="296"/>
      <c r="F137" s="319" t="s">
        <v>1018</v>
      </c>
      <c r="G137" s="296"/>
      <c r="H137" s="296" t="s">
        <v>1065</v>
      </c>
      <c r="I137" s="296" t="s">
        <v>1014</v>
      </c>
      <c r="J137" s="296">
        <v>255</v>
      </c>
      <c r="K137" s="344"/>
    </row>
    <row r="138" s="1" customFormat="1" ht="15" customHeight="1">
      <c r="B138" s="341"/>
      <c r="C138" s="296" t="s">
        <v>1042</v>
      </c>
      <c r="D138" s="296"/>
      <c r="E138" s="296"/>
      <c r="F138" s="319" t="s">
        <v>1012</v>
      </c>
      <c r="G138" s="296"/>
      <c r="H138" s="296" t="s">
        <v>1066</v>
      </c>
      <c r="I138" s="296" t="s">
        <v>1044</v>
      </c>
      <c r="J138" s="296"/>
      <c r="K138" s="344"/>
    </row>
    <row r="139" s="1" customFormat="1" ht="15" customHeight="1">
      <c r="B139" s="341"/>
      <c r="C139" s="296" t="s">
        <v>1045</v>
      </c>
      <c r="D139" s="296"/>
      <c r="E139" s="296"/>
      <c r="F139" s="319" t="s">
        <v>1012</v>
      </c>
      <c r="G139" s="296"/>
      <c r="H139" s="296" t="s">
        <v>1067</v>
      </c>
      <c r="I139" s="296" t="s">
        <v>1047</v>
      </c>
      <c r="J139" s="296"/>
      <c r="K139" s="344"/>
    </row>
    <row r="140" s="1" customFormat="1" ht="15" customHeight="1">
      <c r="B140" s="341"/>
      <c r="C140" s="296" t="s">
        <v>1048</v>
      </c>
      <c r="D140" s="296"/>
      <c r="E140" s="296"/>
      <c r="F140" s="319" t="s">
        <v>1012</v>
      </c>
      <c r="G140" s="296"/>
      <c r="H140" s="296" t="s">
        <v>1048</v>
      </c>
      <c r="I140" s="296" t="s">
        <v>1047</v>
      </c>
      <c r="J140" s="296"/>
      <c r="K140" s="344"/>
    </row>
    <row r="141" s="1" customFormat="1" ht="15" customHeight="1">
      <c r="B141" s="341"/>
      <c r="C141" s="296" t="s">
        <v>37</v>
      </c>
      <c r="D141" s="296"/>
      <c r="E141" s="296"/>
      <c r="F141" s="319" t="s">
        <v>1012</v>
      </c>
      <c r="G141" s="296"/>
      <c r="H141" s="296" t="s">
        <v>1068</v>
      </c>
      <c r="I141" s="296" t="s">
        <v>1047</v>
      </c>
      <c r="J141" s="296"/>
      <c r="K141" s="344"/>
    </row>
    <row r="142" s="1" customFormat="1" ht="15" customHeight="1">
      <c r="B142" s="341"/>
      <c r="C142" s="296" t="s">
        <v>1069</v>
      </c>
      <c r="D142" s="296"/>
      <c r="E142" s="296"/>
      <c r="F142" s="319" t="s">
        <v>1012</v>
      </c>
      <c r="G142" s="296"/>
      <c r="H142" s="296" t="s">
        <v>1070</v>
      </c>
      <c r="I142" s="296" t="s">
        <v>1047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1071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1006</v>
      </c>
      <c r="D148" s="311"/>
      <c r="E148" s="311"/>
      <c r="F148" s="311" t="s">
        <v>1007</v>
      </c>
      <c r="G148" s="312"/>
      <c r="H148" s="311" t="s">
        <v>53</v>
      </c>
      <c r="I148" s="311" t="s">
        <v>56</v>
      </c>
      <c r="J148" s="311" t="s">
        <v>1008</v>
      </c>
      <c r="K148" s="310"/>
    </row>
    <row r="149" s="1" customFormat="1" ht="17.25" customHeight="1">
      <c r="B149" s="308"/>
      <c r="C149" s="313" t="s">
        <v>1009</v>
      </c>
      <c r="D149" s="313"/>
      <c r="E149" s="313"/>
      <c r="F149" s="314" t="s">
        <v>1010</v>
      </c>
      <c r="G149" s="315"/>
      <c r="H149" s="313"/>
      <c r="I149" s="313"/>
      <c r="J149" s="313" t="s">
        <v>1011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1015</v>
      </c>
      <c r="D151" s="296"/>
      <c r="E151" s="296"/>
      <c r="F151" s="349" t="s">
        <v>1012</v>
      </c>
      <c r="G151" s="296"/>
      <c r="H151" s="348" t="s">
        <v>1052</v>
      </c>
      <c r="I151" s="348" t="s">
        <v>1014</v>
      </c>
      <c r="J151" s="348">
        <v>120</v>
      </c>
      <c r="K151" s="344"/>
    </row>
    <row r="152" s="1" customFormat="1" ht="15" customHeight="1">
      <c r="B152" s="321"/>
      <c r="C152" s="348" t="s">
        <v>1061</v>
      </c>
      <c r="D152" s="296"/>
      <c r="E152" s="296"/>
      <c r="F152" s="349" t="s">
        <v>1012</v>
      </c>
      <c r="G152" s="296"/>
      <c r="H152" s="348" t="s">
        <v>1072</v>
      </c>
      <c r="I152" s="348" t="s">
        <v>1014</v>
      </c>
      <c r="J152" s="348" t="s">
        <v>1063</v>
      </c>
      <c r="K152" s="344"/>
    </row>
    <row r="153" s="1" customFormat="1" ht="15" customHeight="1">
      <c r="B153" s="321"/>
      <c r="C153" s="348" t="s">
        <v>960</v>
      </c>
      <c r="D153" s="296"/>
      <c r="E153" s="296"/>
      <c r="F153" s="349" t="s">
        <v>1012</v>
      </c>
      <c r="G153" s="296"/>
      <c r="H153" s="348" t="s">
        <v>1073</v>
      </c>
      <c r="I153" s="348" t="s">
        <v>1014</v>
      </c>
      <c r="J153" s="348" t="s">
        <v>1063</v>
      </c>
      <c r="K153" s="344"/>
    </row>
    <row r="154" s="1" customFormat="1" ht="15" customHeight="1">
      <c r="B154" s="321"/>
      <c r="C154" s="348" t="s">
        <v>1017</v>
      </c>
      <c r="D154" s="296"/>
      <c r="E154" s="296"/>
      <c r="F154" s="349" t="s">
        <v>1018</v>
      </c>
      <c r="G154" s="296"/>
      <c r="H154" s="348" t="s">
        <v>1052</v>
      </c>
      <c r="I154" s="348" t="s">
        <v>1014</v>
      </c>
      <c r="J154" s="348">
        <v>50</v>
      </c>
      <c r="K154" s="344"/>
    </row>
    <row r="155" s="1" customFormat="1" ht="15" customHeight="1">
      <c r="B155" s="321"/>
      <c r="C155" s="348" t="s">
        <v>1020</v>
      </c>
      <c r="D155" s="296"/>
      <c r="E155" s="296"/>
      <c r="F155" s="349" t="s">
        <v>1012</v>
      </c>
      <c r="G155" s="296"/>
      <c r="H155" s="348" t="s">
        <v>1052</v>
      </c>
      <c r="I155" s="348" t="s">
        <v>1022</v>
      </c>
      <c r="J155" s="348"/>
      <c r="K155" s="344"/>
    </row>
    <row r="156" s="1" customFormat="1" ht="15" customHeight="1">
      <c r="B156" s="321"/>
      <c r="C156" s="348" t="s">
        <v>1031</v>
      </c>
      <c r="D156" s="296"/>
      <c r="E156" s="296"/>
      <c r="F156" s="349" t="s">
        <v>1018</v>
      </c>
      <c r="G156" s="296"/>
      <c r="H156" s="348" t="s">
        <v>1052</v>
      </c>
      <c r="I156" s="348" t="s">
        <v>1014</v>
      </c>
      <c r="J156" s="348">
        <v>50</v>
      </c>
      <c r="K156" s="344"/>
    </row>
    <row r="157" s="1" customFormat="1" ht="15" customHeight="1">
      <c r="B157" s="321"/>
      <c r="C157" s="348" t="s">
        <v>1039</v>
      </c>
      <c r="D157" s="296"/>
      <c r="E157" s="296"/>
      <c r="F157" s="349" t="s">
        <v>1018</v>
      </c>
      <c r="G157" s="296"/>
      <c r="H157" s="348" t="s">
        <v>1052</v>
      </c>
      <c r="I157" s="348" t="s">
        <v>1014</v>
      </c>
      <c r="J157" s="348">
        <v>50</v>
      </c>
      <c r="K157" s="344"/>
    </row>
    <row r="158" s="1" customFormat="1" ht="15" customHeight="1">
      <c r="B158" s="321"/>
      <c r="C158" s="348" t="s">
        <v>1037</v>
      </c>
      <c r="D158" s="296"/>
      <c r="E158" s="296"/>
      <c r="F158" s="349" t="s">
        <v>1018</v>
      </c>
      <c r="G158" s="296"/>
      <c r="H158" s="348" t="s">
        <v>1052</v>
      </c>
      <c r="I158" s="348" t="s">
        <v>1014</v>
      </c>
      <c r="J158" s="348">
        <v>50</v>
      </c>
      <c r="K158" s="344"/>
    </row>
    <row r="159" s="1" customFormat="1" ht="15" customHeight="1">
      <c r="B159" s="321"/>
      <c r="C159" s="348" t="s">
        <v>92</v>
      </c>
      <c r="D159" s="296"/>
      <c r="E159" s="296"/>
      <c r="F159" s="349" t="s">
        <v>1012</v>
      </c>
      <c r="G159" s="296"/>
      <c r="H159" s="348" t="s">
        <v>1074</v>
      </c>
      <c r="I159" s="348" t="s">
        <v>1014</v>
      </c>
      <c r="J159" s="348" t="s">
        <v>1075</v>
      </c>
      <c r="K159" s="344"/>
    </row>
    <row r="160" s="1" customFormat="1" ht="15" customHeight="1">
      <c r="B160" s="321"/>
      <c r="C160" s="348" t="s">
        <v>1076</v>
      </c>
      <c r="D160" s="296"/>
      <c r="E160" s="296"/>
      <c r="F160" s="349" t="s">
        <v>1012</v>
      </c>
      <c r="G160" s="296"/>
      <c r="H160" s="348" t="s">
        <v>1077</v>
      </c>
      <c r="I160" s="348" t="s">
        <v>1047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1078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1006</v>
      </c>
      <c r="D166" s="311"/>
      <c r="E166" s="311"/>
      <c r="F166" s="311" t="s">
        <v>1007</v>
      </c>
      <c r="G166" s="353"/>
      <c r="H166" s="354" t="s">
        <v>53</v>
      </c>
      <c r="I166" s="354" t="s">
        <v>56</v>
      </c>
      <c r="J166" s="311" t="s">
        <v>1008</v>
      </c>
      <c r="K166" s="288"/>
    </row>
    <row r="167" s="1" customFormat="1" ht="17.25" customHeight="1">
      <c r="B167" s="289"/>
      <c r="C167" s="313" t="s">
        <v>1009</v>
      </c>
      <c r="D167" s="313"/>
      <c r="E167" s="313"/>
      <c r="F167" s="314" t="s">
        <v>1010</v>
      </c>
      <c r="G167" s="355"/>
      <c r="H167" s="356"/>
      <c r="I167" s="356"/>
      <c r="J167" s="313" t="s">
        <v>1011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1015</v>
      </c>
      <c r="D169" s="296"/>
      <c r="E169" s="296"/>
      <c r="F169" s="319" t="s">
        <v>1012</v>
      </c>
      <c r="G169" s="296"/>
      <c r="H169" s="296" t="s">
        <v>1052</v>
      </c>
      <c r="I169" s="296" t="s">
        <v>1014</v>
      </c>
      <c r="J169" s="296">
        <v>120</v>
      </c>
      <c r="K169" s="344"/>
    </row>
    <row r="170" s="1" customFormat="1" ht="15" customHeight="1">
      <c r="B170" s="321"/>
      <c r="C170" s="296" t="s">
        <v>1061</v>
      </c>
      <c r="D170" s="296"/>
      <c r="E170" s="296"/>
      <c r="F170" s="319" t="s">
        <v>1012</v>
      </c>
      <c r="G170" s="296"/>
      <c r="H170" s="296" t="s">
        <v>1062</v>
      </c>
      <c r="I170" s="296" t="s">
        <v>1014</v>
      </c>
      <c r="J170" s="296" t="s">
        <v>1063</v>
      </c>
      <c r="K170" s="344"/>
    </row>
    <row r="171" s="1" customFormat="1" ht="15" customHeight="1">
      <c r="B171" s="321"/>
      <c r="C171" s="296" t="s">
        <v>960</v>
      </c>
      <c r="D171" s="296"/>
      <c r="E171" s="296"/>
      <c r="F171" s="319" t="s">
        <v>1012</v>
      </c>
      <c r="G171" s="296"/>
      <c r="H171" s="296" t="s">
        <v>1079</v>
      </c>
      <c r="I171" s="296" t="s">
        <v>1014</v>
      </c>
      <c r="J171" s="296" t="s">
        <v>1063</v>
      </c>
      <c r="K171" s="344"/>
    </row>
    <row r="172" s="1" customFormat="1" ht="15" customHeight="1">
      <c r="B172" s="321"/>
      <c r="C172" s="296" t="s">
        <v>1017</v>
      </c>
      <c r="D172" s="296"/>
      <c r="E172" s="296"/>
      <c r="F172" s="319" t="s">
        <v>1018</v>
      </c>
      <c r="G172" s="296"/>
      <c r="H172" s="296" t="s">
        <v>1079</v>
      </c>
      <c r="I172" s="296" t="s">
        <v>1014</v>
      </c>
      <c r="J172" s="296">
        <v>50</v>
      </c>
      <c r="K172" s="344"/>
    </row>
    <row r="173" s="1" customFormat="1" ht="15" customHeight="1">
      <c r="B173" s="321"/>
      <c r="C173" s="296" t="s">
        <v>1020</v>
      </c>
      <c r="D173" s="296"/>
      <c r="E173" s="296"/>
      <c r="F173" s="319" t="s">
        <v>1012</v>
      </c>
      <c r="G173" s="296"/>
      <c r="H173" s="296" t="s">
        <v>1079</v>
      </c>
      <c r="I173" s="296" t="s">
        <v>1022</v>
      </c>
      <c r="J173" s="296"/>
      <c r="K173" s="344"/>
    </row>
    <row r="174" s="1" customFormat="1" ht="15" customHeight="1">
      <c r="B174" s="321"/>
      <c r="C174" s="296" t="s">
        <v>1031</v>
      </c>
      <c r="D174" s="296"/>
      <c r="E174" s="296"/>
      <c r="F174" s="319" t="s">
        <v>1018</v>
      </c>
      <c r="G174" s="296"/>
      <c r="H174" s="296" t="s">
        <v>1079</v>
      </c>
      <c r="I174" s="296" t="s">
        <v>1014</v>
      </c>
      <c r="J174" s="296">
        <v>50</v>
      </c>
      <c r="K174" s="344"/>
    </row>
    <row r="175" s="1" customFormat="1" ht="15" customHeight="1">
      <c r="B175" s="321"/>
      <c r="C175" s="296" t="s">
        <v>1039</v>
      </c>
      <c r="D175" s="296"/>
      <c r="E175" s="296"/>
      <c r="F175" s="319" t="s">
        <v>1018</v>
      </c>
      <c r="G175" s="296"/>
      <c r="H175" s="296" t="s">
        <v>1079</v>
      </c>
      <c r="I175" s="296" t="s">
        <v>1014</v>
      </c>
      <c r="J175" s="296">
        <v>50</v>
      </c>
      <c r="K175" s="344"/>
    </row>
    <row r="176" s="1" customFormat="1" ht="15" customHeight="1">
      <c r="B176" s="321"/>
      <c r="C176" s="296" t="s">
        <v>1037</v>
      </c>
      <c r="D176" s="296"/>
      <c r="E176" s="296"/>
      <c r="F176" s="319" t="s">
        <v>1018</v>
      </c>
      <c r="G176" s="296"/>
      <c r="H176" s="296" t="s">
        <v>1079</v>
      </c>
      <c r="I176" s="296" t="s">
        <v>1014</v>
      </c>
      <c r="J176" s="296">
        <v>50</v>
      </c>
      <c r="K176" s="344"/>
    </row>
    <row r="177" s="1" customFormat="1" ht="15" customHeight="1">
      <c r="B177" s="321"/>
      <c r="C177" s="296" t="s">
        <v>102</v>
      </c>
      <c r="D177" s="296"/>
      <c r="E177" s="296"/>
      <c r="F177" s="319" t="s">
        <v>1012</v>
      </c>
      <c r="G177" s="296"/>
      <c r="H177" s="296" t="s">
        <v>1080</v>
      </c>
      <c r="I177" s="296" t="s">
        <v>1081</v>
      </c>
      <c r="J177" s="296"/>
      <c r="K177" s="344"/>
    </row>
    <row r="178" s="1" customFormat="1" ht="15" customHeight="1">
      <c r="B178" s="321"/>
      <c r="C178" s="296" t="s">
        <v>56</v>
      </c>
      <c r="D178" s="296"/>
      <c r="E178" s="296"/>
      <c r="F178" s="319" t="s">
        <v>1012</v>
      </c>
      <c r="G178" s="296"/>
      <c r="H178" s="296" t="s">
        <v>1082</v>
      </c>
      <c r="I178" s="296" t="s">
        <v>1083</v>
      </c>
      <c r="J178" s="296">
        <v>1</v>
      </c>
      <c r="K178" s="344"/>
    </row>
    <row r="179" s="1" customFormat="1" ht="15" customHeight="1">
      <c r="B179" s="321"/>
      <c r="C179" s="296" t="s">
        <v>52</v>
      </c>
      <c r="D179" s="296"/>
      <c r="E179" s="296"/>
      <c r="F179" s="319" t="s">
        <v>1012</v>
      </c>
      <c r="G179" s="296"/>
      <c r="H179" s="296" t="s">
        <v>1084</v>
      </c>
      <c r="I179" s="296" t="s">
        <v>1014</v>
      </c>
      <c r="J179" s="296">
        <v>20</v>
      </c>
      <c r="K179" s="344"/>
    </row>
    <row r="180" s="1" customFormat="1" ht="15" customHeight="1">
      <c r="B180" s="321"/>
      <c r="C180" s="296" t="s">
        <v>53</v>
      </c>
      <c r="D180" s="296"/>
      <c r="E180" s="296"/>
      <c r="F180" s="319" t="s">
        <v>1012</v>
      </c>
      <c r="G180" s="296"/>
      <c r="H180" s="296" t="s">
        <v>1085</v>
      </c>
      <c r="I180" s="296" t="s">
        <v>1014</v>
      </c>
      <c r="J180" s="296">
        <v>255</v>
      </c>
      <c r="K180" s="344"/>
    </row>
    <row r="181" s="1" customFormat="1" ht="15" customHeight="1">
      <c r="B181" s="321"/>
      <c r="C181" s="296" t="s">
        <v>103</v>
      </c>
      <c r="D181" s="296"/>
      <c r="E181" s="296"/>
      <c r="F181" s="319" t="s">
        <v>1012</v>
      </c>
      <c r="G181" s="296"/>
      <c r="H181" s="296" t="s">
        <v>976</v>
      </c>
      <c r="I181" s="296" t="s">
        <v>1014</v>
      </c>
      <c r="J181" s="296">
        <v>10</v>
      </c>
      <c r="K181" s="344"/>
    </row>
    <row r="182" s="1" customFormat="1" ht="15" customHeight="1">
      <c r="B182" s="321"/>
      <c r="C182" s="296" t="s">
        <v>104</v>
      </c>
      <c r="D182" s="296"/>
      <c r="E182" s="296"/>
      <c r="F182" s="319" t="s">
        <v>1012</v>
      </c>
      <c r="G182" s="296"/>
      <c r="H182" s="296" t="s">
        <v>1086</v>
      </c>
      <c r="I182" s="296" t="s">
        <v>1047</v>
      </c>
      <c r="J182" s="296"/>
      <c r="K182" s="344"/>
    </row>
    <row r="183" s="1" customFormat="1" ht="15" customHeight="1">
      <c r="B183" s="321"/>
      <c r="C183" s="296" t="s">
        <v>1087</v>
      </c>
      <c r="D183" s="296"/>
      <c r="E183" s="296"/>
      <c r="F183" s="319" t="s">
        <v>1012</v>
      </c>
      <c r="G183" s="296"/>
      <c r="H183" s="296" t="s">
        <v>1088</v>
      </c>
      <c r="I183" s="296" t="s">
        <v>1047</v>
      </c>
      <c r="J183" s="296"/>
      <c r="K183" s="344"/>
    </row>
    <row r="184" s="1" customFormat="1" ht="15" customHeight="1">
      <c r="B184" s="321"/>
      <c r="C184" s="296" t="s">
        <v>1076</v>
      </c>
      <c r="D184" s="296"/>
      <c r="E184" s="296"/>
      <c r="F184" s="319" t="s">
        <v>1012</v>
      </c>
      <c r="G184" s="296"/>
      <c r="H184" s="296" t="s">
        <v>1089</v>
      </c>
      <c r="I184" s="296" t="s">
        <v>1047</v>
      </c>
      <c r="J184" s="296"/>
      <c r="K184" s="344"/>
    </row>
    <row r="185" s="1" customFormat="1" ht="15" customHeight="1">
      <c r="B185" s="321"/>
      <c r="C185" s="296" t="s">
        <v>106</v>
      </c>
      <c r="D185" s="296"/>
      <c r="E185" s="296"/>
      <c r="F185" s="319" t="s">
        <v>1018</v>
      </c>
      <c r="G185" s="296"/>
      <c r="H185" s="296" t="s">
        <v>1090</v>
      </c>
      <c r="I185" s="296" t="s">
        <v>1014</v>
      </c>
      <c r="J185" s="296">
        <v>50</v>
      </c>
      <c r="K185" s="344"/>
    </row>
    <row r="186" s="1" customFormat="1" ht="15" customHeight="1">
      <c r="B186" s="321"/>
      <c r="C186" s="296" t="s">
        <v>1091</v>
      </c>
      <c r="D186" s="296"/>
      <c r="E186" s="296"/>
      <c r="F186" s="319" t="s">
        <v>1018</v>
      </c>
      <c r="G186" s="296"/>
      <c r="H186" s="296" t="s">
        <v>1092</v>
      </c>
      <c r="I186" s="296" t="s">
        <v>1093</v>
      </c>
      <c r="J186" s="296"/>
      <c r="K186" s="344"/>
    </row>
    <row r="187" s="1" customFormat="1" ht="15" customHeight="1">
      <c r="B187" s="321"/>
      <c r="C187" s="296" t="s">
        <v>1094</v>
      </c>
      <c r="D187" s="296"/>
      <c r="E187" s="296"/>
      <c r="F187" s="319" t="s">
        <v>1018</v>
      </c>
      <c r="G187" s="296"/>
      <c r="H187" s="296" t="s">
        <v>1095</v>
      </c>
      <c r="I187" s="296" t="s">
        <v>1093</v>
      </c>
      <c r="J187" s="296"/>
      <c r="K187" s="344"/>
    </row>
    <row r="188" s="1" customFormat="1" ht="15" customHeight="1">
      <c r="B188" s="321"/>
      <c r="C188" s="296" t="s">
        <v>1096</v>
      </c>
      <c r="D188" s="296"/>
      <c r="E188" s="296"/>
      <c r="F188" s="319" t="s">
        <v>1018</v>
      </c>
      <c r="G188" s="296"/>
      <c r="H188" s="296" t="s">
        <v>1097</v>
      </c>
      <c r="I188" s="296" t="s">
        <v>1093</v>
      </c>
      <c r="J188" s="296"/>
      <c r="K188" s="344"/>
    </row>
    <row r="189" s="1" customFormat="1" ht="15" customHeight="1">
      <c r="B189" s="321"/>
      <c r="C189" s="357" t="s">
        <v>1098</v>
      </c>
      <c r="D189" s="296"/>
      <c r="E189" s="296"/>
      <c r="F189" s="319" t="s">
        <v>1018</v>
      </c>
      <c r="G189" s="296"/>
      <c r="H189" s="296" t="s">
        <v>1099</v>
      </c>
      <c r="I189" s="296" t="s">
        <v>1100</v>
      </c>
      <c r="J189" s="358" t="s">
        <v>1101</v>
      </c>
      <c r="K189" s="344"/>
    </row>
    <row r="190" s="1" customFormat="1" ht="15" customHeight="1">
      <c r="B190" s="321"/>
      <c r="C190" s="357" t="s">
        <v>41</v>
      </c>
      <c r="D190" s="296"/>
      <c r="E190" s="296"/>
      <c r="F190" s="319" t="s">
        <v>1012</v>
      </c>
      <c r="G190" s="296"/>
      <c r="H190" s="293" t="s">
        <v>1102</v>
      </c>
      <c r="I190" s="296" t="s">
        <v>1103</v>
      </c>
      <c r="J190" s="296"/>
      <c r="K190" s="344"/>
    </row>
    <row r="191" s="1" customFormat="1" ht="15" customHeight="1">
      <c r="B191" s="321"/>
      <c r="C191" s="357" t="s">
        <v>1104</v>
      </c>
      <c r="D191" s="296"/>
      <c r="E191" s="296"/>
      <c r="F191" s="319" t="s">
        <v>1012</v>
      </c>
      <c r="G191" s="296"/>
      <c r="H191" s="296" t="s">
        <v>1105</v>
      </c>
      <c r="I191" s="296" t="s">
        <v>1047</v>
      </c>
      <c r="J191" s="296"/>
      <c r="K191" s="344"/>
    </row>
    <row r="192" s="1" customFormat="1" ht="15" customHeight="1">
      <c r="B192" s="321"/>
      <c r="C192" s="357" t="s">
        <v>1106</v>
      </c>
      <c r="D192" s="296"/>
      <c r="E192" s="296"/>
      <c r="F192" s="319" t="s">
        <v>1012</v>
      </c>
      <c r="G192" s="296"/>
      <c r="H192" s="296" t="s">
        <v>1107</v>
      </c>
      <c r="I192" s="296" t="s">
        <v>1047</v>
      </c>
      <c r="J192" s="296"/>
      <c r="K192" s="344"/>
    </row>
    <row r="193" s="1" customFormat="1" ht="15" customHeight="1">
      <c r="B193" s="321"/>
      <c r="C193" s="357" t="s">
        <v>1108</v>
      </c>
      <c r="D193" s="296"/>
      <c r="E193" s="296"/>
      <c r="F193" s="319" t="s">
        <v>1018</v>
      </c>
      <c r="G193" s="296"/>
      <c r="H193" s="296" t="s">
        <v>1109</v>
      </c>
      <c r="I193" s="296" t="s">
        <v>1047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1110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1111</v>
      </c>
      <c r="D200" s="360"/>
      <c r="E200" s="360"/>
      <c r="F200" s="360" t="s">
        <v>1112</v>
      </c>
      <c r="G200" s="361"/>
      <c r="H200" s="360" t="s">
        <v>1113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1103</v>
      </c>
      <c r="D202" s="296"/>
      <c r="E202" s="296"/>
      <c r="F202" s="319" t="s">
        <v>42</v>
      </c>
      <c r="G202" s="296"/>
      <c r="H202" s="296" t="s">
        <v>1114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43</v>
      </c>
      <c r="G203" s="296"/>
      <c r="H203" s="296" t="s">
        <v>1115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46</v>
      </c>
      <c r="G204" s="296"/>
      <c r="H204" s="296" t="s">
        <v>1116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44</v>
      </c>
      <c r="G205" s="296"/>
      <c r="H205" s="296" t="s">
        <v>1117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45</v>
      </c>
      <c r="G206" s="296"/>
      <c r="H206" s="296" t="s">
        <v>1118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1059</v>
      </c>
      <c r="D208" s="296"/>
      <c r="E208" s="296"/>
      <c r="F208" s="319" t="s">
        <v>78</v>
      </c>
      <c r="G208" s="296"/>
      <c r="H208" s="296" t="s">
        <v>1119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955</v>
      </c>
      <c r="G209" s="296"/>
      <c r="H209" s="296" t="s">
        <v>956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953</v>
      </c>
      <c r="G210" s="296"/>
      <c r="H210" s="296" t="s">
        <v>1120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957</v>
      </c>
      <c r="G211" s="357"/>
      <c r="H211" s="348" t="s">
        <v>77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958</v>
      </c>
      <c r="G212" s="357"/>
      <c r="H212" s="348" t="s">
        <v>173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1083</v>
      </c>
      <c r="D214" s="296"/>
      <c r="E214" s="296"/>
      <c r="F214" s="319">
        <v>1</v>
      </c>
      <c r="G214" s="357"/>
      <c r="H214" s="348" t="s">
        <v>1121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1122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1123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1124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2022-05-26T18:32:36Z</dcterms:created>
  <dcterms:modified xsi:type="dcterms:W3CDTF">2022-05-26T18:32:43Z</dcterms:modified>
</cp:coreProperties>
</file>