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82" windowHeight="7689" activeTab="1"/>
  </bookViews>
  <sheets>
    <sheet name="Rekapitulace" sheetId="1" r:id="rId1"/>
    <sheet name="SO 101_SO 101" sheetId="2" r:id="rId2"/>
  </sheets>
  <definedNames/>
  <calcPr fullCalcOnLoad="1"/>
</workbook>
</file>

<file path=xl/sharedStrings.xml><?xml version="1.0" encoding="utf-8"?>
<sst xmlns="http://schemas.openxmlformats.org/spreadsheetml/2006/main" count="1488" uniqueCount="559">
  <si>
    <t>Soupis objektů s DPH</t>
  </si>
  <si>
    <t>Stavba: 18 005 - STAVEBNÍ ÚPRAVY CHODNÍKŮ v ulici Plzeňská, Varnsdorf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</si>
  <si>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</si>
  <si>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</si>
  <si>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</si>
  <si>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</si>
  <si>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</si>
  <si>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</si>
  <si>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</si>
  <si>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</si>
  <si>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</si>
  <si>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</si>
  <si>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</si>
  <si>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</si>
  <si>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18 005</t>
  </si>
  <si>
    <t>O</t>
  </si>
  <si>
    <t>Objekt:</t>
  </si>
  <si>
    <t>SO 101</t>
  </si>
  <si>
    <t>Chodníky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</si>
  <si>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</si>
  <si>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</si>
  <si>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</si>
  <si>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</si>
  <si>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</si>
  <si>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</si>
  <si>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</si>
  <si>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</si>
  <si>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</si>
  <si>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</si>
  <si>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</si>
  <si>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</si>
  <si>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</si>
  <si>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</si>
  <si>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</si>
  <si>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</si>
  <si>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</si>
  <si>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</si>
  <si>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</si>
  <si>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</si>
  <si>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</si>
  <si>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</si>
  <si>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</si>
  <si>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</si>
  <si>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</si>
  <si>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</si>
  <si>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</si>
  <si>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</si>
  <si>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>HOR</t>
  </si>
  <si>
    <t>POPLATKY ZA SKLÁDKU - VÝKOPEK</t>
  </si>
  <si>
    <t>M3</t>
  </si>
  <si>
    <t>PP</t>
  </si>
  <si>
    <t/>
  </si>
  <si>
    <t>VV</t>
  </si>
  <si>
    <t>132938 
12,46=12,460 [A] 
122938 
24,69=24,690 [B] 
 Celkem: A+B=37,150 [C]</t>
  </si>
  <si>
    <t>TS</t>
  </si>
  <si>
    <t>zahrnuje veškeré poplatky provozovateli skládky související s uložením odpadu na skládce.</t>
  </si>
  <si>
    <t>ORN</t>
  </si>
  <si>
    <t>POPLATKY ZA SKLÁDKU - ORNICE</t>
  </si>
  <si>
    <t>POL 121108 
99,947=99,947 [A] 
Celkem: A=99,947 [B]</t>
  </si>
  <si>
    <t>014102</t>
  </si>
  <si>
    <t>ASF</t>
  </si>
  <si>
    <t>POPLATKY ZA SKLÁDKU - ASFALTY</t>
  </si>
  <si>
    <t>T</t>
  </si>
  <si>
    <t>113764 
0,01 * 0,04 * 2,2 * 1080,8=0,951 [A] 
113745 
0,07 * 258,45 * 2,2 =39,801 [B] 
113742 
0,04 * 516,9 * 2,2 =45,487 [C] 
113438 
2,2 * 93,15 =204,930 [D]  
Celkem: A+B+C+D=291,169 [E]</t>
  </si>
  <si>
    <t>BET</t>
  </si>
  <si>
    <t>POPLATKY ZA SKLÁDKU - BETON</t>
  </si>
  <si>
    <t>96687 
0,5 * 7 =3,500 [A] 
11352 
0,084 * 674 =56,616 [B] 
Celkem: A+B=60,116 [C]</t>
  </si>
  <si>
    <t>DŘE</t>
  </si>
  <si>
    <t>POPLATKY ZA SKLÁDKU - DŘEVO</t>
  </si>
  <si>
    <t>112018 
3 * 1,5=4,500 [A]</t>
  </si>
  <si>
    <t>KAM</t>
  </si>
  <si>
    <t>POPLATKY ZA SKLÁDKU - KAMENIVO</t>
  </si>
  <si>
    <t>966138 
1,8 * 57 =102,600 [A] 
113478 
1,8 * 4,116 =7,409 [B] 
113328 
1,8 * 198,268 =356,882 [C] 
Celkem: A+B+C=466,891 [D]</t>
  </si>
  <si>
    <t>7</t>
  </si>
  <si>
    <t>02610</t>
  </si>
  <si>
    <t>VRN</t>
  </si>
  <si>
    <t>ZKOUŠENÍ KONSTRUKCÍ A PRACÍ ZKUŠEBNOU ZHOTOVITELE</t>
  </si>
  <si>
    <t>KPL</t>
  </si>
  <si>
    <t>Hutnící zkoušky 
5=5,000 [A]</t>
  </si>
  <si>
    <t>zahrnuje veškeré náklady spojené s objednatelem požadovanými zkouškami</t>
  </si>
  <si>
    <t>8</t>
  </si>
  <si>
    <t>027111</t>
  </si>
  <si>
    <t>PROVIZORNÍ OBJÍŽĎKY - ZŘÍZENÍ</t>
  </si>
  <si>
    <t>DIO včetně projednání  
1=1,000 [A]</t>
  </si>
  <si>
    <t>zahrnuje veškeré náklady spojené s objednatelem požadovanými zařízeními</t>
  </si>
  <si>
    <t>027113</t>
  </si>
  <si>
    <t>PROVIZORNÍ OBJÍŽĎKY - ZRUŠENÍ</t>
  </si>
  <si>
    <t>02911</t>
  </si>
  <si>
    <t>OSTATNÍ POŽADAVKY - GEODETICKÉ ZAMĚŘENÍ</t>
  </si>
  <si>
    <t>KOMPLETNÍ VYTYČENÍ STAVBY VČETNĚ STÁVAJÍCÍCH SÍTÍ 
1=1,000 [A]</t>
  </si>
  <si>
    <t>zahrnuje veškeré náklady spojené s objednatelem požadovanými pracemi</t>
  </si>
  <si>
    <t>11</t>
  </si>
  <si>
    <t>02940</t>
  </si>
  <si>
    <t>OSTATNÍ POŽADAVKY - VYPRACOVÁNÍ DOKUMENTACE</t>
  </si>
  <si>
    <t>Realizační dokumentace objektů stavby (4x tištěné paré + 1x CD)  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– Katalog poruch netuhých vozovek, aktualizace a dopracování dopravního značení, aktualizace dešťové kanalizace na základě skutečného stavu sítí v místě stavby.. Vypracuje autorizovaná osoba. Odsouhlasí správce stavby. Havarijní a povodňový plán (2x tištěné paré) Zadavatel poskytne dokumnetaci v otevřeném formátu *DWG.</t>
  </si>
  <si>
    <t>REALIZAČNÍ DOKUMENTACE 
1=1,000 [A]</t>
  </si>
  <si>
    <t>12</t>
  </si>
  <si>
    <t>02944</t>
  </si>
  <si>
    <t>OSTAT POŽADAVKY - DOKUMENTACE SKUTEČ PROVEDENÍ V DIGIT FORMĚ</t>
  </si>
  <si>
    <t>Dokumentace skutečného provedení stavby. Výkresy a související písemnosti zhotovené stavby potřebné pro evidenci pozemní komunikace. Výkresy odchylek a změn stavby oproti DSP, PDPS pro objekty stavby. Ověřené podpisem odpovědného zástupce zhotovitele a správce stavby. Zadavatel poskytne dokumentaci v otevřeném formátu *.DWG  
Způsob a počet dle SOD, pokud není řešeno v SOD, potom minimálně 4x tištěšné paré + 4x CD ( *.pdf + *.dwg )</t>
  </si>
  <si>
    <t>1=1,000 [A]</t>
  </si>
  <si>
    <t>13</t>
  </si>
  <si>
    <t>02946</t>
  </si>
  <si>
    <t>OSTAT POŽADAVKY - FOTODOKUMENTACE</t>
  </si>
  <si>
    <t>Fotodokumentace stavby 1x měsíčně sada barevných fotografií v tištěné i elektronické formě 3x závěrečná fotodokumentace v albu s popisem v tištěné i elektronické formě Jednou měsíčně zajištění jedné sady barevných fotografií v tištěné formě i na DVD dokumentující postup výstavby. Sadu uspořádat do alba s popisy, stručně určujícími místo, čas a předmět fotografie. Pro převzetí stavby zajistit zvláštní sadu z průběhu celé stavby ve 3 vyhotoveních včetně uložení na  DVD.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</si>
  <si>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</si>
  <si>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14</t>
  </si>
  <si>
    <t>02990</t>
  </si>
  <si>
    <t>OSTATNÍ POŽADAVKY - INFORMAČNÍ TABULE</t>
  </si>
  <si>
    <t>jedná o info ceduli stavby s údaji požadovanými poskytovateli dotací  
Náklady na zřízení informační tabule (2ks na celou stavbu) s údaji o stavbě s textem dle vzoru objednatele SFDI, včetně ukotvení.  Po ukončení stavby odstranění.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</si>
  <si>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</si>
  <si>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15</t>
  </si>
  <si>
    <t>03100</t>
  </si>
  <si>
    <t>ZAŘÍZENÍ STAVENIŠTĚ - ZŘÍZENÍ, PROVOZ, DEMONTÁŽ</t>
  </si>
  <si>
    <t>Zařízení staveniště 
1=1,000 [A]</t>
  </si>
  <si>
    <t>zahrnuje objednatelem povolené náklady na pořízení (event. pronájem), provozování, udržování a likvidaci zhotovitelova zařízení</t>
  </si>
  <si>
    <t>16</t>
  </si>
  <si>
    <t>03330</t>
  </si>
  <si>
    <t>SLUŽBY ZAJIŠŤUJÍCÍ ZDRAVOTNICTVÍ</t>
  </si>
  <si>
    <t>Zajištění BOZP na staveništi 
1=1,000 [A]</t>
  </si>
  <si>
    <t>zahrnuje objednatelem povolené náklady na služby pro zhotovitele</t>
  </si>
  <si>
    <t>Zemní práce</t>
  </si>
  <si>
    <t>17</t>
  </si>
  <si>
    <t>112018</t>
  </si>
  <si>
    <t>KÁCENÍ STROMŮ D KMENE DO 0,5M S ODSTRANĚNÍM PAŘEZŮ, ODVOZ DO 20KM</t>
  </si>
  <si>
    <t>KUS</t>
  </si>
  <si>
    <t>Kácení stromů 
3=3,000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</si>
  <si>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</si>
  <si>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18</t>
  </si>
  <si>
    <t>113328</t>
  </si>
  <si>
    <t>ODSTRAN PODKL ZPEVNĚNÝCH PLOCH Z KAMENIVA NESTMEL, ODVOZ DO 20KM</t>
  </si>
  <si>
    <t>Odstraění ŽUL kostky - PODKLAD 
0,20 * 35,60=7,120 [B] 
Odstranění asfaltu - PODKLAD 
0,15 * 776,25=116,438 [F] 
0,30 * 69,00=20,700 [G] 
Odstranění štěrku 
0,20 * 270,05=54,010 [K] 
Odstranění štěrku - PODKLAD 
0,30 * 270,05=0,000 [L] 
Celkem: B+F+G+K+L=198,268 [M]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</si>
  <si>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</si>
  <si>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19</t>
  </si>
  <si>
    <t>113438</t>
  </si>
  <si>
    <t>ODSTRAN KRYTU ZPEVNĚNÝCH PLOCH S ASFALT POJIVEM VČET PODKLADU, ODVOZ DO 20KM</t>
  </si>
  <si>
    <t>Odstranění živice   
0,12 * 776,25=93,150 [A]</t>
  </si>
  <si>
    <t>20</t>
  </si>
  <si>
    <t>113478</t>
  </si>
  <si>
    <t>ODSTRAN KRYTU ZPEVNĚNÝCH PLOCH Z DLAŽEB KOSTEK VČET PODKL, ODVOZ DO 20KM</t>
  </si>
  <si>
    <t>Odstranění ŽUL kostky 
0,12 * 35,60=</t>
  </si>
  <si>
    <t>21</t>
  </si>
  <si>
    <t>11352</t>
  </si>
  <si>
    <t>ODSTRANĚNÍ CHODNÍKOVÝCH A SILNIČNÍCH OBRUBNÍKŮ BETONOVÝCH</t>
  </si>
  <si>
    <t>M</t>
  </si>
  <si>
    <t>Odstranění silničních obrubníků 
674=674,000 [A]</t>
  </si>
  <si>
    <t>22</t>
  </si>
  <si>
    <t>11352B</t>
  </si>
  <si>
    <t>DPR</t>
  </si>
  <si>
    <t>ODSTRANĚNÍ CHODNÍKOVÝCH A SILNIČNÍCH OBRUBNÍKŮ BETONOVÝCH - DOPRAVA</t>
  </si>
  <si>
    <t>tkm</t>
  </si>
  <si>
    <t>11352 
674 * 0,083 * 20=1 118,840 [A]</t>
  </si>
  <si>
    <t>Položka zahrnuje samostatnou dopravu suti a vybouraných hmot. Množství se určí jako součin hmotnosti [t] a požadované vzdálenosti [km].</t>
  </si>
  <si>
    <t>23</t>
  </si>
  <si>
    <t>113742</t>
  </si>
  <si>
    <t>FRÉZOVÁNÍ ZPEVNĚNÝCH PLOCH ASFALTOVÝCH TL. DO 40MM</t>
  </si>
  <si>
    <t>M2</t>
  </si>
  <si>
    <t>Frézování tl. 40mm 
516,9=516,900 [A]</t>
  </si>
  <si>
    <t>24</t>
  </si>
  <si>
    <t>113745</t>
  </si>
  <si>
    <t>FRÉZOVÁNÍ ZPEVNĚNÝCH PLOCH ASFALTOVÝCH TL. DO 80MM</t>
  </si>
  <si>
    <t>Frézování tl. 70mm 
258,45=258,450 [A]</t>
  </si>
  <si>
    <t>25</t>
  </si>
  <si>
    <t>113764</t>
  </si>
  <si>
    <t>FRÉZOVÁNÍ DRÁŽKY PRŮŘEZU DO 400MM2 V ASFALTOVÉ VOZOVCE</t>
  </si>
  <si>
    <t>Spára 
1080,80=1 080,800 [A]</t>
  </si>
  <si>
    <t>Položka zahrnuje veškerou manipulaci s vybouranou sutí a s vybouranými hmotami vč. uložení na skládku.</t>
  </si>
  <si>
    <t>26</t>
  </si>
  <si>
    <t>121108</t>
  </si>
  <si>
    <t>SEJMUTÍ ORNICE NEBO LESNÍ PŮDY S ODVOZEM DO 20KM</t>
  </si>
  <si>
    <t>Sejmutí ornice 
0,15 * (152,7 + 31,45) =27,623 [A] 
0,18 * 401,8 =72,324 [B] 
Celkem: A+B=99,947 [C]</t>
  </si>
  <si>
    <t>položka zahrnuje sejmutí ornice bez ohledu na tloušťku vrstvy a její vodorovnou dopravu  
nezahrnuje uložení na trvalou skládku</t>
  </si>
  <si>
    <t>27</t>
  </si>
  <si>
    <t>12110A</t>
  </si>
  <si>
    <t>SEJMUTÍ ORNICE NEBO LESNÍ PŮDY - BEZ DOPRAVY</t>
  </si>
  <si>
    <t>Sejmutí ornice s odvozem 
0,1 * 152,7 + 0,3 * 31,45=24,705 [A] 
0,15 * 401,8 =60,270 [B] 
Celkem: A+B=84,975 [C]</t>
  </si>
  <si>
    <t>položka zahrnuje sejmutí ornice bez ohledu na tloušťku vrstvy  
nezahrnuje uložení na trvalou skládku</t>
  </si>
  <si>
    <t>28</t>
  </si>
  <si>
    <t>123938</t>
  </si>
  <si>
    <t>ODKOP PRO SPOD STAVBU SILNIC A ŽELEZNIC TŘ. III, ODVOZ DO 20KM</t>
  </si>
  <si>
    <t>SANACE 
0,15 * 842,89=126,434 [J] 
0,25 * 198,78=49,695 [I] 
PALISÁDY + BUS 
60,27=60,270 [H] 
POD ORNICÍ 
0,1 * 152,7 + 0,3 * 31,4=24,690 [E]]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</si>
  <si>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</si>
  <si>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29</t>
  </si>
  <si>
    <t>12980</t>
  </si>
  <si>
    <t>ČIŠTĚNÍ ULIČNÍCH VPUSTÍ</t>
  </si>
  <si>
    <t>PROČIŠTĚNÍ UV 
1=1,000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</si>
  <si>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</si>
  <si>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30</t>
  </si>
  <si>
    <t>132938</t>
  </si>
  <si>
    <t>HLOUBENÍ RÝH ŠÍŘ DO 2M PAŽ I NEPAŽ TŘ. III, ODVOZ DO 20KM</t>
  </si>
  <si>
    <t>Zásypy písky 
Zásypy VO 
1,47=1,470 [A] 
Zásyp ODVODNĚNÍ 
6,25+10,5+0,49+4,75=21,990 [C] 
Celkem: A+C=23,460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</si>
  <si>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</si>
  <si>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31</t>
  </si>
  <si>
    <t>13293A</t>
  </si>
  <si>
    <t>HLOUBENÍ RÝH ŠÍŘ DO 2M PAŽ I NEPAŽ TŘ. III - BEZ DOPRAVY</t>
  </si>
  <si>
    <t>Výkopy pro ŠD obrubníků 
37,37=37,370 [A] 
Výkopy pro VO 
1,47=1,470 [B] 
Výkopy pro ODVODNĚNÍ 
6,25+10,5+0,49+4,75=21,990 [C] 
Zásypy písky 
Zásypy VO 
-1,47=-1,470 [I] 
Zásyp ODVODNĚNÍ 
-10,5+0,49=-10,010 [J] 
Celkem: A+B+C+I+J=49,350 [K]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</si>
  <si>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</si>
  <si>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32</t>
  </si>
  <si>
    <t>14113</t>
  </si>
  <si>
    <t>PROTLAČOVÁNÍ OCELOVÉHO POTRUBÍ DN DO 200MM</t>
  </si>
  <si>
    <t>Podvrt pro VO 
8=8,000 [A]</t>
  </si>
  <si>
    <t>položka zahrnuje dodávku protlačovaného potrubí a veškeré pomocné práce (startovací zařízení, startovací a cílová jáma, opěrné a vodící bloky a pod.)</t>
  </si>
  <si>
    <t>33</t>
  </si>
  <si>
    <t>17120</t>
  </si>
  <si>
    <t>ULOŽENÍ SYPANINY DO NÁSYPŮ A NA SKLÁDKY BEZ ZHUTNĚNÍ</t>
  </si>
  <si>
    <t>132938 
12,46=12,460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</si>
  <si>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</si>
  <si>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34</t>
  </si>
  <si>
    <t>17481</t>
  </si>
  <si>
    <t>ZÁSYP JAM A RÝH Z NAKUPOVANÝCH MATERIÁLŮ</t>
  </si>
  <si>
    <t>Zásypy písky 
Zásypy VO 
1,47=1,470 [A] 
Zásyp ODVODNĚNÍ 
10,5+0,49=10,990 [C] 
Celkem: A+C=12,460 [D]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</si>
  <si>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</si>
  <si>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35</t>
  </si>
  <si>
    <t>18110</t>
  </si>
  <si>
    <t>ÚPRAVA PLÁNĚ SE ZHUTNĚNÍM V HORNINĚ TŘ. I</t>
  </si>
  <si>
    <t>Úprava pláně 
1041,67=1 041,670 [A]</t>
  </si>
  <si>
    <t>položka zahrnuje úpravu pláně včetně vyrovnání výškových rozdílů. Míru zhutnění určuje projekt.</t>
  </si>
  <si>
    <t>36</t>
  </si>
  <si>
    <t>18232</t>
  </si>
  <si>
    <t>ROZPROSTŘENÍ ORNICE V ROVINĚ V TL DO 0,15M</t>
  </si>
  <si>
    <t>Ohumusování 
401,8=401,800 [A]</t>
  </si>
  <si>
    <t>položka zahrnuje:  
nutné přemístění ornice z dočasných skládek vzdálených do 50m  
rozprostření ornice v předepsané tloušťce v rovině a ve svahu do 1:5</t>
  </si>
  <si>
    <t>37</t>
  </si>
  <si>
    <t>18241</t>
  </si>
  <si>
    <t>ZALOŽENÍ TRÁVNÍKU RUČNÍM VÝSEVEM</t>
  </si>
  <si>
    <t>Osetí 
401,8=401,800 [A]</t>
  </si>
  <si>
    <t>Zahrnuje dodání předepsané travní směsi, její výsev na ornici, zalévání, první pokosení, to vše bez ohledu na sklon terénu</t>
  </si>
  <si>
    <t>38</t>
  </si>
  <si>
    <t>18481</t>
  </si>
  <si>
    <t>OCHRANA STROMŮ BEDNĚNÍM</t>
  </si>
  <si>
    <t>Ochrana stromů 
27 * 4 * 0,6 * 2 =129,600 [A]</t>
  </si>
  <si>
    <t>položka zahrnuje veškerý materiál, výrobky a polotovary, včetně mimostaveništní a vnitrostaveništní dopravy (rovněž přesuny), včetně naložení a složení, případně s uložením 
včetně demontáže</t>
  </si>
  <si>
    <t>Základy</t>
  </si>
  <si>
    <t>39</t>
  </si>
  <si>
    <t>21262</t>
  </si>
  <si>
    <t>TRATIVODY KOMPLET Z TRUB Z PLAST HMOT DN DO 100MM</t>
  </si>
  <si>
    <t>Trativod DN100 
25+95=120,000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</si>
  <si>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</si>
  <si>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40</t>
  </si>
  <si>
    <t>21361</t>
  </si>
  <si>
    <t>DRENÁŽNÍ VRSTVY Z GEOTEXTILIE</t>
  </si>
  <si>
    <t>FILTRAČNÍ TEXTILIE 
62,5+123,5=186,000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</si>
  <si>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</si>
  <si>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41</t>
  </si>
  <si>
    <t>21461C</t>
  </si>
  <si>
    <t>SEPARAČNÍ GEOTEXTILIE DO 300G/M2</t>
  </si>
  <si>
    <t>Geotextílie za palisády 
0,8 * 93,52=74,816 [A] 
Filtrační geotextílie 
198,78+842,89=1 041,670 [B] 
Celkem: A+B=1 116,486 [C]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</si>
  <si>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</si>
  <si>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</si>
  <si>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42</t>
  </si>
  <si>
    <t>348173</t>
  </si>
  <si>
    <t>ZÁBRADLÍ Z DÍLCŮ KOVOVÝCH ŽÁROVĚ ZINK PONOREM S NÁTĚREM</t>
  </si>
  <si>
    <t>KG</t>
  </si>
  <si>
    <t>Ochranné zábradlí 
2,8 * 30=84,000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</si>
  <si>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</si>
  <si>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Vodorovné konstrukce</t>
  </si>
  <si>
    <t>43</t>
  </si>
  <si>
    <t>45131</t>
  </si>
  <si>
    <t>PODKL A VÝPLŇ VRSTVY Z PROST BET</t>
  </si>
  <si>
    <t>Betonové lože propustku C12/16 
1,25=1,250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</si>
  <si>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</si>
  <si>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44</t>
  </si>
  <si>
    <t>45157</t>
  </si>
  <si>
    <t>PODKLADNÍ A VÝPLŇOVÉ VRSTVY Z KAMENIVA TĚŽENÉHO</t>
  </si>
  <si>
    <t>KAČÍREK 
0,15 * 30=4,500 [A]</t>
  </si>
  <si>
    <t>položka zahrnuje dodávku předepsaného kameniva, mimostaveništní a vnitrostaveništní dopravu a jeho uložení  
není-li v zadávací dokumentaci uvedeno jinak, jedná se o nakupovaný materiál</t>
  </si>
  <si>
    <t>45</t>
  </si>
  <si>
    <t>46111</t>
  </si>
  <si>
    <t>PATKY Z DÍLCŮ BETON</t>
  </si>
  <si>
    <t>Základy stožárů VO 
( 2 + 1 ) * ( 0,6 * 0,6 * 1,2 )=1,296 [A]</t>
  </si>
  <si>
    <t>položka zahrnuje:  
- nutné zemní práce (hloubení rýh a pod.)  
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</si>
  <si>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Komunikace</t>
  </si>
  <si>
    <t>46</t>
  </si>
  <si>
    <t>56140</t>
  </si>
  <si>
    <t>KAMENIVO ZPEVNĚNÉ CEMENTEM</t>
  </si>
  <si>
    <t>BUS záliv 
0,16 * 145,5=23,280 [A] 
Vozovka 
0,16 * 29,95=4,792 [B] 
Celkem: A+B=28,072 [C]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</si>
  <si>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</si>
  <si>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47</t>
  </si>
  <si>
    <t>56323</t>
  </si>
  <si>
    <t>VOZOVKOVÉ VRSTVY Z VIBROVANÉHO ŠTĚRKU TL. DO 150MM</t>
  </si>
  <si>
    <t>ŠD pod obrubníky 
37,37 / 0,15=249,133 [A] 
Chodníky 
749,32+7,80+17,87=774,990 [B] 
SANACE 
842,89=842,890 [C] 
Celkem: A+B+C=1 867,013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</si>
  <si>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</si>
  <si>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48</t>
  </si>
  <si>
    <t>56324</t>
  </si>
  <si>
    <t>VOZOVKOVÉ VRSTVY Z VIBROVANÉHO ŠTĚRKU TL. DO 200MM</t>
  </si>
  <si>
    <t>Vozovka 
31,45=31,450 [A] 
BUS záliv 
167,33=167,330 [B] 
Celkem: A+B=198,780 [E]</t>
  </si>
  <si>
    <t>49</t>
  </si>
  <si>
    <t>56325</t>
  </si>
  <si>
    <t>VOZOVKOVÉ VRSTVY Z VIBROVANÉHO ŠTĚRKU TL. DO 250MM</t>
  </si>
  <si>
    <t>SJEZDY 
53,2+9,9+4,8+3,1=71,000 [A] 
SANACE 
198,78=198,780 [B] 
Celkem: A+B=269,780 [C]</t>
  </si>
  <si>
    <t>50</t>
  </si>
  <si>
    <t>56330</t>
  </si>
  <si>
    <t>VOZOVKOVÉ VRSTVY ZE ŠTĚRKODRTI</t>
  </si>
  <si>
    <t>Drť 8/16 
4,25 + 4,75=9,000 [A]</t>
  </si>
  <si>
    <t>51</t>
  </si>
  <si>
    <t>572121</t>
  </si>
  <si>
    <t>INFILTRAČNÍ POSTŘIK ASFALTOVÝ DO 1,0KG/M2</t>
  </si>
  <si>
    <t>Vozovka 
29,22+258,45=287,670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</si>
  <si>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</si>
  <si>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52</t>
  </si>
  <si>
    <t>572211</t>
  </si>
  <si>
    <t>SPOJOVACÍ POSTŘIK Z ASFALTU DO 0,5KG/M2</t>
  </si>
  <si>
    <t>Vozovka 
28,65+516,90=545,550 [A]</t>
  </si>
  <si>
    <t>53</t>
  </si>
  <si>
    <t>574A34</t>
  </si>
  <si>
    <t>ASFALTOVÝ BETON PRO OBRUSNÉ VRSTVY ACO 11+, 11S TL. 40MM</t>
  </si>
  <si>
    <t>Vozovka 
28,65+516,9=545,550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</si>
  <si>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</si>
  <si>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54</t>
  </si>
  <si>
    <t>574E66</t>
  </si>
  <si>
    <t>ASFALTOVÝ BETON PRO PODKLADNÍ VRSTVY ACP 16+, 16S TL. 70MM</t>
  </si>
  <si>
    <t>55</t>
  </si>
  <si>
    <t>58221</t>
  </si>
  <si>
    <t>DLÁŽDĚNÉ KRYTY Z DROBNÝCH KOSTEK DO LOŽE Z KAMENIVA</t>
  </si>
  <si>
    <t>BUS záliv 
145,50=145,500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</si>
  <si>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</si>
  <si>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56</t>
  </si>
  <si>
    <t>58222</t>
  </si>
  <si>
    <t>DLÁŽDĚNÉ KRYTY Z DROBNÝCH KOSTEK DO LOŽE Z MC</t>
  </si>
  <si>
    <t>ŽULOVÁ DVOULINKA Z KOSTEK 8/10 DO C20/25 XF3 
19,04=19,040 [A]</t>
  </si>
  <si>
    <t>57</t>
  </si>
  <si>
    <t>582611</t>
  </si>
  <si>
    <t>KRYTY Z BETON DLAŽDIC SE ZÁMKEM ŠEDÝCH TL 60MM DO LOŽE Z KAM</t>
  </si>
  <si>
    <t>CHODNÍK 
ŠEDÁ 
749,32=749,320 [A]</t>
  </si>
  <si>
    <t>58</t>
  </si>
  <si>
    <t>582612</t>
  </si>
  <si>
    <t>KRYTY Z BETON DLAŽDIC SE ZÁMKEM ŠEDÝCH TL 80MM DO LOŽE Z KAM</t>
  </si>
  <si>
    <t>SJEZDY 
PŘÍRODNÍ 
53,20=53,200 [A]</t>
  </si>
  <si>
    <t>59</t>
  </si>
  <si>
    <t>582614</t>
  </si>
  <si>
    <t>KRYTY Z BETON DLAŽDIC SE ZÁMKEM BAREV TL 60MM DO LOŽE Z KAM</t>
  </si>
  <si>
    <t>CHODNÍK 
PÍSKOVÁ 
7,8=7,800 [A]</t>
  </si>
  <si>
    <t>60</t>
  </si>
  <si>
    <t>58261A</t>
  </si>
  <si>
    <t>KRYTY Z BETON DLAŽDIC SE ZÁMKEM BAREV RELIÉF TL 60MM DO LOŽE Z KAM</t>
  </si>
  <si>
    <t>CHODNÍK 
SLEPECKÁ 
17,87=17,870 [A]</t>
  </si>
  <si>
    <t>61</t>
  </si>
  <si>
    <t>58261B</t>
  </si>
  <si>
    <t>KRYTY Z BETON DLAŽDIC SE ZÁMKEM BAREV RELIÉF TL 80MM DO LOŽE Z KAM</t>
  </si>
  <si>
    <t>SJEZDY 
Slepecká 
9,90=9,900 [A]</t>
  </si>
  <si>
    <t>62</t>
  </si>
  <si>
    <t>587206</t>
  </si>
  <si>
    <t>PŘEDLÁŽDĚNÍ KRYTU Z BETONOVÝCH DLAŽDIC SE ZÁMKEM</t>
  </si>
  <si>
    <t>Předláždění 
1,5=1,500 [C]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</si>
  <si>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</si>
  <si>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63</t>
  </si>
  <si>
    <t>58920</t>
  </si>
  <si>
    <t>VÝPLŇ SPAR MODIFIKOVANÝM ASFALTEM</t>
  </si>
  <si>
    <t>Spára 
1080,8=1 080,800 [B]</t>
  </si>
  <si>
    <t>položka zahrnuje:  
- dodávku předepsaného materiálu  
- vyčištění a výplň spar tímto materiálem</t>
  </si>
  <si>
    <t>Přidružená stavební výroba</t>
  </si>
  <si>
    <t>64</t>
  </si>
  <si>
    <t>702221</t>
  </si>
  <si>
    <t>KABELOVÁ CHRÁNIČKA ZEMNÍ UV STABILNÍ DN DO 100 MM</t>
  </si>
  <si>
    <t>Kabely VO 
14=14,000 [A]</t>
  </si>
  <si>
    <t>1. Položka obsahuje:  
 – obnovu a výměnu poškozených krytů  
 – pomocné mechanismy  
2. Položka neobsahuje:  
 X  
3. Způsob měření:  
Měří se metr délkový.</t>
  </si>
  <si>
    <t>65</t>
  </si>
  <si>
    <t>702312</t>
  </si>
  <si>
    <t>ZAKRYTÍ KABELŮ VÝSTRAŽNOU FÓLIÍ ŠÍŘKY PŘES 20 DO 40 CM</t>
  </si>
  <si>
    <t>Kabely VO 
14-8=6,000 [A]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</si>
  <si>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 
2. Položka neobsahuje:  
 X  
3. Způsob měření:  
Udává se počet sad, které se skládají z předepsaných dílů, jež tvoří požadovaný celek, za každý započatý měsíc pronájmu.</t>
  </si>
  <si>
    <t>66</t>
  </si>
  <si>
    <t>711136</t>
  </si>
  <si>
    <t>IZOLACE BĚŽN KONSTR PROTI VOL STÉK VODĚ Z MĚKČ PVC</t>
  </si>
  <si>
    <t>Nopová fólie 
15,50=15,500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</si>
  <si>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</si>
  <si>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67</t>
  </si>
  <si>
    <t>741911</t>
  </si>
  <si>
    <t>UZEMŇOVACÍ VODIČ V ZEMI FEZN DO 120 MM2</t>
  </si>
  <si>
    <t>Zemnící pásek/ drát 
14=14,000 [A]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</si>
  <si>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</si>
  <si>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68</t>
  </si>
  <si>
    <t>741C07</t>
  </si>
  <si>
    <t>VYVEDENÍ UZEMŇOVACÍCH VODIČŮ NA POVRCH/KONSTRUKCI</t>
  </si>
  <si>
    <t>3=3,000 [A]</t>
  </si>
  <si>
    <t>1. Položka obsahuje:  
 – vodivé připojení vodiče na konstrukci  
 – dělení, tvarování, spojování  
 – ochranný i barevný nátěr spoje dle příslušných norem  
2. Položka neobsahuje:  
 X  
3. Způsob měření:  
Udává se počet kusů kompletní konstrukce nebo práce.</t>
  </si>
  <si>
    <t>69</t>
  </si>
  <si>
    <t>742H42</t>
  </si>
  <si>
    <t>KABEL NN ČTYŘ- A PĚTIŽÍLOVÝ CU FLEXIBILNÍ OD 4 DO 16 MM2</t>
  </si>
  <si>
    <t>Kabel CYKY 
14=14,000 [A]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</si>
  <si>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</si>
  <si>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70</t>
  </si>
  <si>
    <t>742L22</t>
  </si>
  <si>
    <t>UKONČENÍ DVOU AŽ PĚTIŽÍLOVÉHO KABELU KABELOVOU SPOJKOU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</si>
  <si>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</si>
  <si>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71</t>
  </si>
  <si>
    <t>742P13</t>
  </si>
  <si>
    <t>ZATAŽENÍ KABELU DO CHRÁNIČKY - KABEL DO 4 KG/M</t>
  </si>
  <si>
    <t>1. Položka obsahuje:  
 – montáž kabelu o váze do 4 kg/m do chráničky/ kolektoru  
2. Položka neobsahuje:  
 X  
3. Způsob měření:  
Měří se metr délkový.</t>
  </si>
  <si>
    <t>72</t>
  </si>
  <si>
    <t>743122</t>
  </si>
  <si>
    <t>POS</t>
  </si>
  <si>
    <t>OSVĚTLOVACÍ STOŽÁR PEVNÝ ŽÁROVĚ ZINKOVANÝ DÉLKY PŘES 6,5 DO 12 M</t>
  </si>
  <si>
    <t>VO V=8m posun stávajících 
1=1,000 [A]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</si>
  <si>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</si>
  <si>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73</t>
  </si>
  <si>
    <t>743141</t>
  </si>
  <si>
    <t>OSVĚTLOVACÍ STOŽÁR PŘECHODOVÝ DÉLKY DO 8 M</t>
  </si>
  <si>
    <t>Osvětlení přechodů 
2=2,000 [A]</t>
  </si>
  <si>
    <t>74</t>
  </si>
  <si>
    <t>743142</t>
  </si>
  <si>
    <t>OSVĚTLOVACÍ STOŽÁR PŘECHODOVÝ - VÝLOŽNÍK S DÉLKOU VYLOŽENÍ DO 3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</si>
  <si>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</si>
  <si>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75</t>
  </si>
  <si>
    <t>743311</t>
  </si>
  <si>
    <t>VÝLOŽNÍK PRO MONTÁŽ SVÍTIDLA NA STOŽÁR JEDNORAMENNÝ DÉLKA VYLOŽENÍ DO 1 M</t>
  </si>
  <si>
    <t>VO V=8m 
1=1,000 [A]</t>
  </si>
  <si>
    <t>76</t>
  </si>
  <si>
    <t>743511</t>
  </si>
  <si>
    <t>SVÍTIDLO VENKOVNÍ VŠEOBECNÉ VÝBOJKOVÉ ULIČNÍ, MIN. IP 44, DO 150 W</t>
  </si>
  <si>
    <t>VO V=8m 
1=1,000 [B]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</si>
  <si>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</si>
  <si>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77</t>
  </si>
  <si>
    <t>743531</t>
  </si>
  <si>
    <t>SVÍTIDLO VENKOVNÍ VŠEOBECNÉ PRO OSVĚTLENÍ PŘECHODU PRO CHODCE DO 150 W</t>
  </si>
  <si>
    <t>78</t>
  </si>
  <si>
    <t>743733</t>
  </si>
  <si>
    <t>ÚPRAVA ROZVADĚČE NN PRO ZAPLOMBOVÁNÍ</t>
  </si>
  <si>
    <t>nutné úpravy stávajícího VO, včetně napojení 
1=1,000 [A]</t>
  </si>
  <si>
    <t>1. Položka obsahuje:  
 – montáž příslušenství pro zaplombování jističe, plombovací vložky šroubu, plombovacího krytu nadproudové spouště, doplnění krytů včetně úpravy čelního panelu a veškerého drobného spojovacího a upevňovacího materiálu   
 – technický popis viz. projektová dokumentace  
2. Položka neobsahuje:  
 - x  
3. Způsob měření:  
Udává se počet kusů kompletní konstrukce nebo práce.</t>
  </si>
  <si>
    <t>79</t>
  </si>
  <si>
    <t>743Z11</t>
  </si>
  <si>
    <t>DEMONTÁŽ OSVĚTLOVACÍHO STOŽÁRU ULIČNÍHO VÝŠKY DO 15 M</t>
  </si>
  <si>
    <t>Demontáž sloupu VO - likvidace 
1=1,000 [A] 
Demontáž sloupu VO - přesun 
1=1,000 [B] 
Celkem: A+B=2,000 [C]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</si>
  <si>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</si>
  <si>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80</t>
  </si>
  <si>
    <t>747541</t>
  </si>
  <si>
    <t>MĚŘENÍ INTENZITY OSVĚTLENÍ INSTALOVANÉHO V ROZSAHU TOHOTO SO/PS</t>
  </si>
  <si>
    <t>1. Položka obsahuje:  
 – cenu za měření dle příslušných norem a předpisů, včetně vystavení protokolu  
2. Položka neobsahuje:  
 X  
3. Způsob měření:  
Udává se počet kusů kompletní konstrukce nebo práce.</t>
  </si>
  <si>
    <t>81</t>
  </si>
  <si>
    <t>74F322</t>
  </si>
  <si>
    <t>REVIZNÍ ZPRÁVA</t>
  </si>
  <si>
    <t>Revize VO 
1=1,000 [A]</t>
  </si>
  <si>
    <t>1. Položka obsahuje:  
 – revizi autorizovaným revizním technikem na zařízeních trakčního vedení podle požadavku ČSN, včetně hodnocení  
2. Položka neobsahuje:  
 X  
3. Způsob měření:  
Udává se počet kusů kompletní konstrukce nebo práce.</t>
  </si>
  <si>
    <t>82</t>
  </si>
  <si>
    <t>754 CETIN</t>
  </si>
  <si>
    <t>Stranové přeložení sloupu CETIN</t>
  </si>
  <si>
    <t>Stranové přeložení sloupu CETIN 
1=1,000 [A]</t>
  </si>
  <si>
    <t>Potrubí</t>
  </si>
  <si>
    <t>83</t>
  </si>
  <si>
    <t>87434</t>
  </si>
  <si>
    <t>POTRUBÍ Z TRUB PLASTOVÝCH ODPADNÍCH DN DO 200MM</t>
  </si>
  <si>
    <t>PVC DN 200 
10,5=10,500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</si>
  <si>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</si>
  <si>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84</t>
  </si>
  <si>
    <t>891844</t>
  </si>
  <si>
    <t>NAVRTÁVACÍ PASY DN DO 250MM</t>
  </si>
  <si>
    <t>Napojení na kanalizaci 
8=8,000 [A]</t>
  </si>
  <si>
    <t>- Položka zahrnuje kompletní montáž dle technologického předpisu, dodávku armatury, veškerou mimostaveništní a vnitrostaveništní dopravu.</t>
  </si>
  <si>
    <t>85</t>
  </si>
  <si>
    <t>894846</t>
  </si>
  <si>
    <t>ŠACHTY KANALIZAČNÍ PLASTOVÉ D 400MM</t>
  </si>
  <si>
    <t>Revizná šachta 
4=4,000 [A]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</si>
  <si>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</si>
  <si>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86</t>
  </si>
  <si>
    <t>89712</t>
  </si>
  <si>
    <t>VPUSŤ KANALIZAČNÍ ULIČNÍ KOMPLETNÍ Z BETONOVÝCH DÍLCŮ</t>
  </si>
  <si>
    <t>Uliční vpust 
7=7,000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</si>
  <si>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</si>
  <si>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87</t>
  </si>
  <si>
    <t>89921</t>
  </si>
  <si>
    <t>VÝŠKOVÁ ÚPRAVA POKLOPŮ</t>
  </si>
  <si>
    <t>5=5,000 [A]</t>
  </si>
  <si>
    <t>- položka výškové úpravy zahrnuje všechny nutné práce a materiály pro zvýšení nebo snížení zařízení (včetně nutné úpravy stávajícího povrchu vozovky nebo chodníku).</t>
  </si>
  <si>
    <t>88</t>
  </si>
  <si>
    <t>89923</t>
  </si>
  <si>
    <t>VÝŠKOVÁ ÚPRAVA KRYCÍCH HRNCŮ</t>
  </si>
  <si>
    <t>Ostatní konstrukce a práce</t>
  </si>
  <si>
    <t>89</t>
  </si>
  <si>
    <t>914113</t>
  </si>
  <si>
    <t>DOPRAVNÍ ZNAČKY ZÁKLADNÍ VELIKOSTI OCELOVÉ NEREFLEXNÍ - DEMONTÁŽ</t>
  </si>
  <si>
    <t>Demontáž SDZ 
2=2,000 [A]</t>
  </si>
  <si>
    <t>Položka zahrnuje odstranění, demontáž a odklizení materiálu s odvozem na předepsané místo</t>
  </si>
  <si>
    <t>90</t>
  </si>
  <si>
    <t>914131</t>
  </si>
  <si>
    <t>DOPRAVNÍ ZNAČKY ZÁKLADNÍ VELIKOSTI OCELOVÉ FÓLIE TŘ 2 - DODÁVKA A MONTÁŽ</t>
  </si>
  <si>
    <t>IJ4a 
2=2,000 [A] 
IP6 
2=2,000 [B] 
Celkem: A+B=4,000 [C]</t>
  </si>
  <si>
    <t>položka zahrnuje:  
- dodávku a montáž značek v požadovaném provedení</t>
  </si>
  <si>
    <t>91</t>
  </si>
  <si>
    <t>914132</t>
  </si>
  <si>
    <t>DOPRAVNÍ ZNAČKY ZÁKLADNÍ VELIKOSTI OCELOVÉ FÓLIE TŘ 2 - MONTÁŽ S PŘEMÍSTĚNÍM</t>
  </si>
  <si>
    <t>Přesun SDZ 
3=3,000 [A]</t>
  </si>
  <si>
    <t>položka zahrnuje:  
- dopravu demontované značky z dočasné skládky  
- osazení a montáž značky na místě určeném projektem  
- nutnou opravu poškozených částí  
nezahrnuje dodávku značky</t>
  </si>
  <si>
    <t>92</t>
  </si>
  <si>
    <t>914133</t>
  </si>
  <si>
    <t>DOPRAVNÍ ZNAČKY ZÁKLADNÍ VELIKOSTI OCELOVÉ FÓLIE TŘ 2 - DEMONTÁŽ</t>
  </si>
  <si>
    <t>93</t>
  </si>
  <si>
    <t>914911</t>
  </si>
  <si>
    <t>SLOUPKY A STOJKY DOPRAVNÍCH ZNAČEK Z OCEL TRUBEK SE ZABETONOVÁNÍM - DODÁVKA A MONTÁŽ</t>
  </si>
  <si>
    <t>Sloupek SDZ 
2=2,000 [A]</t>
  </si>
  <si>
    <t>položka zahrnuje:  
- sloupky a upevňovací zařízení včetně jejich osazení (betonová patka, zemní práce)</t>
  </si>
  <si>
    <t>94</t>
  </si>
  <si>
    <t>914913</t>
  </si>
  <si>
    <t>SLOUPKY A STOJKY DZ Z OCEL TRUBEK ZABETON DEMONTÁŽ</t>
  </si>
  <si>
    <t>95</t>
  </si>
  <si>
    <t>914914</t>
  </si>
  <si>
    <t>SLOUPKY A STOJKY DZ Z OCEL TRUBEK ZABETON DOD, MONT, DEMONT</t>
  </si>
  <si>
    <t>položka zahrnuje:  
- dodávku a montáž sloupků a upevňovacích zařízení včetně jejich osazení (betonová patka, zemní práce)  
- odstranění, demontáž a odklizení materiálu s odvozem na předepsané místo</t>
  </si>
  <si>
    <t>96</t>
  </si>
  <si>
    <t>915211</t>
  </si>
  <si>
    <t>VODOROVNÉ DOPRAVNÍ ZNAČENÍ PLASTEM HLADKÉ - DODÁVKA A POKLÁDKA</t>
  </si>
  <si>
    <t>V11a 
2*11=22,000 [A] 
V7a 
10,5=10,500 [B] 
V4 
3,25+7,05=10,300 [D] 
V2b 
3,34=3,340 [C] 
Celkem: A+B+C+D=46,140 [E]</t>
  </si>
  <si>
    <t>položka zahrnuje:  
- dodání a pokládku nátěrového materiálu (měří se pouze natíraná plocha)  
- předznačení a reflexní úpravu</t>
  </si>
  <si>
    <t>97</t>
  </si>
  <si>
    <t>91710</t>
  </si>
  <si>
    <t>OBRUBY Z BETONOVÝCH PALISÁD</t>
  </si>
  <si>
    <t>Palisády D=200mm DL. 0,8m 
0,2 * 0,8 * 93,52=14,963 [A]</t>
  </si>
  <si>
    <t>Položka zahrnuje:  
dodání a pokládku betonových palisád o rozměrech předepsaných zadávací dokumentací  
betonové lože i boční betonovou opěrku.</t>
  </si>
  <si>
    <t>98</t>
  </si>
  <si>
    <t>917223</t>
  </si>
  <si>
    <t>SILNIČNÍ A CHODNÍKOVÉ OBRUBY Z BETONOVÝCH OBRUBNÍKŮ ŠÍŘ 100MM</t>
  </si>
  <si>
    <t>Chodníkový 1000/80/250 
401,8=401,800 [A]</t>
  </si>
  <si>
    <t>Položka zahrnuje:  
dodání a pokládku betonových obrubníků o rozměrech předepsaných zadávací dokumentací  
betonové lože i boční betonovou opěrku.</t>
  </si>
  <si>
    <t>99</t>
  </si>
  <si>
    <t>917224</t>
  </si>
  <si>
    <t>SILNIČNÍ A CHODNÍKOVÉ OBRUBY Z BETONOVÝCH OBRUBNÍKŮ ŠÍŘ 150MM</t>
  </si>
  <si>
    <t>Silniční 1000/150/250 
509,6-13,5-47,9-30=418,200 [A] 
Přechodový 1000/150/150-250 
13,5=13,500 [C]  
Nájezdový 1000/150/150 
47,9+18=65,900 [B] 
Celkem: A+B+C=497,600 [D] 
odměřeno elektronicky</t>
  </si>
  <si>
    <t>100</t>
  </si>
  <si>
    <t>91725</t>
  </si>
  <si>
    <t>NÁSTUPIŠTNÍ OBRUBNÍKY BETONOVÉ</t>
  </si>
  <si>
    <t>Zastávkové obruby HK 
PŘÍMÝ  
2 * 11=22,000 [A] 
NÁBĚHOVÝ 
2 * 2=4,000 [B] 
PŘECHODOVÝ 
2*2=4,000 [C] 
Celkem: A+B+C=30,000 [D]</t>
  </si>
  <si>
    <t>101</t>
  </si>
  <si>
    <t>919111</t>
  </si>
  <si>
    <t>ŘEZÁNÍ ASFALTOVÉHO KRYTU VOZOVEK TL DO 50MM</t>
  </si>
  <si>
    <t>Spára 
1080,8=1 080,800 [A]</t>
  </si>
  <si>
    <t>položka zahrnuje řezání vozovkové vrstvy v předepsané tloušťce, včetně spotřeby vody</t>
  </si>
  <si>
    <t>102</t>
  </si>
  <si>
    <t>919112</t>
  </si>
  <si>
    <t>ŘEZÁNÍ ASFALTOVÉHO KRYTU VOZOVEK TL DO 100MM</t>
  </si>
  <si>
    <t>103</t>
  </si>
  <si>
    <t>919113</t>
  </si>
  <si>
    <t>ŘEZÁNÍ ASFALTOVÉHO KRYTU VOZOVEK TL DO 150MM</t>
  </si>
  <si>
    <t>104</t>
  </si>
  <si>
    <t>924911</t>
  </si>
  <si>
    <t>NÁSTUPIŠTĚ - VODICÍ LINIE ŠÍŘKY 0,40 M Z DLAŽDIC S PODÉLNÝMI DRÁŽKAMI</t>
  </si>
  <si>
    <t>BETONOVÁ VODICÍ LINIE 
(4,8+3,1)/0,4=19,750 [A]</t>
  </si>
  <si>
    <t>1. Položka obsahuje:  
 – všechny práce pro zřízení plně funkčního dlážděného bezpečnostního pásu s varovnými a vodicími prvky, tj. včetně lože, ukončení dlažby, její provedení do předepsaného tvaru a pohledové úpravy, výplně spar a otvorů apod.  
 – dodání dlažeb a lože v požadované kvalitě  
 – očištění podkladu, případně zřízení spojovací vrstvy  
 – uložení směsi, dlažby nebo dílců dle předepsaného technologického předpisu  
 – zřízení vrstvy bez rozlišení šířky, pokládání vrstvy po etapách, včetně pracovních spar a spojů  
 – úpravu napojení, ukončení a těsnění podél obrubníků, DILATAČNÍích zařízení, odvodňovacích proužků, odvodňovačů, vpustí, šachet ap.  
 – těsnění, tmelení a výplň spar a otvorů  
 – úpravu dilatačních spar a povrchu vrstvy  
2. Položka neobsahuje:  
 – úpravu a hutnění podloží  
 – podkladní a konstrukční vrstvy  
3. Způsob měření:  
Měří se metr délkový.</t>
  </si>
  <si>
    <t>105</t>
  </si>
  <si>
    <t>93818</t>
  </si>
  <si>
    <t>OČIŠTĚNÍ ASFALT VOZOVEK ZAMETENÍM</t>
  </si>
  <si>
    <t>Čištění asfaltu 
545,55 + 287,67 =833,220 [A]</t>
  </si>
  <si>
    <t>položka zahrnuje očištění předepsaným způsobem včetně odklizení vzniklého odpadu</t>
  </si>
  <si>
    <t>106</t>
  </si>
  <si>
    <t>966138</t>
  </si>
  <si>
    <t>BOURÁNÍ KONSTRUKCÍ Z KAMENE NA MC S ODVOZEM DO 20KM</t>
  </si>
  <si>
    <t>Odbourání KAM ZDI 
57=57,000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</si>
  <si>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</si>
  <si>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107</t>
  </si>
  <si>
    <t>96687</t>
  </si>
  <si>
    <t>VYBOURÁNÍ ULIČNÍCH VPUSTÍ KOMPLETNÍCH</t>
  </si>
  <si>
    <t>Odstranění stávajících vpustí 
7=7,000 [A]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</si>
  <si>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</si>
  <si>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Doplňující konstrukce a práce</t>
  </si>
  <si>
    <t>108</t>
  </si>
  <si>
    <t>91691</t>
  </si>
  <si>
    <t>ZVÝRAZŇUJÍCÍ SLOUPKY KOVOVÉ</t>
  </si>
  <si>
    <t>Červenobílý ocelový sloupek V=70cm 
3=3,000 [A]</t>
  </si>
  <si>
    <t>položka zahrnuje dodání zařízení v předepsaném provedení včetně jeho osazení</t>
  </si>
  <si>
    <t>REKONSTRUCE CHODNÍKŮ v ulici Plzeňská, Varnsdorf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</si>
</sst>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D15" sqref="D15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1</v>
      </c>
      <c r="C4" s="34"/>
      <c r="D4" s="34"/>
      <c r="E4" s="1"/>
    </row>
    <row r="5" spans="1:5" ht="12.75" customHeight="1">
      <c r="A5" s="1"/>
      <c r="B5" s="34" t="s">
        <v>2</v>
      </c>
      <c r="C5" s="34"/>
      <c r="D5" s="34"/>
      <c r="E5" s="1"/>
    </row>
    <row r="6" spans="1:5" ht="12.75" customHeight="1">
      <c r="A6" s="1"/>
      <c r="B6" s="3" t="s">
        <v>3</v>
      </c>
      <c r="C6" s="6">
        <f>SUM(C10:C10)</f>
        <v>0</v>
      </c>
      <c r="D6" s="1"/>
      <c r="E6" s="1"/>
    </row>
    <row r="7" spans="1:5" ht="12.75" customHeight="1">
      <c r="A7" s="1"/>
      <c r="B7" s="3" t="s">
        <v>4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17</v>
      </c>
      <c r="B10" s="15" t="s">
        <v>18</v>
      </c>
      <c r="C10" s="16">
        <v>0</v>
      </c>
      <c r="D10" s="16">
        <v>0</v>
      </c>
      <c r="E10" s="16"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0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3" sqref="E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24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0+O9+O74+O163+O176+O181+O194+O267+O344+O369+O446</f>
        <v>0</v>
      </c>
      <c r="P2" t="s">
        <v>24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558</v>
      </c>
      <c r="F3" s="1"/>
      <c r="G3" s="8"/>
      <c r="H3" s="7" t="s">
        <v>17</v>
      </c>
      <c r="I3" s="33">
        <v>0</v>
      </c>
      <c r="O3" t="s">
        <v>21</v>
      </c>
      <c r="P3" t="s">
        <v>25</v>
      </c>
    </row>
    <row r="4" spans="1:16" ht="15" customHeight="1">
      <c r="A4" t="s">
        <v>15</v>
      </c>
      <c r="B4" s="10" t="s">
        <v>16</v>
      </c>
      <c r="C4" s="38" t="s">
        <v>17</v>
      </c>
      <c r="D4" s="34"/>
      <c r="E4" s="11" t="s">
        <v>18</v>
      </c>
      <c r="F4" s="1"/>
      <c r="G4" s="1"/>
      <c r="H4" s="9"/>
      <c r="I4" s="9"/>
      <c r="O4" t="s">
        <v>22</v>
      </c>
      <c r="P4" t="s">
        <v>25</v>
      </c>
    </row>
    <row r="5" spans="1:16" ht="12.75" customHeight="1">
      <c r="A5" t="s">
        <v>19</v>
      </c>
      <c r="B5" s="13" t="s">
        <v>20</v>
      </c>
      <c r="C5" s="39" t="s">
        <v>17</v>
      </c>
      <c r="D5" s="40"/>
      <c r="E5" s="14" t="s">
        <v>18</v>
      </c>
      <c r="F5" s="5"/>
      <c r="G5" s="5"/>
      <c r="H5" s="5"/>
      <c r="I5" s="5"/>
      <c r="O5" t="s">
        <v>23</v>
      </c>
      <c r="P5" t="s">
        <v>25</v>
      </c>
    </row>
    <row r="6" spans="1:9" ht="12.75" customHeight="1">
      <c r="A6" s="37" t="s">
        <v>26</v>
      </c>
      <c r="B6" s="37" t="s">
        <v>28</v>
      </c>
      <c r="C6" s="37" t="s">
        <v>30</v>
      </c>
      <c r="D6" s="37" t="s">
        <v>31</v>
      </c>
      <c r="E6" s="37" t="s">
        <v>32</v>
      </c>
      <c r="F6" s="37" t="s">
        <v>34</v>
      </c>
      <c r="G6" s="37" t="s">
        <v>36</v>
      </c>
      <c r="H6" s="37" t="s">
        <v>38</v>
      </c>
      <c r="I6" s="37"/>
    </row>
    <row r="7" spans="1:9" ht="12.75" customHeight="1">
      <c r="A7" s="37"/>
      <c r="B7" s="37"/>
      <c r="C7" s="37"/>
      <c r="D7" s="37"/>
      <c r="E7" s="37"/>
      <c r="F7" s="37"/>
      <c r="G7" s="3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25</v>
      </c>
      <c r="D8" s="12" t="s">
        <v>24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8" t="s">
        <v>43</v>
      </c>
      <c r="B9" s="18"/>
      <c r="C9" s="19" t="s">
        <v>27</v>
      </c>
      <c r="D9" s="18"/>
      <c r="E9" s="20" t="s">
        <v>44</v>
      </c>
      <c r="F9" s="18"/>
      <c r="G9" s="18"/>
      <c r="H9" s="18"/>
      <c r="I9" s="21">
        <f>0+Q9</f>
        <v>0</v>
      </c>
      <c r="O9">
        <f>0+R9</f>
        <v>0</v>
      </c>
      <c r="Q9">
        <f>0+I10+I14+I18+I22+I26+I30+I34+I38+I42+I46+I50+I54+I58+I62+I66+I70</f>
        <v>0</v>
      </c>
      <c r="R9">
        <f>0+O10+O14+O18+O22+O26+O30+O34+O38+O42+O46+O50+O54+O58+O62+O66+O70</f>
        <v>0</v>
      </c>
    </row>
    <row r="10" spans="1:16" ht="12.75">
      <c r="A10" s="17" t="s">
        <v>45</v>
      </c>
      <c r="B10" s="22" t="s">
        <v>29</v>
      </c>
      <c r="C10" s="22" t="s">
        <v>46</v>
      </c>
      <c r="D10" s="17" t="s">
        <v>47</v>
      </c>
      <c r="E10" s="23" t="s">
        <v>48</v>
      </c>
      <c r="F10" s="24" t="s">
        <v>49</v>
      </c>
      <c r="G10" s="25">
        <v>37.15</v>
      </c>
      <c r="H10" s="26"/>
      <c r="I10" s="26">
        <f>ROUND(ROUND(H10,2)*ROUND(G10,3),2)</f>
        <v>0</v>
      </c>
      <c r="O10">
        <f>(I10*21)/100</f>
        <v>0</v>
      </c>
      <c r="P10" t="s">
        <v>25</v>
      </c>
    </row>
    <row r="11" spans="1:5" ht="12.75">
      <c r="A11" s="27" t="s">
        <v>50</v>
      </c>
      <c r="E11" s="28" t="s">
        <v>51</v>
      </c>
    </row>
    <row r="12" spans="1:5" ht="64.5">
      <c r="A12" s="29" t="s">
        <v>52</v>
      </c>
      <c r="E12" s="30" t="s">
        <v>53</v>
      </c>
    </row>
    <row r="13" spans="1:5" ht="25.5">
      <c r="A13" t="s">
        <v>54</v>
      </c>
      <c r="E13" s="28" t="s">
        <v>55</v>
      </c>
    </row>
    <row r="14" spans="1:16" ht="12.75">
      <c r="A14" s="17" t="s">
        <v>45</v>
      </c>
      <c r="B14" s="22" t="s">
        <v>25</v>
      </c>
      <c r="C14" s="22" t="s">
        <v>46</v>
      </c>
      <c r="D14" s="17" t="s">
        <v>56</v>
      </c>
      <c r="E14" s="23" t="s">
        <v>57</v>
      </c>
      <c r="F14" s="24" t="s">
        <v>49</v>
      </c>
      <c r="G14" s="25">
        <v>99.947</v>
      </c>
      <c r="H14" s="26"/>
      <c r="I14" s="26">
        <f>ROUND(ROUND(H14,2)*ROUND(G14,3),2)</f>
        <v>0</v>
      </c>
      <c r="O14">
        <f>(I14*21)/100</f>
        <v>0</v>
      </c>
      <c r="P14" t="s">
        <v>25</v>
      </c>
    </row>
    <row r="15" spans="1:5" ht="12.75">
      <c r="A15" s="27" t="s">
        <v>50</v>
      </c>
      <c r="E15" s="28" t="s">
        <v>51</v>
      </c>
    </row>
    <row r="16" spans="1:5" ht="51">
      <c r="A16" s="29" t="s">
        <v>52</v>
      </c>
      <c r="E16" s="30" t="s">
        <v>58</v>
      </c>
    </row>
    <row r="17" spans="1:5" ht="25.5">
      <c r="A17" t="s">
        <v>54</v>
      </c>
      <c r="E17" s="28" t="s">
        <v>55</v>
      </c>
    </row>
    <row r="18" spans="1:16" ht="12.75">
      <c r="A18" s="17" t="s">
        <v>45</v>
      </c>
      <c r="B18" s="22" t="s">
        <v>24</v>
      </c>
      <c r="C18" s="22" t="s">
        <v>59</v>
      </c>
      <c r="D18" s="17" t="s">
        <v>60</v>
      </c>
      <c r="E18" s="23" t="s">
        <v>61</v>
      </c>
      <c r="F18" s="24" t="s">
        <v>62</v>
      </c>
      <c r="G18" s="25">
        <v>291.1696</v>
      </c>
      <c r="H18" s="26"/>
      <c r="I18" s="26">
        <f>ROUND(ROUND(H18,2)*ROUND(G18,3),2)</f>
        <v>0</v>
      </c>
      <c r="O18">
        <f>(I18*21)/100</f>
        <v>0</v>
      </c>
      <c r="P18" t="s">
        <v>25</v>
      </c>
    </row>
    <row r="19" spans="1:5" ht="12.75">
      <c r="A19" s="27" t="s">
        <v>50</v>
      </c>
      <c r="E19" s="28" t="s">
        <v>51</v>
      </c>
    </row>
    <row r="20" spans="1:5" ht="129">
      <c r="A20" s="29" t="s">
        <v>52</v>
      </c>
      <c r="E20" s="30" t="s">
        <v>63</v>
      </c>
    </row>
    <row r="21" spans="1:5" ht="25.5">
      <c r="A21" t="s">
        <v>54</v>
      </c>
      <c r="E21" s="28" t="s">
        <v>55</v>
      </c>
    </row>
    <row r="22" spans="1:16" ht="12.75">
      <c r="A22" s="17" t="s">
        <v>45</v>
      </c>
      <c r="B22" s="22" t="s">
        <v>33</v>
      </c>
      <c r="C22" s="22" t="s">
        <v>59</v>
      </c>
      <c r="D22" s="17" t="s">
        <v>64</v>
      </c>
      <c r="E22" s="23" t="s">
        <v>65</v>
      </c>
      <c r="F22" s="24" t="s">
        <v>62</v>
      </c>
      <c r="G22" s="25">
        <v>60.116</v>
      </c>
      <c r="H22" s="26"/>
      <c r="I22" s="26">
        <f>ROUND(ROUND(H22,2)*ROUND(G22,3),2)</f>
        <v>0</v>
      </c>
      <c r="O22">
        <f>(I22*21)/100</f>
        <v>0</v>
      </c>
      <c r="P22" t="s">
        <v>25</v>
      </c>
    </row>
    <row r="23" spans="1:5" ht="12.75">
      <c r="A23" s="27" t="s">
        <v>50</v>
      </c>
      <c r="E23" s="28" t="s">
        <v>51</v>
      </c>
    </row>
    <row r="24" spans="1:5" ht="77.25">
      <c r="A24" s="29" t="s">
        <v>52</v>
      </c>
      <c r="E24" s="30" t="s">
        <v>66</v>
      </c>
    </row>
    <row r="25" spans="1:5" ht="25.5">
      <c r="A25" t="s">
        <v>54</v>
      </c>
      <c r="E25" s="28" t="s">
        <v>55</v>
      </c>
    </row>
    <row r="26" spans="1:16" ht="12.75">
      <c r="A26" s="17" t="s">
        <v>45</v>
      </c>
      <c r="B26" s="22" t="s">
        <v>35</v>
      </c>
      <c r="C26" s="22" t="s">
        <v>59</v>
      </c>
      <c r="D26" s="17" t="s">
        <v>67</v>
      </c>
      <c r="E26" s="23" t="s">
        <v>68</v>
      </c>
      <c r="F26" s="24" t="s">
        <v>62</v>
      </c>
      <c r="G26" s="25">
        <v>4.5</v>
      </c>
      <c r="H26" s="26"/>
      <c r="I26" s="26">
        <f>ROUND(ROUND(H26,2)*ROUND(G26,3),2)</f>
        <v>0</v>
      </c>
      <c r="O26">
        <f>(I26*21)/100</f>
        <v>0</v>
      </c>
      <c r="P26" t="s">
        <v>25</v>
      </c>
    </row>
    <row r="27" spans="1:5" ht="12.75">
      <c r="A27" s="27" t="s">
        <v>50</v>
      </c>
      <c r="E27" s="28" t="s">
        <v>51</v>
      </c>
    </row>
    <row r="28" spans="1:5" ht="25.5">
      <c r="A28" s="29" t="s">
        <v>52</v>
      </c>
      <c r="E28" s="30" t="s">
        <v>69</v>
      </c>
    </row>
    <row r="29" spans="1:5" ht="25.5">
      <c r="A29" t="s">
        <v>54</v>
      </c>
      <c r="E29" s="28" t="s">
        <v>55</v>
      </c>
    </row>
    <row r="30" spans="1:16" ht="12.75">
      <c r="A30" s="17" t="s">
        <v>45</v>
      </c>
      <c r="B30" s="22" t="s">
        <v>37</v>
      </c>
      <c r="C30" s="22" t="s">
        <v>59</v>
      </c>
      <c r="D30" s="17" t="s">
        <v>70</v>
      </c>
      <c r="E30" s="23" t="s">
        <v>71</v>
      </c>
      <c r="F30" s="24" t="s">
        <v>62</v>
      </c>
      <c r="G30" s="25">
        <v>466.8912</v>
      </c>
      <c r="H30" s="26"/>
      <c r="I30" s="26">
        <f>ROUND(ROUND(H30,2)*ROUND(G30,3),2)</f>
        <v>0</v>
      </c>
      <c r="O30">
        <f>(I30*21)/100</f>
        <v>0</v>
      </c>
      <c r="P30" t="s">
        <v>25</v>
      </c>
    </row>
    <row r="31" spans="1:5" ht="12.75">
      <c r="A31" s="27" t="s">
        <v>50</v>
      </c>
      <c r="E31" s="28" t="s">
        <v>51</v>
      </c>
    </row>
    <row r="32" spans="1:5" ht="102.75">
      <c r="A32" s="29" t="s">
        <v>52</v>
      </c>
      <c r="E32" s="30" t="s">
        <v>72</v>
      </c>
    </row>
    <row r="33" spans="1:5" ht="25.5">
      <c r="A33" t="s">
        <v>54</v>
      </c>
      <c r="E33" s="28" t="s">
        <v>55</v>
      </c>
    </row>
    <row r="34" spans="1:16" ht="12.75">
      <c r="A34" s="17" t="s">
        <v>45</v>
      </c>
      <c r="B34" s="22" t="s">
        <v>73</v>
      </c>
      <c r="C34" s="22" t="s">
        <v>74</v>
      </c>
      <c r="D34" s="17" t="s">
        <v>75</v>
      </c>
      <c r="E34" s="23" t="s">
        <v>76</v>
      </c>
      <c r="F34" s="24" t="s">
        <v>77</v>
      </c>
      <c r="G34" s="25">
        <v>5</v>
      </c>
      <c r="H34" s="26"/>
      <c r="I34" s="26">
        <f>ROUND(ROUND(H34,2)*ROUND(G34,3),2)</f>
        <v>0</v>
      </c>
      <c r="O34">
        <f>(I34*21)/100</f>
        <v>0</v>
      </c>
      <c r="P34" t="s">
        <v>25</v>
      </c>
    </row>
    <row r="35" spans="1:5" ht="12.75">
      <c r="A35" s="27" t="s">
        <v>50</v>
      </c>
      <c r="E35" s="28" t="s">
        <v>51</v>
      </c>
    </row>
    <row r="36" spans="1:5" ht="25.5">
      <c r="A36" s="29" t="s">
        <v>52</v>
      </c>
      <c r="E36" s="30" t="s">
        <v>78</v>
      </c>
    </row>
    <row r="37" spans="1:5" ht="12.75">
      <c r="A37" t="s">
        <v>54</v>
      </c>
      <c r="E37" s="28" t="s">
        <v>79</v>
      </c>
    </row>
    <row r="38" spans="1:16" ht="12.75">
      <c r="A38" s="17" t="s">
        <v>45</v>
      </c>
      <c r="B38" s="22" t="s">
        <v>80</v>
      </c>
      <c r="C38" s="22" t="s">
        <v>81</v>
      </c>
      <c r="D38" s="17" t="s">
        <v>75</v>
      </c>
      <c r="E38" s="23" t="s">
        <v>82</v>
      </c>
      <c r="F38" s="24" t="s">
        <v>77</v>
      </c>
      <c r="G38" s="25">
        <v>1</v>
      </c>
      <c r="H38" s="26"/>
      <c r="I38" s="26">
        <f>ROUND(ROUND(H38,2)*ROUND(G38,3),2)</f>
        <v>0</v>
      </c>
      <c r="O38">
        <f>(I38*21)/100</f>
        <v>0</v>
      </c>
      <c r="P38" t="s">
        <v>25</v>
      </c>
    </row>
    <row r="39" spans="1:5" ht="12.75">
      <c r="A39" s="27" t="s">
        <v>50</v>
      </c>
      <c r="E39" s="28" t="s">
        <v>51</v>
      </c>
    </row>
    <row r="40" spans="1:5" ht="25.5">
      <c r="A40" s="29" t="s">
        <v>52</v>
      </c>
      <c r="E40" s="30" t="s">
        <v>83</v>
      </c>
    </row>
    <row r="41" spans="1:5" ht="12.75">
      <c r="A41" t="s">
        <v>54</v>
      </c>
      <c r="E41" s="28" t="s">
        <v>84</v>
      </c>
    </row>
    <row r="42" spans="1:16" ht="12.75">
      <c r="A42" s="17" t="s">
        <v>45</v>
      </c>
      <c r="B42" s="22" t="s">
        <v>40</v>
      </c>
      <c r="C42" s="22" t="s">
        <v>85</v>
      </c>
      <c r="D42" s="17" t="s">
        <v>75</v>
      </c>
      <c r="E42" s="23" t="s">
        <v>86</v>
      </c>
      <c r="F42" s="24" t="s">
        <v>77</v>
      </c>
      <c r="G42" s="25">
        <v>1</v>
      </c>
      <c r="H42" s="26"/>
      <c r="I42" s="26">
        <f>ROUND(ROUND(H42,2)*ROUND(G42,3),2)</f>
        <v>0</v>
      </c>
      <c r="O42">
        <f>(I42*21)/100</f>
        <v>0</v>
      </c>
      <c r="P42" t="s">
        <v>25</v>
      </c>
    </row>
    <row r="43" spans="1:5" ht="12.75">
      <c r="A43" s="27" t="s">
        <v>50</v>
      </c>
      <c r="E43" s="28" t="s">
        <v>51</v>
      </c>
    </row>
    <row r="44" spans="1:5" ht="25.5">
      <c r="A44" s="29" t="s">
        <v>52</v>
      </c>
      <c r="E44" s="30" t="s">
        <v>83</v>
      </c>
    </row>
    <row r="45" spans="1:5" ht="12.75">
      <c r="A45" t="s">
        <v>54</v>
      </c>
      <c r="E45" s="28" t="s">
        <v>84</v>
      </c>
    </row>
    <row r="46" spans="1:16" ht="12.75">
      <c r="A46" s="17" t="s">
        <v>45</v>
      </c>
      <c r="B46" s="22" t="s">
        <v>42</v>
      </c>
      <c r="C46" s="22" t="s">
        <v>87</v>
      </c>
      <c r="D46" s="17" t="s">
        <v>75</v>
      </c>
      <c r="E46" s="23" t="s">
        <v>88</v>
      </c>
      <c r="F46" s="24" t="s">
        <v>77</v>
      </c>
      <c r="G46" s="25">
        <v>1</v>
      </c>
      <c r="H46" s="26"/>
      <c r="I46" s="26">
        <f>ROUND(ROUND(H46,2)*ROUND(G46,3),2)</f>
        <v>0</v>
      </c>
      <c r="O46">
        <f>(I46*21)/100</f>
        <v>0</v>
      </c>
      <c r="P46" t="s">
        <v>25</v>
      </c>
    </row>
    <row r="47" spans="1:5" ht="12.75">
      <c r="A47" s="27" t="s">
        <v>50</v>
      </c>
      <c r="E47" s="28" t="s">
        <v>51</v>
      </c>
    </row>
    <row r="48" spans="1:5" ht="25.5">
      <c r="A48" s="29" t="s">
        <v>52</v>
      </c>
      <c r="E48" s="30" t="s">
        <v>89</v>
      </c>
    </row>
    <row r="49" spans="1:5" ht="12.75">
      <c r="A49" t="s">
        <v>54</v>
      </c>
      <c r="E49" s="28" t="s">
        <v>90</v>
      </c>
    </row>
    <row r="50" spans="1:16" ht="12.75">
      <c r="A50" s="17" t="s">
        <v>45</v>
      </c>
      <c r="B50" s="22" t="s">
        <v>91</v>
      </c>
      <c r="C50" s="22" t="s">
        <v>92</v>
      </c>
      <c r="D50" s="17" t="s">
        <v>75</v>
      </c>
      <c r="E50" s="23" t="s">
        <v>93</v>
      </c>
      <c r="F50" s="24" t="s">
        <v>77</v>
      </c>
      <c r="G50" s="25">
        <v>1</v>
      </c>
      <c r="H50" s="26"/>
      <c r="I50" s="26">
        <f>ROUND(ROUND(H50,2)*ROUND(G50,3),2)</f>
        <v>0</v>
      </c>
      <c r="O50">
        <f>(I50*21)/100</f>
        <v>0</v>
      </c>
      <c r="P50" t="s">
        <v>25</v>
      </c>
    </row>
    <row r="51" spans="1:5" ht="115.5">
      <c r="A51" s="27" t="s">
        <v>50</v>
      </c>
      <c r="E51" s="28" t="s">
        <v>94</v>
      </c>
    </row>
    <row r="52" spans="1:5" ht="25.5">
      <c r="A52" s="29" t="s">
        <v>52</v>
      </c>
      <c r="E52" s="30" t="s">
        <v>95</v>
      </c>
    </row>
    <row r="53" spans="1:5" ht="12.75">
      <c r="A53" t="s">
        <v>54</v>
      </c>
      <c r="E53" s="28" t="s">
        <v>90</v>
      </c>
    </row>
    <row r="54" spans="1:16" ht="12.75">
      <c r="A54" s="17" t="s">
        <v>45</v>
      </c>
      <c r="B54" s="22" t="s">
        <v>96</v>
      </c>
      <c r="C54" s="22" t="s">
        <v>97</v>
      </c>
      <c r="D54" s="17" t="s">
        <v>75</v>
      </c>
      <c r="E54" s="23" t="s">
        <v>98</v>
      </c>
      <c r="F54" s="24" t="s">
        <v>77</v>
      </c>
      <c r="G54" s="25">
        <v>1</v>
      </c>
      <c r="H54" s="26"/>
      <c r="I54" s="26">
        <f>ROUND(ROUND(H54,2)*ROUND(G54,3),2)</f>
        <v>0</v>
      </c>
      <c r="O54">
        <f>(I54*21)/100</f>
        <v>0</v>
      </c>
      <c r="P54" t="s">
        <v>25</v>
      </c>
    </row>
    <row r="55" spans="1:5" ht="90">
      <c r="A55" s="27" t="s">
        <v>50</v>
      </c>
      <c r="E55" s="28" t="s">
        <v>99</v>
      </c>
    </row>
    <row r="56" spans="1:5" ht="12.75">
      <c r="A56" s="29" t="s">
        <v>52</v>
      </c>
      <c r="E56" s="30" t="s">
        <v>100</v>
      </c>
    </row>
    <row r="57" spans="1:5" ht="12.75">
      <c r="A57" t="s">
        <v>54</v>
      </c>
      <c r="E57" s="28" t="s">
        <v>90</v>
      </c>
    </row>
    <row r="58" spans="1:16" ht="12.75">
      <c r="A58" s="17" t="s">
        <v>45</v>
      </c>
      <c r="B58" s="22" t="s">
        <v>101</v>
      </c>
      <c r="C58" s="22" t="s">
        <v>102</v>
      </c>
      <c r="D58" s="17" t="s">
        <v>51</v>
      </c>
      <c r="E58" s="23" t="s">
        <v>103</v>
      </c>
      <c r="F58" s="24" t="s">
        <v>77</v>
      </c>
      <c r="G58" s="25">
        <v>1</v>
      </c>
      <c r="H58" s="26"/>
      <c r="I58" s="26">
        <f>ROUND(ROUND(H58,2)*ROUND(G58,3),2)</f>
        <v>0</v>
      </c>
      <c r="O58">
        <f>(I58*21)/100</f>
        <v>0</v>
      </c>
      <c r="P58" t="s">
        <v>25</v>
      </c>
    </row>
    <row r="59" spans="1:5" ht="90">
      <c r="A59" s="27" t="s">
        <v>50</v>
      </c>
      <c r="E59" s="28" t="s">
        <v>104</v>
      </c>
    </row>
    <row r="60" spans="1:5" ht="12.75">
      <c r="A60" s="29" t="s">
        <v>52</v>
      </c>
      <c r="E60" s="30" t="s">
        <v>100</v>
      </c>
    </row>
    <row r="61" spans="1:5" ht="64.5">
      <c r="A61" t="s">
        <v>54</v>
      </c>
      <c r="E61" s="28" t="s">
        <v>105</v>
      </c>
    </row>
    <row r="62" spans="1:16" ht="12.75">
      <c r="A62" s="17" t="s">
        <v>45</v>
      </c>
      <c r="B62" s="22" t="s">
        <v>106</v>
      </c>
      <c r="C62" s="22" t="s">
        <v>107</v>
      </c>
      <c r="D62" s="17" t="s">
        <v>51</v>
      </c>
      <c r="E62" s="23" t="s">
        <v>108</v>
      </c>
      <c r="F62" s="24" t="s">
        <v>77</v>
      </c>
      <c r="G62" s="25">
        <v>1</v>
      </c>
      <c r="H62" s="26"/>
      <c r="I62" s="26">
        <f>ROUND(ROUND(H62,2)*ROUND(G62,3),2)</f>
        <v>0</v>
      </c>
      <c r="O62">
        <f>(I62*21)/100</f>
        <v>0</v>
      </c>
      <c r="P62" t="s">
        <v>25</v>
      </c>
    </row>
    <row r="63" spans="1:5" ht="38.25">
      <c r="A63" s="27" t="s">
        <v>50</v>
      </c>
      <c r="E63" s="28" t="s">
        <v>109</v>
      </c>
    </row>
    <row r="64" spans="1:5" ht="12.75">
      <c r="A64" s="29" t="s">
        <v>52</v>
      </c>
      <c r="E64" s="30" t="s">
        <v>100</v>
      </c>
    </row>
    <row r="65" spans="1:5" ht="90">
      <c r="A65" t="s">
        <v>54</v>
      </c>
      <c r="E65" s="28" t="s">
        <v>110</v>
      </c>
    </row>
    <row r="66" spans="1:16" ht="12.75">
      <c r="A66" s="17" t="s">
        <v>45</v>
      </c>
      <c r="B66" s="22" t="s">
        <v>111</v>
      </c>
      <c r="C66" s="22" t="s">
        <v>112</v>
      </c>
      <c r="D66" s="17" t="s">
        <v>75</v>
      </c>
      <c r="E66" s="23" t="s">
        <v>113</v>
      </c>
      <c r="F66" s="24" t="s">
        <v>77</v>
      </c>
      <c r="G66" s="25">
        <v>1</v>
      </c>
      <c r="H66" s="26"/>
      <c r="I66" s="26">
        <f>ROUND(ROUND(H66,2)*ROUND(G66,3),2)</f>
        <v>0</v>
      </c>
      <c r="O66">
        <f>(I66*21)/100</f>
        <v>0</v>
      </c>
      <c r="P66" t="s">
        <v>25</v>
      </c>
    </row>
    <row r="67" spans="1:5" ht="12.75">
      <c r="A67" s="27" t="s">
        <v>50</v>
      </c>
      <c r="E67" s="28" t="s">
        <v>51</v>
      </c>
    </row>
    <row r="68" spans="1:5" ht="25.5">
      <c r="A68" s="29" t="s">
        <v>52</v>
      </c>
      <c r="E68" s="30" t="s">
        <v>114</v>
      </c>
    </row>
    <row r="69" spans="1:5" ht="25.5">
      <c r="A69" t="s">
        <v>54</v>
      </c>
      <c r="E69" s="28" t="s">
        <v>115</v>
      </c>
    </row>
    <row r="70" spans="1:16" ht="12.75">
      <c r="A70" s="17" t="s">
        <v>45</v>
      </c>
      <c r="B70" s="22" t="s">
        <v>116</v>
      </c>
      <c r="C70" s="22" t="s">
        <v>117</v>
      </c>
      <c r="D70" s="17" t="s">
        <v>75</v>
      </c>
      <c r="E70" s="23" t="s">
        <v>118</v>
      </c>
      <c r="F70" s="24" t="s">
        <v>77</v>
      </c>
      <c r="G70" s="25">
        <v>1</v>
      </c>
      <c r="H70" s="26"/>
      <c r="I70" s="26">
        <f>ROUND(ROUND(H70,2)*ROUND(G70,3),2)</f>
        <v>0</v>
      </c>
      <c r="O70">
        <f>(I70*21)/100</f>
        <v>0</v>
      </c>
      <c r="P70" t="s">
        <v>25</v>
      </c>
    </row>
    <row r="71" spans="1:5" ht="12.75">
      <c r="A71" s="27" t="s">
        <v>50</v>
      </c>
      <c r="E71" s="28" t="s">
        <v>51</v>
      </c>
    </row>
    <row r="72" spans="1:5" ht="25.5">
      <c r="A72" s="29" t="s">
        <v>52</v>
      </c>
      <c r="E72" s="30" t="s">
        <v>119</v>
      </c>
    </row>
    <row r="73" spans="1:5" ht="12.75">
      <c r="A73" t="s">
        <v>54</v>
      </c>
      <c r="E73" s="28" t="s">
        <v>120</v>
      </c>
    </row>
    <row r="74" spans="1:18" ht="12.75" customHeight="1">
      <c r="A74" s="5" t="s">
        <v>43</v>
      </c>
      <c r="B74" s="5"/>
      <c r="C74" s="31" t="s">
        <v>29</v>
      </c>
      <c r="D74" s="5"/>
      <c r="E74" s="20" t="s">
        <v>121</v>
      </c>
      <c r="F74" s="5"/>
      <c r="G74" s="5"/>
      <c r="H74" s="5"/>
      <c r="I74" s="32">
        <f>0+Q74</f>
        <v>0</v>
      </c>
      <c r="O74">
        <f>0+R74</f>
        <v>0</v>
      </c>
      <c r="Q74">
        <f>0+I75+I79+I83+I87+I91+I95+I99+I103+I107+I111+I115+I119+I123+I127+I131+I135+I139+I143+I147+I151+I155+I159</f>
        <v>0</v>
      </c>
      <c r="R74">
        <f>0+O75+O79+O83+O87+O91+O95+O99+O103+O107+O111+O115+O119+O123+O127+O131+O135+O139+O143+O147+O151+O155+O159</f>
        <v>0</v>
      </c>
    </row>
    <row r="75" spans="1:16" ht="25.5">
      <c r="A75" s="17" t="s">
        <v>45</v>
      </c>
      <c r="B75" s="22" t="s">
        <v>122</v>
      </c>
      <c r="C75" s="22" t="s">
        <v>123</v>
      </c>
      <c r="D75" s="17" t="s">
        <v>67</v>
      </c>
      <c r="E75" s="23" t="s">
        <v>124</v>
      </c>
      <c r="F75" s="24" t="s">
        <v>125</v>
      </c>
      <c r="G75" s="25">
        <v>3</v>
      </c>
      <c r="H75" s="26"/>
      <c r="I75" s="26">
        <f>ROUND(ROUND(H75,2)*ROUND(G75,3),2)</f>
        <v>0</v>
      </c>
      <c r="O75">
        <f>(I75*21)/100</f>
        <v>0</v>
      </c>
      <c r="P75" t="s">
        <v>25</v>
      </c>
    </row>
    <row r="76" spans="1:5" ht="12.75">
      <c r="A76" s="27" t="s">
        <v>50</v>
      </c>
      <c r="E76" s="28" t="s">
        <v>51</v>
      </c>
    </row>
    <row r="77" spans="1:5" ht="25.5">
      <c r="A77" s="29" t="s">
        <v>52</v>
      </c>
      <c r="E77" s="30" t="s">
        <v>126</v>
      </c>
    </row>
    <row r="78" spans="1:5" ht="167.25">
      <c r="A78" t="s">
        <v>54</v>
      </c>
      <c r="E78" s="28" t="s">
        <v>127</v>
      </c>
    </row>
    <row r="79" spans="1:16" ht="25.5">
      <c r="A79" s="17" t="s">
        <v>45</v>
      </c>
      <c r="B79" s="22" t="s">
        <v>128</v>
      </c>
      <c r="C79" s="22" t="s">
        <v>129</v>
      </c>
      <c r="D79" s="17" t="s">
        <v>70</v>
      </c>
      <c r="E79" s="23" t="s">
        <v>130</v>
      </c>
      <c r="F79" s="24" t="s">
        <v>49</v>
      </c>
      <c r="G79" s="25">
        <v>198.268</v>
      </c>
      <c r="H79" s="26"/>
      <c r="I79" s="26">
        <f>ROUND(ROUND(H79,2)*ROUND(G79,3),2)</f>
        <v>0</v>
      </c>
      <c r="O79">
        <f>(I79*21)/100</f>
        <v>0</v>
      </c>
      <c r="P79" t="s">
        <v>25</v>
      </c>
    </row>
    <row r="80" spans="1:5" ht="12.75">
      <c r="A80" s="27" t="s">
        <v>50</v>
      </c>
      <c r="E80" s="28" t="s">
        <v>51</v>
      </c>
    </row>
    <row r="81" spans="1:5" ht="141.75">
      <c r="A81" s="29" t="s">
        <v>52</v>
      </c>
      <c r="E81" s="30" t="s">
        <v>131</v>
      </c>
    </row>
    <row r="82" spans="1:5" ht="64.5">
      <c r="A82" t="s">
        <v>54</v>
      </c>
      <c r="E82" s="28" t="s">
        <v>132</v>
      </c>
    </row>
    <row r="83" spans="1:16" ht="25.5">
      <c r="A83" s="17" t="s">
        <v>45</v>
      </c>
      <c r="B83" s="22" t="s">
        <v>133</v>
      </c>
      <c r="C83" s="22" t="s">
        <v>134</v>
      </c>
      <c r="D83" s="17" t="s">
        <v>60</v>
      </c>
      <c r="E83" s="23" t="s">
        <v>135</v>
      </c>
      <c r="F83" s="24" t="s">
        <v>49</v>
      </c>
      <c r="G83" s="25">
        <v>93.15</v>
      </c>
      <c r="H83" s="26"/>
      <c r="I83" s="26">
        <f>ROUND(ROUND(H83,2)*ROUND(G83,3),2)</f>
        <v>0</v>
      </c>
      <c r="O83">
        <f>(I83*21)/100</f>
        <v>0</v>
      </c>
      <c r="P83" t="s">
        <v>25</v>
      </c>
    </row>
    <row r="84" spans="1:5" ht="12.75">
      <c r="A84" s="27" t="s">
        <v>50</v>
      </c>
      <c r="E84" s="28" t="s">
        <v>51</v>
      </c>
    </row>
    <row r="85" spans="1:5" ht="25.5">
      <c r="A85" s="29" t="s">
        <v>52</v>
      </c>
      <c r="E85" s="30" t="s">
        <v>136</v>
      </c>
    </row>
    <row r="86" spans="1:5" ht="64.5">
      <c r="A86" t="s">
        <v>54</v>
      </c>
      <c r="E86" s="28" t="s">
        <v>132</v>
      </c>
    </row>
    <row r="87" spans="1:16" ht="25.5">
      <c r="A87" s="17" t="s">
        <v>45</v>
      </c>
      <c r="B87" s="22" t="s">
        <v>137</v>
      </c>
      <c r="C87" s="22" t="s">
        <v>138</v>
      </c>
      <c r="D87" s="17" t="s">
        <v>70</v>
      </c>
      <c r="E87" s="23" t="s">
        <v>139</v>
      </c>
      <c r="F87" s="24" t="s">
        <v>49</v>
      </c>
      <c r="G87" s="25">
        <v>4.116</v>
      </c>
      <c r="H87" s="26"/>
      <c r="I87" s="26">
        <f>ROUND(ROUND(H87,2)*ROUND(G87,3),2)</f>
        <v>0</v>
      </c>
      <c r="O87">
        <f>(I87*21)/100</f>
        <v>0</v>
      </c>
      <c r="P87" t="s">
        <v>25</v>
      </c>
    </row>
    <row r="88" spans="1:5" ht="12.75">
      <c r="A88" s="27" t="s">
        <v>50</v>
      </c>
      <c r="E88" s="28" t="s">
        <v>51</v>
      </c>
    </row>
    <row r="89" spans="1:5" ht="25.5">
      <c r="A89" s="29" t="s">
        <v>52</v>
      </c>
      <c r="E89" s="30" t="s">
        <v>140</v>
      </c>
    </row>
    <row r="90" spans="1:5" ht="64.5">
      <c r="A90" t="s">
        <v>54</v>
      </c>
      <c r="E90" s="28" t="s">
        <v>132</v>
      </c>
    </row>
    <row r="91" spans="1:16" ht="12.75">
      <c r="A91" s="17" t="s">
        <v>45</v>
      </c>
      <c r="B91" s="22" t="s">
        <v>141</v>
      </c>
      <c r="C91" s="22" t="s">
        <v>142</v>
      </c>
      <c r="D91" s="17" t="s">
        <v>64</v>
      </c>
      <c r="E91" s="23" t="s">
        <v>143</v>
      </c>
      <c r="F91" s="24" t="s">
        <v>144</v>
      </c>
      <c r="G91" s="25">
        <v>674</v>
      </c>
      <c r="H91" s="26"/>
      <c r="I91" s="26">
        <f>ROUND(ROUND(H91,2)*ROUND(G91,3),2)</f>
        <v>0</v>
      </c>
      <c r="O91">
        <f>(I91*21)/100</f>
        <v>0</v>
      </c>
      <c r="P91" t="s">
        <v>25</v>
      </c>
    </row>
    <row r="92" spans="1:5" ht="12.75">
      <c r="A92" s="27" t="s">
        <v>50</v>
      </c>
      <c r="E92" s="28" t="s">
        <v>51</v>
      </c>
    </row>
    <row r="93" spans="1:5" ht="25.5">
      <c r="A93" s="29" t="s">
        <v>52</v>
      </c>
      <c r="E93" s="30" t="s">
        <v>145</v>
      </c>
    </row>
    <row r="94" spans="1:5" ht="64.5">
      <c r="A94" t="s">
        <v>54</v>
      </c>
      <c r="E94" s="28" t="s">
        <v>132</v>
      </c>
    </row>
    <row r="95" spans="1:16" ht="25.5">
      <c r="A95" s="17" t="s">
        <v>45</v>
      </c>
      <c r="B95" s="22" t="s">
        <v>146</v>
      </c>
      <c r="C95" s="22" t="s">
        <v>147</v>
      </c>
      <c r="D95" s="17" t="s">
        <v>148</v>
      </c>
      <c r="E95" s="23" t="s">
        <v>149</v>
      </c>
      <c r="F95" s="24" t="s">
        <v>150</v>
      </c>
      <c r="G95" s="25">
        <v>1118.84</v>
      </c>
      <c r="H95" s="26"/>
      <c r="I95" s="26">
        <f>ROUND(ROUND(H95,2)*ROUND(G95,3),2)</f>
        <v>0</v>
      </c>
      <c r="O95">
        <f>(I95*21)/100</f>
        <v>0</v>
      </c>
      <c r="P95" t="s">
        <v>25</v>
      </c>
    </row>
    <row r="96" spans="1:5" ht="12.75">
      <c r="A96" s="27" t="s">
        <v>50</v>
      </c>
      <c r="E96" s="28" t="s">
        <v>51</v>
      </c>
    </row>
    <row r="97" spans="1:5" ht="25.5">
      <c r="A97" s="29" t="s">
        <v>52</v>
      </c>
      <c r="E97" s="30" t="s">
        <v>151</v>
      </c>
    </row>
    <row r="98" spans="1:5" ht="25.5">
      <c r="A98" t="s">
        <v>54</v>
      </c>
      <c r="E98" s="28" t="s">
        <v>152</v>
      </c>
    </row>
    <row r="99" spans="1:16" ht="12.75">
      <c r="A99" s="17" t="s">
        <v>45</v>
      </c>
      <c r="B99" s="22" t="s">
        <v>153</v>
      </c>
      <c r="C99" s="22" t="s">
        <v>154</v>
      </c>
      <c r="D99" s="17" t="s">
        <v>60</v>
      </c>
      <c r="E99" s="23" t="s">
        <v>155</v>
      </c>
      <c r="F99" s="24" t="s">
        <v>156</v>
      </c>
      <c r="G99" s="25">
        <v>516.9</v>
      </c>
      <c r="H99" s="26"/>
      <c r="I99" s="26">
        <f>ROUND(ROUND(H99,2)*ROUND(G99,3),2)</f>
        <v>0</v>
      </c>
      <c r="O99">
        <f>(I99*21)/100</f>
        <v>0</v>
      </c>
      <c r="P99" t="s">
        <v>25</v>
      </c>
    </row>
    <row r="100" spans="1:5" ht="12.75">
      <c r="A100" s="27" t="s">
        <v>50</v>
      </c>
      <c r="E100" s="28" t="s">
        <v>51</v>
      </c>
    </row>
    <row r="101" spans="1:5" ht="25.5">
      <c r="A101" s="29" t="s">
        <v>52</v>
      </c>
      <c r="E101" s="30" t="s">
        <v>157</v>
      </c>
    </row>
    <row r="102" spans="1:5" ht="64.5">
      <c r="A102" t="s">
        <v>54</v>
      </c>
      <c r="E102" s="28" t="s">
        <v>132</v>
      </c>
    </row>
    <row r="103" spans="1:16" ht="12.75">
      <c r="A103" s="17" t="s">
        <v>45</v>
      </c>
      <c r="B103" s="22" t="s">
        <v>158</v>
      </c>
      <c r="C103" s="22" t="s">
        <v>159</v>
      </c>
      <c r="D103" s="17" t="s">
        <v>60</v>
      </c>
      <c r="E103" s="23" t="s">
        <v>160</v>
      </c>
      <c r="F103" s="24" t="s">
        <v>156</v>
      </c>
      <c r="G103" s="25">
        <v>258.45</v>
      </c>
      <c r="H103" s="26"/>
      <c r="I103" s="26">
        <f>ROUND(ROUND(H103,2)*ROUND(G103,3),2)</f>
        <v>0</v>
      </c>
      <c r="O103">
        <f>(I103*21)/100</f>
        <v>0</v>
      </c>
      <c r="P103" t="s">
        <v>25</v>
      </c>
    </row>
    <row r="104" spans="1:5" ht="12.75">
      <c r="A104" s="27" t="s">
        <v>50</v>
      </c>
      <c r="E104" s="28" t="s">
        <v>51</v>
      </c>
    </row>
    <row r="105" spans="1:5" ht="25.5">
      <c r="A105" s="29" t="s">
        <v>52</v>
      </c>
      <c r="E105" s="30" t="s">
        <v>161</v>
      </c>
    </row>
    <row r="106" spans="1:5" ht="64.5">
      <c r="A106" t="s">
        <v>54</v>
      </c>
      <c r="E106" s="28" t="s">
        <v>132</v>
      </c>
    </row>
    <row r="107" spans="1:16" ht="12.75">
      <c r="A107" s="17" t="s">
        <v>45</v>
      </c>
      <c r="B107" s="22" t="s">
        <v>162</v>
      </c>
      <c r="C107" s="22" t="s">
        <v>163</v>
      </c>
      <c r="D107" s="17" t="s">
        <v>60</v>
      </c>
      <c r="E107" s="23" t="s">
        <v>164</v>
      </c>
      <c r="F107" s="24" t="s">
        <v>144</v>
      </c>
      <c r="G107" s="25">
        <v>1080.8</v>
      </c>
      <c r="H107" s="26"/>
      <c r="I107" s="26">
        <f>ROUND(ROUND(H107,2)*ROUND(G107,3),2)</f>
        <v>0</v>
      </c>
      <c r="O107">
        <f>(I107*21)/100</f>
        <v>0</v>
      </c>
      <c r="P107" t="s">
        <v>25</v>
      </c>
    </row>
    <row r="108" spans="1:5" ht="12.75">
      <c r="A108" s="27" t="s">
        <v>50</v>
      </c>
      <c r="E108" s="28" t="s">
        <v>51</v>
      </c>
    </row>
    <row r="109" spans="1:5" ht="25.5">
      <c r="A109" s="29" t="s">
        <v>52</v>
      </c>
      <c r="E109" s="30" t="s">
        <v>165</v>
      </c>
    </row>
    <row r="110" spans="1:5" ht="25.5">
      <c r="A110" t="s">
        <v>54</v>
      </c>
      <c r="E110" s="28" t="s">
        <v>166</v>
      </c>
    </row>
    <row r="111" spans="1:16" ht="12.75">
      <c r="A111" s="17" t="s">
        <v>45</v>
      </c>
      <c r="B111" s="22" t="s">
        <v>167</v>
      </c>
      <c r="C111" s="22" t="s">
        <v>168</v>
      </c>
      <c r="D111" s="17" t="s">
        <v>56</v>
      </c>
      <c r="E111" s="23" t="s">
        <v>169</v>
      </c>
      <c r="F111" s="24" t="s">
        <v>49</v>
      </c>
      <c r="G111" s="25">
        <v>99.9465</v>
      </c>
      <c r="H111" s="26"/>
      <c r="I111" s="26">
        <f>ROUND(ROUND(H111,2)*ROUND(G111,3),2)</f>
        <v>0</v>
      </c>
      <c r="O111">
        <f>(I111*21)/100</f>
        <v>0</v>
      </c>
      <c r="P111" t="s">
        <v>25</v>
      </c>
    </row>
    <row r="112" spans="1:5" ht="12.75">
      <c r="A112" s="27" t="s">
        <v>50</v>
      </c>
      <c r="E112" s="28" t="s">
        <v>51</v>
      </c>
    </row>
    <row r="113" spans="1:5" ht="64.5">
      <c r="A113" s="29" t="s">
        <v>52</v>
      </c>
      <c r="E113" s="30" t="s">
        <v>170</v>
      </c>
    </row>
    <row r="114" spans="1:5" ht="38.25">
      <c r="A114" t="s">
        <v>54</v>
      </c>
      <c r="E114" s="28" t="s">
        <v>171</v>
      </c>
    </row>
    <row r="115" spans="1:16" ht="12.75">
      <c r="A115" s="17" t="s">
        <v>45</v>
      </c>
      <c r="B115" s="22" t="s">
        <v>172</v>
      </c>
      <c r="C115" s="22" t="s">
        <v>173</v>
      </c>
      <c r="D115" s="17" t="s">
        <v>51</v>
      </c>
      <c r="E115" s="23" t="s">
        <v>174</v>
      </c>
      <c r="F115" s="24" t="s">
        <v>49</v>
      </c>
      <c r="G115" s="25">
        <v>84.975</v>
      </c>
      <c r="H115" s="26"/>
      <c r="I115" s="26">
        <f>ROUND(ROUND(H115,2)*ROUND(G115,3),2)</f>
        <v>0</v>
      </c>
      <c r="O115">
        <f>(I115*21)/100</f>
        <v>0</v>
      </c>
      <c r="P115" t="s">
        <v>25</v>
      </c>
    </row>
    <row r="116" spans="1:5" ht="12.75">
      <c r="A116" s="27" t="s">
        <v>50</v>
      </c>
      <c r="E116" s="28" t="s">
        <v>51</v>
      </c>
    </row>
    <row r="117" spans="1:5" ht="64.5">
      <c r="A117" s="29" t="s">
        <v>52</v>
      </c>
      <c r="E117" s="30" t="s">
        <v>175</v>
      </c>
    </row>
    <row r="118" spans="1:5" ht="25.5">
      <c r="A118" t="s">
        <v>54</v>
      </c>
      <c r="E118" s="28" t="s">
        <v>176</v>
      </c>
    </row>
    <row r="119" spans="1:16" ht="12.75">
      <c r="A119" s="17" t="s">
        <v>45</v>
      </c>
      <c r="B119" s="22" t="s">
        <v>177</v>
      </c>
      <c r="C119" s="22" t="s">
        <v>178</v>
      </c>
      <c r="D119" s="17" t="s">
        <v>47</v>
      </c>
      <c r="E119" s="23" t="s">
        <v>179</v>
      </c>
      <c r="F119" s="24" t="s">
        <v>49</v>
      </c>
      <c r="G119" s="25">
        <v>24.69</v>
      </c>
      <c r="H119" s="26"/>
      <c r="I119" s="26">
        <f>ROUND(ROUND(H119,2)*ROUND(G119,3),2)</f>
        <v>0</v>
      </c>
      <c r="O119">
        <f>(I119*21)/100</f>
        <v>0</v>
      </c>
      <c r="P119" t="s">
        <v>25</v>
      </c>
    </row>
    <row r="120" spans="1:5" ht="12.75">
      <c r="A120" s="27" t="s">
        <v>50</v>
      </c>
      <c r="E120" s="28" t="s">
        <v>51</v>
      </c>
    </row>
    <row r="121" spans="1:5" ht="90">
      <c r="A121" s="29" t="s">
        <v>52</v>
      </c>
      <c r="E121" s="30" t="s">
        <v>180</v>
      </c>
    </row>
    <row r="122" spans="1:5" ht="374.25">
      <c r="A122" t="s">
        <v>54</v>
      </c>
      <c r="E122" s="28" t="s">
        <v>181</v>
      </c>
    </row>
    <row r="123" spans="1:16" ht="12.75">
      <c r="A123" s="17" t="s">
        <v>45</v>
      </c>
      <c r="B123" s="22" t="s">
        <v>182</v>
      </c>
      <c r="C123" s="22" t="s">
        <v>183</v>
      </c>
      <c r="D123" s="17" t="s">
        <v>51</v>
      </c>
      <c r="E123" s="23" t="s">
        <v>184</v>
      </c>
      <c r="F123" s="24" t="s">
        <v>125</v>
      </c>
      <c r="G123" s="25">
        <v>1</v>
      </c>
      <c r="H123" s="26"/>
      <c r="I123" s="26">
        <f>ROUND(ROUND(H123,2)*ROUND(G123,3),2)</f>
        <v>0</v>
      </c>
      <c r="O123">
        <f>(I123*21)/100</f>
        <v>0</v>
      </c>
      <c r="P123" t="s">
        <v>25</v>
      </c>
    </row>
    <row r="124" spans="1:5" ht="12.75">
      <c r="A124" s="27" t="s">
        <v>50</v>
      </c>
      <c r="E124" s="28" t="s">
        <v>51</v>
      </c>
    </row>
    <row r="125" spans="1:5" ht="25.5">
      <c r="A125" s="29" t="s">
        <v>52</v>
      </c>
      <c r="E125" s="30" t="s">
        <v>185</v>
      </c>
    </row>
    <row r="126" spans="1:5" ht="64.5">
      <c r="A126" t="s">
        <v>54</v>
      </c>
      <c r="E126" s="28" t="s">
        <v>186</v>
      </c>
    </row>
    <row r="127" spans="1:16" ht="12.75">
      <c r="A127" s="17" t="s">
        <v>45</v>
      </c>
      <c r="B127" s="22" t="s">
        <v>187</v>
      </c>
      <c r="C127" s="22" t="s">
        <v>188</v>
      </c>
      <c r="D127" s="17" t="s">
        <v>47</v>
      </c>
      <c r="E127" s="23" t="s">
        <v>189</v>
      </c>
      <c r="F127" s="24" t="s">
        <v>49</v>
      </c>
      <c r="G127" s="25">
        <v>23.46</v>
      </c>
      <c r="H127" s="26"/>
      <c r="I127" s="26">
        <f>ROUND(ROUND(H127,2)*ROUND(G127,3),2)</f>
        <v>0</v>
      </c>
      <c r="O127">
        <f>(I127*21)/100</f>
        <v>0</v>
      </c>
      <c r="P127" t="s">
        <v>25</v>
      </c>
    </row>
    <row r="128" spans="1:5" ht="12.75">
      <c r="A128" s="27" t="s">
        <v>50</v>
      </c>
      <c r="E128" s="28" t="s">
        <v>51</v>
      </c>
    </row>
    <row r="129" spans="1:5" ht="90">
      <c r="A129" s="29" t="s">
        <v>52</v>
      </c>
      <c r="E129" s="30" t="s">
        <v>190</v>
      </c>
    </row>
    <row r="130" spans="1:5" ht="322.5">
      <c r="A130" t="s">
        <v>54</v>
      </c>
      <c r="E130" s="28" t="s">
        <v>191</v>
      </c>
    </row>
    <row r="131" spans="1:16" ht="12.75">
      <c r="A131" s="17" t="s">
        <v>45</v>
      </c>
      <c r="B131" s="22" t="s">
        <v>192</v>
      </c>
      <c r="C131" s="22" t="s">
        <v>193</v>
      </c>
      <c r="D131" s="17" t="s">
        <v>51</v>
      </c>
      <c r="E131" s="23" t="s">
        <v>194</v>
      </c>
      <c r="F131" s="24" t="s">
        <v>49</v>
      </c>
      <c r="G131" s="25">
        <v>49.35</v>
      </c>
      <c r="H131" s="26"/>
      <c r="I131" s="26">
        <f>ROUND(ROUND(H131,2)*ROUND(G131,3),2)</f>
        <v>0</v>
      </c>
      <c r="O131">
        <f>(I131*21)/100</f>
        <v>0</v>
      </c>
      <c r="P131" t="s">
        <v>25</v>
      </c>
    </row>
    <row r="132" spans="1:5" ht="12.75">
      <c r="A132" s="27" t="s">
        <v>50</v>
      </c>
      <c r="E132" s="28" t="s">
        <v>51</v>
      </c>
    </row>
    <row r="133" spans="1:5" ht="193.5">
      <c r="A133" s="29" t="s">
        <v>52</v>
      </c>
      <c r="E133" s="30" t="s">
        <v>195</v>
      </c>
    </row>
    <row r="134" spans="1:5" ht="322.5">
      <c r="A134" t="s">
        <v>54</v>
      </c>
      <c r="E134" s="28" t="s">
        <v>196</v>
      </c>
    </row>
    <row r="135" spans="1:16" ht="12.75">
      <c r="A135" s="17" t="s">
        <v>45</v>
      </c>
      <c r="B135" s="22" t="s">
        <v>197</v>
      </c>
      <c r="C135" s="22" t="s">
        <v>198</v>
      </c>
      <c r="D135" s="17" t="s">
        <v>51</v>
      </c>
      <c r="E135" s="23" t="s">
        <v>199</v>
      </c>
      <c r="F135" s="24" t="s">
        <v>144</v>
      </c>
      <c r="G135" s="25">
        <v>8</v>
      </c>
      <c r="H135" s="26"/>
      <c r="I135" s="26">
        <f>ROUND(ROUND(H135,2)*ROUND(G135,3),2)</f>
        <v>0</v>
      </c>
      <c r="O135">
        <f>(I135*21)/100</f>
        <v>0</v>
      </c>
      <c r="P135" t="s">
        <v>25</v>
      </c>
    </row>
    <row r="136" spans="1:5" ht="12.75">
      <c r="A136" s="27" t="s">
        <v>50</v>
      </c>
      <c r="E136" s="28" t="s">
        <v>51</v>
      </c>
    </row>
    <row r="137" spans="1:5" ht="25.5">
      <c r="A137" s="29" t="s">
        <v>52</v>
      </c>
      <c r="E137" s="30" t="s">
        <v>200</v>
      </c>
    </row>
    <row r="138" spans="1:5" ht="25.5">
      <c r="A138" t="s">
        <v>54</v>
      </c>
      <c r="E138" s="28" t="s">
        <v>201</v>
      </c>
    </row>
    <row r="139" spans="1:16" ht="12.75">
      <c r="A139" s="17" t="s">
        <v>45</v>
      </c>
      <c r="B139" s="22" t="s">
        <v>202</v>
      </c>
      <c r="C139" s="22" t="s">
        <v>203</v>
      </c>
      <c r="D139" s="17" t="s">
        <v>148</v>
      </c>
      <c r="E139" s="23" t="s">
        <v>204</v>
      </c>
      <c r="F139" s="24" t="s">
        <v>49</v>
      </c>
      <c r="G139" s="25">
        <v>12.46</v>
      </c>
      <c r="H139" s="26"/>
      <c r="I139" s="26">
        <f>ROUND(ROUND(H139,2)*ROUND(G139,3),2)</f>
        <v>0</v>
      </c>
      <c r="O139">
        <f>(I139*21)/100</f>
        <v>0</v>
      </c>
      <c r="P139" t="s">
        <v>25</v>
      </c>
    </row>
    <row r="140" spans="1:5" ht="12.75">
      <c r="A140" s="27" t="s">
        <v>50</v>
      </c>
      <c r="E140" s="28" t="s">
        <v>51</v>
      </c>
    </row>
    <row r="141" spans="1:5" ht="25.5">
      <c r="A141" s="29" t="s">
        <v>52</v>
      </c>
      <c r="E141" s="30" t="s">
        <v>205</v>
      </c>
    </row>
    <row r="142" spans="1:5" ht="193.5">
      <c r="A142" t="s">
        <v>54</v>
      </c>
      <c r="E142" s="28" t="s">
        <v>206</v>
      </c>
    </row>
    <row r="143" spans="1:16" ht="12.75">
      <c r="A143" s="17" t="s">
        <v>45</v>
      </c>
      <c r="B143" s="22" t="s">
        <v>207</v>
      </c>
      <c r="C143" s="22" t="s">
        <v>208</v>
      </c>
      <c r="D143" s="17" t="s">
        <v>51</v>
      </c>
      <c r="E143" s="23" t="s">
        <v>209</v>
      </c>
      <c r="F143" s="24" t="s">
        <v>49</v>
      </c>
      <c r="G143" s="25">
        <v>12.46</v>
      </c>
      <c r="H143" s="26"/>
      <c r="I143" s="26">
        <f>ROUND(ROUND(H143,2)*ROUND(G143,3),2)</f>
        <v>0</v>
      </c>
      <c r="O143">
        <f>(I143*21)/100</f>
        <v>0</v>
      </c>
      <c r="P143" t="s">
        <v>25</v>
      </c>
    </row>
    <row r="144" spans="1:5" ht="12.75">
      <c r="A144" s="27" t="s">
        <v>50</v>
      </c>
      <c r="E144" s="28" t="s">
        <v>51</v>
      </c>
    </row>
    <row r="145" spans="1:5" ht="90">
      <c r="A145" s="29" t="s">
        <v>52</v>
      </c>
      <c r="E145" s="30" t="s">
        <v>210</v>
      </c>
    </row>
    <row r="146" spans="1:5" ht="231.75">
      <c r="A146" t="s">
        <v>54</v>
      </c>
      <c r="E146" s="28" t="s">
        <v>211</v>
      </c>
    </row>
    <row r="147" spans="1:16" ht="12.75">
      <c r="A147" s="17" t="s">
        <v>45</v>
      </c>
      <c r="B147" s="22" t="s">
        <v>212</v>
      </c>
      <c r="C147" s="22" t="s">
        <v>213</v>
      </c>
      <c r="D147" s="17" t="s">
        <v>51</v>
      </c>
      <c r="E147" s="23" t="s">
        <v>214</v>
      </c>
      <c r="F147" s="24" t="s">
        <v>156</v>
      </c>
      <c r="G147" s="25">
        <v>1041.67</v>
      </c>
      <c r="H147" s="26"/>
      <c r="I147" s="26">
        <f>ROUND(ROUND(H147,2)*ROUND(G147,3),2)</f>
        <v>0</v>
      </c>
      <c r="O147">
        <f>(I147*21)/100</f>
        <v>0</v>
      </c>
      <c r="P147" t="s">
        <v>25</v>
      </c>
    </row>
    <row r="148" spans="1:5" ht="12.75">
      <c r="A148" s="27" t="s">
        <v>50</v>
      </c>
      <c r="E148" s="28" t="s">
        <v>51</v>
      </c>
    </row>
    <row r="149" spans="1:5" ht="25.5">
      <c r="A149" s="29" t="s">
        <v>52</v>
      </c>
      <c r="E149" s="30" t="s">
        <v>215</v>
      </c>
    </row>
    <row r="150" spans="1:5" ht="25.5">
      <c r="A150" t="s">
        <v>54</v>
      </c>
      <c r="E150" s="28" t="s">
        <v>216</v>
      </c>
    </row>
    <row r="151" spans="1:16" ht="12.75">
      <c r="A151" s="17" t="s">
        <v>45</v>
      </c>
      <c r="B151" s="22" t="s">
        <v>217</v>
      </c>
      <c r="C151" s="22" t="s">
        <v>218</v>
      </c>
      <c r="D151" s="17" t="s">
        <v>51</v>
      </c>
      <c r="E151" s="23" t="s">
        <v>219</v>
      </c>
      <c r="F151" s="24" t="s">
        <v>156</v>
      </c>
      <c r="G151" s="25">
        <v>401.8</v>
      </c>
      <c r="H151" s="26"/>
      <c r="I151" s="26">
        <f>ROUND(ROUND(H151,2)*ROUND(G151,3),2)</f>
        <v>0</v>
      </c>
      <c r="O151">
        <f>(I151*21)/100</f>
        <v>0</v>
      </c>
      <c r="P151" t="s">
        <v>25</v>
      </c>
    </row>
    <row r="152" spans="1:5" ht="12.75">
      <c r="A152" s="27" t="s">
        <v>50</v>
      </c>
      <c r="E152" s="28" t="s">
        <v>51</v>
      </c>
    </row>
    <row r="153" spans="1:5" ht="25.5">
      <c r="A153" s="29" t="s">
        <v>52</v>
      </c>
      <c r="E153" s="30" t="s">
        <v>220</v>
      </c>
    </row>
    <row r="154" spans="1:5" ht="38.25">
      <c r="A154" t="s">
        <v>54</v>
      </c>
      <c r="E154" s="28" t="s">
        <v>221</v>
      </c>
    </row>
    <row r="155" spans="1:16" ht="12.75">
      <c r="A155" s="17" t="s">
        <v>45</v>
      </c>
      <c r="B155" s="22" t="s">
        <v>222</v>
      </c>
      <c r="C155" s="22" t="s">
        <v>223</v>
      </c>
      <c r="D155" s="17" t="s">
        <v>51</v>
      </c>
      <c r="E155" s="23" t="s">
        <v>224</v>
      </c>
      <c r="F155" s="24" t="s">
        <v>156</v>
      </c>
      <c r="G155" s="25">
        <v>401.8</v>
      </c>
      <c r="H155" s="26"/>
      <c r="I155" s="26">
        <f>ROUND(ROUND(H155,2)*ROUND(G155,3),2)</f>
        <v>0</v>
      </c>
      <c r="O155">
        <f>(I155*21)/100</f>
        <v>0</v>
      </c>
      <c r="P155" t="s">
        <v>25</v>
      </c>
    </row>
    <row r="156" spans="1:5" ht="12.75">
      <c r="A156" s="27" t="s">
        <v>50</v>
      </c>
      <c r="E156" s="28" t="s">
        <v>51</v>
      </c>
    </row>
    <row r="157" spans="1:5" ht="25.5">
      <c r="A157" s="29" t="s">
        <v>52</v>
      </c>
      <c r="E157" s="30" t="s">
        <v>225</v>
      </c>
    </row>
    <row r="158" spans="1:5" ht="25.5">
      <c r="A158" t="s">
        <v>54</v>
      </c>
      <c r="E158" s="28" t="s">
        <v>226</v>
      </c>
    </row>
    <row r="159" spans="1:16" ht="12.75">
      <c r="A159" s="17" t="s">
        <v>45</v>
      </c>
      <c r="B159" s="22" t="s">
        <v>227</v>
      </c>
      <c r="C159" s="22" t="s">
        <v>228</v>
      </c>
      <c r="D159" s="17" t="s">
        <v>51</v>
      </c>
      <c r="E159" s="23" t="s">
        <v>229</v>
      </c>
      <c r="F159" s="24" t="s">
        <v>156</v>
      </c>
      <c r="G159" s="25">
        <v>129.6</v>
      </c>
      <c r="H159" s="26"/>
      <c r="I159" s="26">
        <f>ROUND(ROUND(H159,2)*ROUND(G159,3),2)</f>
        <v>0</v>
      </c>
      <c r="O159">
        <f>(I159*21)/100</f>
        <v>0</v>
      </c>
      <c r="P159" t="s">
        <v>25</v>
      </c>
    </row>
    <row r="160" spans="1:5" ht="12.75">
      <c r="A160" s="27" t="s">
        <v>50</v>
      </c>
      <c r="E160" s="28" t="s">
        <v>51</v>
      </c>
    </row>
    <row r="161" spans="1:5" ht="25.5">
      <c r="A161" s="29" t="s">
        <v>52</v>
      </c>
      <c r="E161" s="30" t="s">
        <v>230</v>
      </c>
    </row>
    <row r="162" spans="1:5" ht="51">
      <c r="A162" t="s">
        <v>54</v>
      </c>
      <c r="E162" s="28" t="s">
        <v>231</v>
      </c>
    </row>
    <row r="163" spans="1:18" ht="12.75" customHeight="1">
      <c r="A163" s="5" t="s">
        <v>43</v>
      </c>
      <c r="B163" s="5"/>
      <c r="C163" s="31" t="s">
        <v>25</v>
      </c>
      <c r="D163" s="5"/>
      <c r="E163" s="20" t="s">
        <v>232</v>
      </c>
      <c r="F163" s="5"/>
      <c r="G163" s="5"/>
      <c r="H163" s="5"/>
      <c r="I163" s="32">
        <f>0+Q163</f>
        <v>0</v>
      </c>
      <c r="O163">
        <f>0+R163</f>
        <v>0</v>
      </c>
      <c r="Q163">
        <f>0+I164+I168+I172</f>
        <v>0</v>
      </c>
      <c r="R163">
        <f>0+O164+O168+O172</f>
        <v>0</v>
      </c>
    </row>
    <row r="164" spans="1:16" ht="12.75">
      <c r="A164" s="17" t="s">
        <v>45</v>
      </c>
      <c r="B164" s="22" t="s">
        <v>233</v>
      </c>
      <c r="C164" s="22" t="s">
        <v>234</v>
      </c>
      <c r="D164" s="17" t="s">
        <v>51</v>
      </c>
      <c r="E164" s="23" t="s">
        <v>235</v>
      </c>
      <c r="F164" s="24" t="s">
        <v>144</v>
      </c>
      <c r="G164" s="25">
        <v>120</v>
      </c>
      <c r="H164" s="26"/>
      <c r="I164" s="26">
        <f>ROUND(ROUND(H164,2)*ROUND(G164,3),2)</f>
        <v>0</v>
      </c>
      <c r="O164">
        <f>(I164*21)/100</f>
        <v>0</v>
      </c>
      <c r="P164" t="s">
        <v>25</v>
      </c>
    </row>
    <row r="165" spans="1:5" ht="12.75">
      <c r="A165" s="27" t="s">
        <v>50</v>
      </c>
      <c r="E165" s="28" t="s">
        <v>51</v>
      </c>
    </row>
    <row r="166" spans="1:5" ht="25.5">
      <c r="A166" s="29" t="s">
        <v>52</v>
      </c>
      <c r="E166" s="30" t="s">
        <v>236</v>
      </c>
    </row>
    <row r="167" spans="1:5" ht="167.25">
      <c r="A167" t="s">
        <v>54</v>
      </c>
      <c r="E167" s="28" t="s">
        <v>237</v>
      </c>
    </row>
    <row r="168" spans="1:16" ht="12.75">
      <c r="A168" s="17" t="s">
        <v>45</v>
      </c>
      <c r="B168" s="22" t="s">
        <v>238</v>
      </c>
      <c r="C168" s="22" t="s">
        <v>239</v>
      </c>
      <c r="D168" s="17" t="s">
        <v>51</v>
      </c>
      <c r="E168" s="23" t="s">
        <v>240</v>
      </c>
      <c r="F168" s="24" t="s">
        <v>156</v>
      </c>
      <c r="G168" s="25">
        <v>186</v>
      </c>
      <c r="H168" s="26"/>
      <c r="I168" s="26">
        <f>ROUND(ROUND(H168,2)*ROUND(G168,3),2)</f>
        <v>0</v>
      </c>
      <c r="O168">
        <f>(I168*21)/100</f>
        <v>0</v>
      </c>
      <c r="P168" t="s">
        <v>25</v>
      </c>
    </row>
    <row r="169" spans="1:5" ht="12.75">
      <c r="A169" s="27" t="s">
        <v>50</v>
      </c>
      <c r="E169" s="28" t="s">
        <v>51</v>
      </c>
    </row>
    <row r="170" spans="1:5" ht="25.5">
      <c r="A170" s="29" t="s">
        <v>52</v>
      </c>
      <c r="E170" s="30" t="s">
        <v>241</v>
      </c>
    </row>
    <row r="171" spans="1:5" ht="51">
      <c r="A171" t="s">
        <v>54</v>
      </c>
      <c r="E171" s="28" t="s">
        <v>242</v>
      </c>
    </row>
    <row r="172" spans="1:16" ht="12.75">
      <c r="A172" s="17" t="s">
        <v>45</v>
      </c>
      <c r="B172" s="22" t="s">
        <v>243</v>
      </c>
      <c r="C172" s="22" t="s">
        <v>244</v>
      </c>
      <c r="D172" s="17" t="s">
        <v>51</v>
      </c>
      <c r="E172" s="23" t="s">
        <v>245</v>
      </c>
      <c r="F172" s="24" t="s">
        <v>156</v>
      </c>
      <c r="G172" s="25">
        <v>1116.486</v>
      </c>
      <c r="H172" s="26"/>
      <c r="I172" s="26">
        <f>ROUND(ROUND(H172,2)*ROUND(G172,3),2)</f>
        <v>0</v>
      </c>
      <c r="O172">
        <f>(I172*21)/100</f>
        <v>0</v>
      </c>
      <c r="P172" t="s">
        <v>25</v>
      </c>
    </row>
    <row r="173" spans="1:5" ht="12.75">
      <c r="A173" s="27" t="s">
        <v>50</v>
      </c>
      <c r="E173" s="28" t="s">
        <v>51</v>
      </c>
    </row>
    <row r="174" spans="1:5" ht="77.25">
      <c r="A174" s="29" t="s">
        <v>52</v>
      </c>
      <c r="E174" s="30" t="s">
        <v>246</v>
      </c>
    </row>
    <row r="175" spans="1:5" ht="102.75">
      <c r="A175" t="s">
        <v>54</v>
      </c>
      <c r="E175" s="28" t="s">
        <v>247</v>
      </c>
    </row>
    <row r="176" spans="1:18" ht="12.75" customHeight="1">
      <c r="A176" s="5" t="s">
        <v>43</v>
      </c>
      <c r="B176" s="5"/>
      <c r="C176" s="31" t="s">
        <v>24</v>
      </c>
      <c r="D176" s="5"/>
      <c r="E176" s="20" t="s">
        <v>248</v>
      </c>
      <c r="F176" s="5"/>
      <c r="G176" s="5"/>
      <c r="H176" s="5"/>
      <c r="I176" s="32">
        <f>0+Q176</f>
        <v>0</v>
      </c>
      <c r="O176">
        <f>0+R176</f>
        <v>0</v>
      </c>
      <c r="Q176">
        <f>0+I177</f>
        <v>0</v>
      </c>
      <c r="R176">
        <f>0+O177</f>
        <v>0</v>
      </c>
    </row>
    <row r="177" spans="1:16" ht="12.75">
      <c r="A177" s="17" t="s">
        <v>45</v>
      </c>
      <c r="B177" s="22" t="s">
        <v>249</v>
      </c>
      <c r="C177" s="22" t="s">
        <v>250</v>
      </c>
      <c r="D177" s="17" t="s">
        <v>51</v>
      </c>
      <c r="E177" s="23" t="s">
        <v>251</v>
      </c>
      <c r="F177" s="24" t="s">
        <v>252</v>
      </c>
      <c r="G177" s="25">
        <v>84</v>
      </c>
      <c r="H177" s="26"/>
      <c r="I177" s="26">
        <f>ROUND(ROUND(H177,2)*ROUND(G177,3),2)</f>
        <v>0</v>
      </c>
      <c r="O177">
        <f>(I177*21)/100</f>
        <v>0</v>
      </c>
      <c r="P177" t="s">
        <v>25</v>
      </c>
    </row>
    <row r="178" spans="1:5" ht="12.75">
      <c r="A178" s="27" t="s">
        <v>50</v>
      </c>
      <c r="E178" s="28" t="s">
        <v>51</v>
      </c>
    </row>
    <row r="179" spans="1:5" ht="25.5">
      <c r="A179" s="29" t="s">
        <v>52</v>
      </c>
      <c r="E179" s="30" t="s">
        <v>253</v>
      </c>
    </row>
    <row r="180" spans="1:5" ht="296.25">
      <c r="A180" t="s">
        <v>54</v>
      </c>
      <c r="E180" s="28" t="s">
        <v>254</v>
      </c>
    </row>
    <row r="181" spans="1:18" ht="12.75" customHeight="1">
      <c r="A181" s="5" t="s">
        <v>43</v>
      </c>
      <c r="B181" s="5"/>
      <c r="C181" s="31" t="s">
        <v>33</v>
      </c>
      <c r="D181" s="5"/>
      <c r="E181" s="20" t="s">
        <v>255</v>
      </c>
      <c r="F181" s="5"/>
      <c r="G181" s="5"/>
      <c r="H181" s="5"/>
      <c r="I181" s="32"/>
      <c r="O181">
        <f>0+R181</f>
        <v>0</v>
      </c>
      <c r="Q181">
        <f>0+I182+I186+I190</f>
        <v>0</v>
      </c>
      <c r="R181">
        <f>0+O182+O186+O190</f>
        <v>0</v>
      </c>
    </row>
    <row r="182" spans="1:16" ht="12.75">
      <c r="A182" s="17" t="s">
        <v>45</v>
      </c>
      <c r="B182" s="22" t="s">
        <v>256</v>
      </c>
      <c r="C182" s="22" t="s">
        <v>257</v>
      </c>
      <c r="D182" s="17" t="s">
        <v>51</v>
      </c>
      <c r="E182" s="23" t="s">
        <v>258</v>
      </c>
      <c r="F182" s="24" t="s">
        <v>49</v>
      </c>
      <c r="G182" s="25">
        <v>1.25</v>
      </c>
      <c r="H182" s="26"/>
      <c r="I182" s="26">
        <f>ROUND(ROUND(H182,2)*ROUND(G182,3),2)</f>
        <v>0</v>
      </c>
      <c r="O182">
        <f>(I182*21)/100</f>
        <v>0</v>
      </c>
      <c r="P182" t="s">
        <v>25</v>
      </c>
    </row>
    <row r="183" spans="1:5" ht="12.75">
      <c r="A183" s="27" t="s">
        <v>50</v>
      </c>
      <c r="E183" s="28" t="s">
        <v>51</v>
      </c>
    </row>
    <row r="184" spans="1:5" ht="25.5">
      <c r="A184" s="29" t="s">
        <v>52</v>
      </c>
      <c r="E184" s="30" t="s">
        <v>259</v>
      </c>
    </row>
    <row r="185" spans="1:5" ht="360.75">
      <c r="A185" t="s">
        <v>54</v>
      </c>
      <c r="E185" s="28" t="s">
        <v>260</v>
      </c>
    </row>
    <row r="186" spans="1:16" ht="12.75">
      <c r="A186" s="17" t="s">
        <v>45</v>
      </c>
      <c r="B186" s="22" t="s">
        <v>261</v>
      </c>
      <c r="C186" s="22" t="s">
        <v>262</v>
      </c>
      <c r="D186" s="17" t="s">
        <v>51</v>
      </c>
      <c r="E186" s="23" t="s">
        <v>263</v>
      </c>
      <c r="F186" s="24" t="s">
        <v>49</v>
      </c>
      <c r="G186" s="25">
        <v>4.5</v>
      </c>
      <c r="H186" s="26"/>
      <c r="I186" s="26">
        <f>L189</f>
        <v>0</v>
      </c>
      <c r="O186">
        <f>(I186*21)/100</f>
        <v>0</v>
      </c>
      <c r="P186" t="s">
        <v>25</v>
      </c>
    </row>
    <row r="187" spans="1:5" ht="12.75">
      <c r="A187" s="27" t="s">
        <v>50</v>
      </c>
      <c r="E187" s="28" t="s">
        <v>51</v>
      </c>
    </row>
    <row r="188" spans="1:5" ht="25.5">
      <c r="A188" s="29" t="s">
        <v>52</v>
      </c>
      <c r="E188" s="30" t="s">
        <v>264</v>
      </c>
    </row>
    <row r="189" spans="1:5" ht="38.25">
      <c r="A189" t="s">
        <v>54</v>
      </c>
      <c r="E189" s="28" t="s">
        <v>265</v>
      </c>
    </row>
    <row r="190" spans="1:16" ht="12.75">
      <c r="A190" s="17" t="s">
        <v>45</v>
      </c>
      <c r="B190" s="22" t="s">
        <v>266</v>
      </c>
      <c r="C190" s="22" t="s">
        <v>267</v>
      </c>
      <c r="D190" s="17" t="s">
        <v>51</v>
      </c>
      <c r="E190" s="23" t="s">
        <v>268</v>
      </c>
      <c r="F190" s="24" t="s">
        <v>49</v>
      </c>
      <c r="G190" s="25">
        <v>1.296</v>
      </c>
      <c r="H190" s="26"/>
      <c r="I190" s="26">
        <f>ROUND(ROUND(H190,2)*ROUND(G190,3),2)</f>
        <v>0</v>
      </c>
      <c r="O190">
        <f>(I190*21)/100</f>
        <v>0</v>
      </c>
      <c r="P190" t="s">
        <v>25</v>
      </c>
    </row>
    <row r="191" spans="1:5" ht="12.75">
      <c r="A191" s="27" t="s">
        <v>50</v>
      </c>
      <c r="E191" s="28" t="s">
        <v>51</v>
      </c>
    </row>
    <row r="192" spans="1:5" ht="25.5">
      <c r="A192" s="29" t="s">
        <v>52</v>
      </c>
      <c r="E192" s="30" t="s">
        <v>269</v>
      </c>
    </row>
    <row r="193" spans="1:5" ht="258">
      <c r="A193" t="s">
        <v>54</v>
      </c>
      <c r="E193" s="28" t="s">
        <v>270</v>
      </c>
    </row>
    <row r="194" spans="1:18" ht="12.75" customHeight="1">
      <c r="A194" s="5" t="s">
        <v>43</v>
      </c>
      <c r="B194" s="5"/>
      <c r="C194" s="31" t="s">
        <v>35</v>
      </c>
      <c r="D194" s="5"/>
      <c r="E194" s="20" t="s">
        <v>271</v>
      </c>
      <c r="F194" s="5"/>
      <c r="G194" s="5"/>
      <c r="H194" s="5"/>
      <c r="I194" s="32">
        <f>0+Q194</f>
        <v>0</v>
      </c>
      <c r="O194">
        <f>0+R194</f>
        <v>0</v>
      </c>
      <c r="Q194">
        <f>0+I195+I199+I203+I207+I211+I215+I219+I223+I227+I231+I235+I239+I243+I247+I251+I255+I259+I263</f>
        <v>0</v>
      </c>
      <c r="R194">
        <f>0+O195+O199+O203+O207+O211+O215+O219+O223+O227+O231+O235+O239+O243+O247+O251+O255+O259+O263</f>
        <v>0</v>
      </c>
    </row>
    <row r="195" spans="1:16" ht="12.75">
      <c r="A195" s="17" t="s">
        <v>45</v>
      </c>
      <c r="B195" s="22" t="s">
        <v>272</v>
      </c>
      <c r="C195" s="22" t="s">
        <v>273</v>
      </c>
      <c r="D195" s="17" t="s">
        <v>51</v>
      </c>
      <c r="E195" s="23" t="s">
        <v>274</v>
      </c>
      <c r="F195" s="24" t="s">
        <v>49</v>
      </c>
      <c r="G195" s="25">
        <v>28.072</v>
      </c>
      <c r="H195" s="26"/>
      <c r="I195" s="26">
        <f>ROUND(ROUND(H195,2)*ROUND(G195,3),2)</f>
        <v>0</v>
      </c>
      <c r="O195">
        <f>(I195*21)/100</f>
        <v>0</v>
      </c>
      <c r="P195" t="s">
        <v>25</v>
      </c>
    </row>
    <row r="196" spans="1:5" ht="12.75">
      <c r="A196" s="27" t="s">
        <v>50</v>
      </c>
      <c r="E196" s="28" t="s">
        <v>51</v>
      </c>
    </row>
    <row r="197" spans="1:5" ht="77.25">
      <c r="A197" s="29" t="s">
        <v>52</v>
      </c>
      <c r="E197" s="30" t="s">
        <v>275</v>
      </c>
    </row>
    <row r="198" spans="1:5" ht="129">
      <c r="A198" t="s">
        <v>54</v>
      </c>
      <c r="E198" s="28" t="s">
        <v>276</v>
      </c>
    </row>
    <row r="199" spans="1:16" ht="12.75">
      <c r="A199" s="17" t="s">
        <v>45</v>
      </c>
      <c r="B199" s="22" t="s">
        <v>277</v>
      </c>
      <c r="C199" s="22" t="s">
        <v>278</v>
      </c>
      <c r="D199" s="17" t="s">
        <v>51</v>
      </c>
      <c r="E199" s="23" t="s">
        <v>279</v>
      </c>
      <c r="F199" s="24" t="s">
        <v>156</v>
      </c>
      <c r="G199" s="25">
        <v>1867.013</v>
      </c>
      <c r="H199" s="26"/>
      <c r="I199" s="26">
        <f>ROUND(ROUND(H199,2)*ROUND(G199,3),2)</f>
        <v>0</v>
      </c>
      <c r="O199">
        <f>(I199*21)/100</f>
        <v>0</v>
      </c>
      <c r="P199" t="s">
        <v>25</v>
      </c>
    </row>
    <row r="200" spans="1:5" ht="12.75">
      <c r="A200" s="27" t="s">
        <v>50</v>
      </c>
      <c r="E200" s="28" t="s">
        <v>51</v>
      </c>
    </row>
    <row r="201" spans="1:5" ht="102.75">
      <c r="A201" s="29" t="s">
        <v>52</v>
      </c>
      <c r="E201" s="30" t="s">
        <v>280</v>
      </c>
    </row>
    <row r="202" spans="1:5" ht="51">
      <c r="A202" t="s">
        <v>54</v>
      </c>
      <c r="E202" s="28" t="s">
        <v>281</v>
      </c>
    </row>
    <row r="203" spans="1:16" ht="12.75">
      <c r="A203" s="17" t="s">
        <v>45</v>
      </c>
      <c r="B203" s="22" t="s">
        <v>282</v>
      </c>
      <c r="C203" s="22" t="s">
        <v>283</v>
      </c>
      <c r="D203" s="17" t="s">
        <v>51</v>
      </c>
      <c r="E203" s="23" t="s">
        <v>284</v>
      </c>
      <c r="F203" s="24" t="s">
        <v>156</v>
      </c>
      <c r="G203" s="25">
        <v>198.78</v>
      </c>
      <c r="H203" s="26"/>
      <c r="I203" s="26">
        <f>ROUND(ROUND(H203,2)*ROUND(G203,3),2)</f>
        <v>0</v>
      </c>
      <c r="O203">
        <f>(I203*21)/100</f>
        <v>0</v>
      </c>
      <c r="P203" t="s">
        <v>25</v>
      </c>
    </row>
    <row r="204" spans="1:5" ht="12.75">
      <c r="A204" s="27" t="s">
        <v>50</v>
      </c>
      <c r="E204" s="28" t="s">
        <v>51</v>
      </c>
    </row>
    <row r="205" spans="1:5" ht="77.25">
      <c r="A205" s="29" t="s">
        <v>52</v>
      </c>
      <c r="E205" s="30" t="s">
        <v>285</v>
      </c>
    </row>
    <row r="206" spans="1:5" ht="51">
      <c r="A206" t="s">
        <v>54</v>
      </c>
      <c r="E206" s="28" t="s">
        <v>281</v>
      </c>
    </row>
    <row r="207" spans="1:16" ht="12.75">
      <c r="A207" s="17" t="s">
        <v>45</v>
      </c>
      <c r="B207" s="22" t="s">
        <v>286</v>
      </c>
      <c r="C207" s="22" t="s">
        <v>287</v>
      </c>
      <c r="D207" s="17" t="s">
        <v>51</v>
      </c>
      <c r="E207" s="23" t="s">
        <v>288</v>
      </c>
      <c r="F207" s="24" t="s">
        <v>156</v>
      </c>
      <c r="G207" s="25">
        <v>269.78</v>
      </c>
      <c r="H207" s="26"/>
      <c r="I207" s="26">
        <f>ROUND(ROUND(H207,2)*ROUND(G207,3),2)</f>
        <v>0</v>
      </c>
      <c r="O207">
        <f>(I207*21)/100</f>
        <v>0</v>
      </c>
      <c r="P207" t="s">
        <v>25</v>
      </c>
    </row>
    <row r="208" spans="1:5" ht="12.75">
      <c r="A208" s="27" t="s">
        <v>50</v>
      </c>
      <c r="E208" s="28" t="s">
        <v>51</v>
      </c>
    </row>
    <row r="209" spans="1:5" ht="77.25">
      <c r="A209" s="29" t="s">
        <v>52</v>
      </c>
      <c r="E209" s="30" t="s">
        <v>289</v>
      </c>
    </row>
    <row r="210" spans="1:5" ht="51">
      <c r="A210" t="s">
        <v>54</v>
      </c>
      <c r="E210" s="28" t="s">
        <v>281</v>
      </c>
    </row>
    <row r="211" spans="1:16" ht="12.75">
      <c r="A211" s="17" t="s">
        <v>45</v>
      </c>
      <c r="B211" s="22" t="s">
        <v>290</v>
      </c>
      <c r="C211" s="22" t="s">
        <v>291</v>
      </c>
      <c r="D211" s="17" t="s">
        <v>51</v>
      </c>
      <c r="E211" s="23" t="s">
        <v>292</v>
      </c>
      <c r="F211" s="24" t="s">
        <v>49</v>
      </c>
      <c r="G211" s="25">
        <v>9</v>
      </c>
      <c r="H211" s="26"/>
      <c r="I211" s="26">
        <f>ROUND(ROUND(H211,2)*ROUND(G211,3),2)</f>
        <v>0</v>
      </c>
      <c r="O211">
        <f>(I211*21)/100</f>
        <v>0</v>
      </c>
      <c r="P211" t="s">
        <v>25</v>
      </c>
    </row>
    <row r="212" spans="1:5" ht="12.75">
      <c r="A212" s="27" t="s">
        <v>50</v>
      </c>
      <c r="E212" s="28" t="s">
        <v>51</v>
      </c>
    </row>
    <row r="213" spans="1:5" ht="25.5">
      <c r="A213" s="29" t="s">
        <v>52</v>
      </c>
      <c r="E213" s="30" t="s">
        <v>293</v>
      </c>
    </row>
    <row r="214" spans="1:5" ht="51">
      <c r="A214" t="s">
        <v>54</v>
      </c>
      <c r="E214" s="28" t="s">
        <v>281</v>
      </c>
    </row>
    <row r="215" spans="1:16" ht="12.75">
      <c r="A215" s="17" t="s">
        <v>45</v>
      </c>
      <c r="B215" s="22" t="s">
        <v>294</v>
      </c>
      <c r="C215" s="22" t="s">
        <v>295</v>
      </c>
      <c r="D215" s="17" t="s">
        <v>51</v>
      </c>
      <c r="E215" s="23" t="s">
        <v>296</v>
      </c>
      <c r="F215" s="24" t="s">
        <v>156</v>
      </c>
      <c r="G215" s="25">
        <v>287.67</v>
      </c>
      <c r="H215" s="26"/>
      <c r="I215" s="26">
        <f>ROUND(ROUND(H215,2)*ROUND(G215,3),2)</f>
        <v>0</v>
      </c>
      <c r="O215">
        <f>(I215*21)/100</f>
        <v>0</v>
      </c>
      <c r="P215" t="s">
        <v>25</v>
      </c>
    </row>
    <row r="216" spans="1:5" ht="12.75">
      <c r="A216" s="27" t="s">
        <v>50</v>
      </c>
      <c r="E216" s="28" t="s">
        <v>51</v>
      </c>
    </row>
    <row r="217" spans="1:5" ht="25.5">
      <c r="A217" s="29" t="s">
        <v>52</v>
      </c>
      <c r="E217" s="30" t="s">
        <v>297</v>
      </c>
    </row>
    <row r="218" spans="1:5" ht="51">
      <c r="A218" t="s">
        <v>54</v>
      </c>
      <c r="E218" s="28" t="s">
        <v>298</v>
      </c>
    </row>
    <row r="219" spans="1:16" ht="12.75">
      <c r="A219" s="17" t="s">
        <v>45</v>
      </c>
      <c r="B219" s="22" t="s">
        <v>299</v>
      </c>
      <c r="C219" s="22" t="s">
        <v>300</v>
      </c>
      <c r="D219" s="17" t="s">
        <v>51</v>
      </c>
      <c r="E219" s="23" t="s">
        <v>301</v>
      </c>
      <c r="F219" s="24" t="s">
        <v>156</v>
      </c>
      <c r="G219" s="25">
        <v>545.55</v>
      </c>
      <c r="H219" s="26"/>
      <c r="I219" s="26">
        <f>ROUND(ROUND(H219,2)*ROUND(G219,3),2)</f>
        <v>0</v>
      </c>
      <c r="O219">
        <f>(I219*21)/100</f>
        <v>0</v>
      </c>
      <c r="P219" t="s">
        <v>25</v>
      </c>
    </row>
    <row r="220" spans="1:5" ht="12.75">
      <c r="A220" s="27" t="s">
        <v>50</v>
      </c>
      <c r="E220" s="28" t="s">
        <v>51</v>
      </c>
    </row>
    <row r="221" spans="1:5" ht="25.5">
      <c r="A221" s="29" t="s">
        <v>52</v>
      </c>
      <c r="E221" s="30" t="s">
        <v>302</v>
      </c>
    </row>
    <row r="222" spans="1:5" ht="51">
      <c r="A222" t="s">
        <v>54</v>
      </c>
      <c r="E222" s="28" t="s">
        <v>298</v>
      </c>
    </row>
    <row r="223" spans="1:16" ht="12.75">
      <c r="A223" s="17" t="s">
        <v>45</v>
      </c>
      <c r="B223" s="22" t="s">
        <v>303</v>
      </c>
      <c r="C223" s="22" t="s">
        <v>304</v>
      </c>
      <c r="D223" s="17" t="s">
        <v>51</v>
      </c>
      <c r="E223" s="23" t="s">
        <v>305</v>
      </c>
      <c r="F223" s="24" t="s">
        <v>156</v>
      </c>
      <c r="G223" s="25">
        <v>545.55</v>
      </c>
      <c r="H223" s="26"/>
      <c r="I223" s="26">
        <f>ROUND(ROUND(H223,2)*ROUND(G223,3),2)</f>
        <v>0</v>
      </c>
      <c r="O223">
        <f>(I223*21)/100</f>
        <v>0</v>
      </c>
      <c r="P223" t="s">
        <v>25</v>
      </c>
    </row>
    <row r="224" spans="1:5" ht="12.75">
      <c r="A224" s="27" t="s">
        <v>50</v>
      </c>
      <c r="E224" s="28" t="s">
        <v>51</v>
      </c>
    </row>
    <row r="225" spans="1:5" ht="25.5">
      <c r="A225" s="29" t="s">
        <v>52</v>
      </c>
      <c r="E225" s="30" t="s">
        <v>306</v>
      </c>
    </row>
    <row r="226" spans="1:5" ht="141.75">
      <c r="A226" t="s">
        <v>54</v>
      </c>
      <c r="E226" s="28" t="s">
        <v>307</v>
      </c>
    </row>
    <row r="227" spans="1:16" ht="12.75">
      <c r="A227" s="17" t="s">
        <v>45</v>
      </c>
      <c r="B227" s="22" t="s">
        <v>308</v>
      </c>
      <c r="C227" s="22" t="s">
        <v>309</v>
      </c>
      <c r="D227" s="17" t="s">
        <v>51</v>
      </c>
      <c r="E227" s="23" t="s">
        <v>310</v>
      </c>
      <c r="F227" s="24" t="s">
        <v>156</v>
      </c>
      <c r="G227" s="25">
        <v>287.67</v>
      </c>
      <c r="H227" s="26"/>
      <c r="I227" s="26">
        <f>ROUND(ROUND(H227,2)*ROUND(G227,3),2)</f>
        <v>0</v>
      </c>
      <c r="O227">
        <f>(I227*21)/100</f>
        <v>0</v>
      </c>
      <c r="P227" t="s">
        <v>25</v>
      </c>
    </row>
    <row r="228" spans="1:5" ht="12.75">
      <c r="A228" s="27" t="s">
        <v>50</v>
      </c>
      <c r="E228" s="28" t="s">
        <v>51</v>
      </c>
    </row>
    <row r="229" spans="1:5" ht="25.5">
      <c r="A229" s="29" t="s">
        <v>52</v>
      </c>
      <c r="E229" s="30" t="s">
        <v>297</v>
      </c>
    </row>
    <row r="230" spans="1:5" ht="141.75">
      <c r="A230" t="s">
        <v>54</v>
      </c>
      <c r="E230" s="28" t="s">
        <v>307</v>
      </c>
    </row>
    <row r="231" spans="1:16" ht="12.75">
      <c r="A231" s="17" t="s">
        <v>45</v>
      </c>
      <c r="B231" s="22" t="s">
        <v>311</v>
      </c>
      <c r="C231" s="22" t="s">
        <v>312</v>
      </c>
      <c r="D231" s="17" t="s">
        <v>51</v>
      </c>
      <c r="E231" s="23" t="s">
        <v>313</v>
      </c>
      <c r="F231" s="24" t="s">
        <v>156</v>
      </c>
      <c r="G231" s="25">
        <v>145.5</v>
      </c>
      <c r="H231" s="26"/>
      <c r="I231" s="26">
        <f>ROUND(ROUND(H231,2)*ROUND(G231,3),2)</f>
        <v>0</v>
      </c>
      <c r="O231">
        <f>(I231*21)/100</f>
        <v>0</v>
      </c>
      <c r="P231" t="s">
        <v>25</v>
      </c>
    </row>
    <row r="232" spans="1:5" ht="12.75">
      <c r="A232" s="27" t="s">
        <v>50</v>
      </c>
      <c r="E232" s="28" t="s">
        <v>51</v>
      </c>
    </row>
    <row r="233" spans="1:5" ht="25.5">
      <c r="A233" s="29" t="s">
        <v>52</v>
      </c>
      <c r="E233" s="30" t="s">
        <v>314</v>
      </c>
    </row>
    <row r="234" spans="1:5" ht="154.5">
      <c r="A234" t="s">
        <v>54</v>
      </c>
      <c r="E234" s="28" t="s">
        <v>315</v>
      </c>
    </row>
    <row r="235" spans="1:16" ht="12.75">
      <c r="A235" s="17" t="s">
        <v>45</v>
      </c>
      <c r="B235" s="22" t="s">
        <v>316</v>
      </c>
      <c r="C235" s="22" t="s">
        <v>317</v>
      </c>
      <c r="D235" s="17" t="s">
        <v>51</v>
      </c>
      <c r="E235" s="23" t="s">
        <v>318</v>
      </c>
      <c r="F235" s="24" t="s">
        <v>156</v>
      </c>
      <c r="G235" s="25">
        <v>19.04</v>
      </c>
      <c r="H235" s="26"/>
      <c r="I235" s="26">
        <f>ROUND(ROUND(H235,2)*ROUND(G235,3),2)</f>
        <v>0</v>
      </c>
      <c r="O235">
        <f>(I235*21)/100</f>
        <v>0</v>
      </c>
      <c r="P235" t="s">
        <v>25</v>
      </c>
    </row>
    <row r="236" spans="1:5" ht="12.75">
      <c r="A236" s="27" t="s">
        <v>50</v>
      </c>
      <c r="E236" s="28" t="s">
        <v>51</v>
      </c>
    </row>
    <row r="237" spans="1:5" ht="25.5">
      <c r="A237" s="29" t="s">
        <v>52</v>
      </c>
      <c r="E237" s="30" t="s">
        <v>319</v>
      </c>
    </row>
    <row r="238" spans="1:5" ht="154.5">
      <c r="A238" t="s">
        <v>54</v>
      </c>
      <c r="E238" s="28" t="s">
        <v>315</v>
      </c>
    </row>
    <row r="239" spans="1:16" ht="12.75">
      <c r="A239" s="17" t="s">
        <v>45</v>
      </c>
      <c r="B239" s="22" t="s">
        <v>320</v>
      </c>
      <c r="C239" s="22" t="s">
        <v>321</v>
      </c>
      <c r="D239" s="17" t="s">
        <v>51</v>
      </c>
      <c r="E239" s="23" t="s">
        <v>322</v>
      </c>
      <c r="F239" s="24" t="s">
        <v>156</v>
      </c>
      <c r="G239" s="25">
        <v>749.32</v>
      </c>
      <c r="H239" s="26"/>
      <c r="I239" s="26">
        <f>ROUND(ROUND(H239,2)*ROUND(G239,3),2)</f>
        <v>0</v>
      </c>
      <c r="O239">
        <f>(I239*21)/100</f>
        <v>0</v>
      </c>
      <c r="P239" t="s">
        <v>25</v>
      </c>
    </row>
    <row r="240" spans="1:5" ht="12.75">
      <c r="A240" s="27" t="s">
        <v>50</v>
      </c>
      <c r="E240" s="28" t="s">
        <v>51</v>
      </c>
    </row>
    <row r="241" spans="1:5" ht="38.25">
      <c r="A241" s="29" t="s">
        <v>52</v>
      </c>
      <c r="E241" s="30" t="s">
        <v>323</v>
      </c>
    </row>
    <row r="242" spans="1:5" ht="154.5">
      <c r="A242" t="s">
        <v>54</v>
      </c>
      <c r="E242" s="28" t="s">
        <v>315</v>
      </c>
    </row>
    <row r="243" spans="1:16" ht="12.75">
      <c r="A243" s="17" t="s">
        <v>45</v>
      </c>
      <c r="B243" s="22" t="s">
        <v>324</v>
      </c>
      <c r="C243" s="22" t="s">
        <v>325</v>
      </c>
      <c r="D243" s="17" t="s">
        <v>51</v>
      </c>
      <c r="E243" s="23" t="s">
        <v>326</v>
      </c>
      <c r="F243" s="24" t="s">
        <v>156</v>
      </c>
      <c r="G243" s="25">
        <v>53.2</v>
      </c>
      <c r="H243" s="26"/>
      <c r="I243" s="26">
        <f>ROUND(ROUND(H243,2)*ROUND(G243,3),2)</f>
        <v>0</v>
      </c>
      <c r="O243">
        <f>(I243*21)/100</f>
        <v>0</v>
      </c>
      <c r="P243" t="s">
        <v>25</v>
      </c>
    </row>
    <row r="244" spans="1:5" ht="12.75">
      <c r="A244" s="27" t="s">
        <v>50</v>
      </c>
      <c r="E244" s="28" t="s">
        <v>51</v>
      </c>
    </row>
    <row r="245" spans="1:5" ht="38.25">
      <c r="A245" s="29" t="s">
        <v>52</v>
      </c>
      <c r="E245" s="30" t="s">
        <v>327</v>
      </c>
    </row>
    <row r="246" spans="1:5" ht="154.5">
      <c r="A246" t="s">
        <v>54</v>
      </c>
      <c r="E246" s="28" t="s">
        <v>315</v>
      </c>
    </row>
    <row r="247" spans="1:16" ht="12.75">
      <c r="A247" s="17" t="s">
        <v>45</v>
      </c>
      <c r="B247" s="22" t="s">
        <v>328</v>
      </c>
      <c r="C247" s="22" t="s">
        <v>329</v>
      </c>
      <c r="D247" s="17" t="s">
        <v>51</v>
      </c>
      <c r="E247" s="23" t="s">
        <v>330</v>
      </c>
      <c r="F247" s="24" t="s">
        <v>156</v>
      </c>
      <c r="G247" s="25">
        <v>7.8</v>
      </c>
      <c r="H247" s="26"/>
      <c r="I247" s="26">
        <f>ROUND(ROUND(H247,2)*ROUND(G247,3),2)</f>
        <v>0</v>
      </c>
      <c r="O247">
        <f>(I247*21)/100</f>
        <v>0</v>
      </c>
      <c r="P247" t="s">
        <v>25</v>
      </c>
    </row>
    <row r="248" spans="1:5" ht="12.75">
      <c r="A248" s="27" t="s">
        <v>50</v>
      </c>
      <c r="E248" s="28" t="s">
        <v>51</v>
      </c>
    </row>
    <row r="249" spans="1:5" ht="38.25">
      <c r="A249" s="29" t="s">
        <v>52</v>
      </c>
      <c r="E249" s="30" t="s">
        <v>331</v>
      </c>
    </row>
    <row r="250" spans="1:5" ht="154.5">
      <c r="A250" t="s">
        <v>54</v>
      </c>
      <c r="E250" s="28" t="s">
        <v>315</v>
      </c>
    </row>
    <row r="251" spans="1:16" ht="25.5">
      <c r="A251" s="17" t="s">
        <v>45</v>
      </c>
      <c r="B251" s="22" t="s">
        <v>332</v>
      </c>
      <c r="C251" s="22" t="s">
        <v>333</v>
      </c>
      <c r="D251" s="17" t="s">
        <v>51</v>
      </c>
      <c r="E251" s="23" t="s">
        <v>334</v>
      </c>
      <c r="F251" s="24" t="s">
        <v>156</v>
      </c>
      <c r="G251" s="25">
        <v>17.87</v>
      </c>
      <c r="H251" s="26"/>
      <c r="I251" s="26">
        <f>ROUND(ROUND(H251,2)*ROUND(G251,3),2)</f>
        <v>0</v>
      </c>
      <c r="O251">
        <f>(I251*21)/100</f>
        <v>0</v>
      </c>
      <c r="P251" t="s">
        <v>25</v>
      </c>
    </row>
    <row r="252" spans="1:5" ht="12.75">
      <c r="A252" s="27" t="s">
        <v>50</v>
      </c>
      <c r="E252" s="28" t="s">
        <v>51</v>
      </c>
    </row>
    <row r="253" spans="1:5" ht="38.25">
      <c r="A253" s="29" t="s">
        <v>52</v>
      </c>
      <c r="E253" s="30" t="s">
        <v>335</v>
      </c>
    </row>
    <row r="254" spans="1:5" ht="154.5">
      <c r="A254" t="s">
        <v>54</v>
      </c>
      <c r="E254" s="28" t="s">
        <v>315</v>
      </c>
    </row>
    <row r="255" spans="1:16" ht="25.5">
      <c r="A255" s="17" t="s">
        <v>45</v>
      </c>
      <c r="B255" s="22" t="s">
        <v>336</v>
      </c>
      <c r="C255" s="22" t="s">
        <v>337</v>
      </c>
      <c r="D255" s="17" t="s">
        <v>51</v>
      </c>
      <c r="E255" s="23" t="s">
        <v>338</v>
      </c>
      <c r="F255" s="24" t="s">
        <v>156</v>
      </c>
      <c r="G255" s="25">
        <v>9.9</v>
      </c>
      <c r="H255" s="26"/>
      <c r="I255" s="26">
        <f>ROUND(ROUND(H255,2)*ROUND(G255,3),2)</f>
        <v>0</v>
      </c>
      <c r="O255">
        <f>(I255*21)/100</f>
        <v>0</v>
      </c>
      <c r="P255" t="s">
        <v>25</v>
      </c>
    </row>
    <row r="256" spans="1:5" ht="12.75">
      <c r="A256" s="27" t="s">
        <v>50</v>
      </c>
      <c r="E256" s="28" t="s">
        <v>51</v>
      </c>
    </row>
    <row r="257" spans="1:5" ht="38.25">
      <c r="A257" s="29" t="s">
        <v>52</v>
      </c>
      <c r="E257" s="30" t="s">
        <v>339</v>
      </c>
    </row>
    <row r="258" spans="1:5" ht="154.5">
      <c r="A258" t="s">
        <v>54</v>
      </c>
      <c r="E258" s="28" t="s">
        <v>315</v>
      </c>
    </row>
    <row r="259" spans="1:16" ht="12.75">
      <c r="A259" s="17" t="s">
        <v>45</v>
      </c>
      <c r="B259" s="22" t="s">
        <v>340</v>
      </c>
      <c r="C259" s="22" t="s">
        <v>341</v>
      </c>
      <c r="D259" s="17" t="s">
        <v>51</v>
      </c>
      <c r="E259" s="23" t="s">
        <v>342</v>
      </c>
      <c r="F259" s="24" t="s">
        <v>156</v>
      </c>
      <c r="G259" s="25">
        <v>1.5</v>
      </c>
      <c r="H259" s="26"/>
      <c r="I259" s="26">
        <f>ROUND(ROUND(H259,2)*ROUND(G259,3),2)</f>
        <v>0</v>
      </c>
      <c r="O259">
        <f>(I259*21)/100</f>
        <v>0</v>
      </c>
      <c r="P259" t="s">
        <v>25</v>
      </c>
    </row>
    <row r="260" spans="1:5" ht="12.75">
      <c r="A260" s="27" t="s">
        <v>50</v>
      </c>
      <c r="E260" s="28" t="s">
        <v>51</v>
      </c>
    </row>
    <row r="261" spans="1:5" ht="25.5">
      <c r="A261" s="29" t="s">
        <v>52</v>
      </c>
      <c r="E261" s="30" t="s">
        <v>343</v>
      </c>
    </row>
    <row r="262" spans="1:5" ht="102.75">
      <c r="A262" t="s">
        <v>54</v>
      </c>
      <c r="E262" s="28" t="s">
        <v>344</v>
      </c>
    </row>
    <row r="263" spans="1:16" ht="12.75">
      <c r="A263" s="17" t="s">
        <v>45</v>
      </c>
      <c r="B263" s="22" t="s">
        <v>345</v>
      </c>
      <c r="C263" s="22" t="s">
        <v>346</v>
      </c>
      <c r="D263" s="17" t="s">
        <v>51</v>
      </c>
      <c r="E263" s="23" t="s">
        <v>347</v>
      </c>
      <c r="F263" s="24" t="s">
        <v>144</v>
      </c>
      <c r="G263" s="25">
        <v>1080.8</v>
      </c>
      <c r="H263" s="26"/>
      <c r="I263" s="26">
        <f>ROUND(ROUND(H263,2)*ROUND(G263,3),2)</f>
        <v>0</v>
      </c>
      <c r="O263">
        <f>(I263*21)/100</f>
        <v>0</v>
      </c>
      <c r="P263" t="s">
        <v>25</v>
      </c>
    </row>
    <row r="264" spans="1:5" ht="12.75">
      <c r="A264" s="27" t="s">
        <v>50</v>
      </c>
      <c r="E264" s="28" t="s">
        <v>51</v>
      </c>
    </row>
    <row r="265" spans="1:5" ht="25.5">
      <c r="A265" s="29" t="s">
        <v>52</v>
      </c>
      <c r="E265" s="30" t="s">
        <v>348</v>
      </c>
    </row>
    <row r="266" spans="1:5" ht="38.25">
      <c r="A266" t="s">
        <v>54</v>
      </c>
      <c r="E266" s="28" t="s">
        <v>349</v>
      </c>
    </row>
    <row r="267" spans="1:18" ht="12.75" customHeight="1">
      <c r="A267" s="5" t="s">
        <v>43</v>
      </c>
      <c r="B267" s="5"/>
      <c r="C267" s="31" t="s">
        <v>73</v>
      </c>
      <c r="D267" s="5"/>
      <c r="E267" s="20" t="s">
        <v>350</v>
      </c>
      <c r="F267" s="5"/>
      <c r="G267" s="5"/>
      <c r="H267" s="5"/>
      <c r="I267" s="32">
        <f>0+Q267</f>
        <v>0</v>
      </c>
      <c r="O267">
        <f>0+R267</f>
        <v>0</v>
      </c>
      <c r="Q267">
        <f>0+I268+I272+I276+I280+I284+I288+I292+I296+I300+I304+I308+I312+I316+I320+I324+I328+I332+I336+I340</f>
        <v>0</v>
      </c>
      <c r="R267">
        <f>0+O268+O272+O276+O280+O284+O288+O292+O296+O300+O304+O308+O312+O316+O320+O324+O328+O332+O336+O340</f>
        <v>0</v>
      </c>
    </row>
    <row r="268" spans="1:16" ht="12.75">
      <c r="A268" s="17" t="s">
        <v>45</v>
      </c>
      <c r="B268" s="22" t="s">
        <v>351</v>
      </c>
      <c r="C268" s="22" t="s">
        <v>352</v>
      </c>
      <c r="D268" s="17" t="s">
        <v>51</v>
      </c>
      <c r="E268" s="23" t="s">
        <v>353</v>
      </c>
      <c r="F268" s="24" t="s">
        <v>144</v>
      </c>
      <c r="G268" s="25">
        <v>14</v>
      </c>
      <c r="H268" s="26"/>
      <c r="I268" s="26">
        <f>ROUND(ROUND(H268,2)*ROUND(G268,3),2)</f>
        <v>0</v>
      </c>
      <c r="O268">
        <f>(I268*21)/100</f>
        <v>0</v>
      </c>
      <c r="P268" t="s">
        <v>25</v>
      </c>
    </row>
    <row r="269" spans="1:5" ht="12.75">
      <c r="A269" s="27" t="s">
        <v>50</v>
      </c>
      <c r="E269" s="28" t="s">
        <v>51</v>
      </c>
    </row>
    <row r="270" spans="1:5" ht="25.5">
      <c r="A270" s="29" t="s">
        <v>52</v>
      </c>
      <c r="E270" s="30" t="s">
        <v>354</v>
      </c>
    </row>
    <row r="271" spans="1:5" ht="90">
      <c r="A271" t="s">
        <v>54</v>
      </c>
      <c r="E271" s="28" t="s">
        <v>355</v>
      </c>
    </row>
    <row r="272" spans="1:16" ht="12.75">
      <c r="A272" s="17" t="s">
        <v>45</v>
      </c>
      <c r="B272" s="22" t="s">
        <v>356</v>
      </c>
      <c r="C272" s="22" t="s">
        <v>357</v>
      </c>
      <c r="D272" s="17" t="s">
        <v>51</v>
      </c>
      <c r="E272" s="23" t="s">
        <v>358</v>
      </c>
      <c r="F272" s="24" t="s">
        <v>144</v>
      </c>
      <c r="G272" s="25">
        <v>6</v>
      </c>
      <c r="H272" s="26"/>
      <c r="I272" s="26">
        <f>ROUND(ROUND(H272,2)*ROUND(G272,3),2)</f>
        <v>0</v>
      </c>
      <c r="O272">
        <f>(I272*21)/100</f>
        <v>0</v>
      </c>
      <c r="P272" t="s">
        <v>25</v>
      </c>
    </row>
    <row r="273" spans="1:5" ht="12.75">
      <c r="A273" s="27" t="s">
        <v>50</v>
      </c>
      <c r="E273" s="28" t="s">
        <v>51</v>
      </c>
    </row>
    <row r="274" spans="1:5" ht="25.5">
      <c r="A274" s="29" t="s">
        <v>52</v>
      </c>
      <c r="E274" s="30" t="s">
        <v>359</v>
      </c>
    </row>
    <row r="275" spans="1:5" ht="141.75">
      <c r="A275" t="s">
        <v>54</v>
      </c>
      <c r="E275" s="28" t="s">
        <v>360</v>
      </c>
    </row>
    <row r="276" spans="1:16" ht="12.75">
      <c r="A276" s="17" t="s">
        <v>45</v>
      </c>
      <c r="B276" s="22" t="s">
        <v>361</v>
      </c>
      <c r="C276" s="22" t="s">
        <v>362</v>
      </c>
      <c r="D276" s="17" t="s">
        <v>51</v>
      </c>
      <c r="E276" s="23" t="s">
        <v>363</v>
      </c>
      <c r="F276" s="24" t="s">
        <v>156</v>
      </c>
      <c r="G276" s="25">
        <v>15.5</v>
      </c>
      <c r="H276" s="26"/>
      <c r="I276" s="26">
        <f>ROUND(ROUND(H276,2)*ROUND(G276,3),2)</f>
        <v>0</v>
      </c>
      <c r="O276">
        <f>(I276*21)/100</f>
        <v>0</v>
      </c>
      <c r="P276" t="s">
        <v>25</v>
      </c>
    </row>
    <row r="277" spans="1:5" ht="12.75">
      <c r="A277" s="27" t="s">
        <v>50</v>
      </c>
      <c r="E277" s="28" t="s">
        <v>51</v>
      </c>
    </row>
    <row r="278" spans="1:5" ht="25.5">
      <c r="A278" s="29" t="s">
        <v>52</v>
      </c>
      <c r="E278" s="30" t="s">
        <v>364</v>
      </c>
    </row>
    <row r="279" spans="1:5" ht="193.5">
      <c r="A279" t="s">
        <v>54</v>
      </c>
      <c r="E279" s="28" t="s">
        <v>365</v>
      </c>
    </row>
    <row r="280" spans="1:16" ht="12.75">
      <c r="A280" s="17" t="s">
        <v>45</v>
      </c>
      <c r="B280" s="22" t="s">
        <v>366</v>
      </c>
      <c r="C280" s="22" t="s">
        <v>367</v>
      </c>
      <c r="D280" s="17" t="s">
        <v>51</v>
      </c>
      <c r="E280" s="23" t="s">
        <v>368</v>
      </c>
      <c r="F280" s="24" t="s">
        <v>144</v>
      </c>
      <c r="G280" s="25">
        <v>14</v>
      </c>
      <c r="H280" s="26"/>
      <c r="I280" s="26">
        <f>ROUND(ROUND(H280,2)*ROUND(G280,3),2)</f>
        <v>0</v>
      </c>
      <c r="O280">
        <f>(I280*21)/100</f>
        <v>0</v>
      </c>
      <c r="P280" t="s">
        <v>25</v>
      </c>
    </row>
    <row r="281" spans="1:5" ht="12.75">
      <c r="A281" s="27" t="s">
        <v>50</v>
      </c>
      <c r="E281" s="28" t="s">
        <v>51</v>
      </c>
    </row>
    <row r="282" spans="1:5" ht="25.5">
      <c r="A282" s="29" t="s">
        <v>52</v>
      </c>
      <c r="E282" s="30" t="s">
        <v>369</v>
      </c>
    </row>
    <row r="283" spans="1:5" ht="129">
      <c r="A283" t="s">
        <v>54</v>
      </c>
      <c r="E283" s="28" t="s">
        <v>370</v>
      </c>
    </row>
    <row r="284" spans="1:16" ht="12.75">
      <c r="A284" s="17" t="s">
        <v>45</v>
      </c>
      <c r="B284" s="22" t="s">
        <v>371</v>
      </c>
      <c r="C284" s="22" t="s">
        <v>372</v>
      </c>
      <c r="D284" s="17" t="s">
        <v>51</v>
      </c>
      <c r="E284" s="23" t="s">
        <v>373</v>
      </c>
      <c r="F284" s="24" t="s">
        <v>125</v>
      </c>
      <c r="G284" s="25">
        <v>3</v>
      </c>
      <c r="H284" s="26"/>
      <c r="I284" s="26">
        <f>ROUND(ROUND(H284,2)*ROUND(G284,3),2)</f>
        <v>0</v>
      </c>
      <c r="O284">
        <f>(I284*21)/100</f>
        <v>0</v>
      </c>
      <c r="P284" t="s">
        <v>25</v>
      </c>
    </row>
    <row r="285" spans="1:5" ht="12.75">
      <c r="A285" s="27" t="s">
        <v>50</v>
      </c>
      <c r="E285" s="28" t="s">
        <v>51</v>
      </c>
    </row>
    <row r="286" spans="1:5" ht="12.75">
      <c r="A286" s="29" t="s">
        <v>52</v>
      </c>
      <c r="E286" s="30" t="s">
        <v>374</v>
      </c>
    </row>
    <row r="287" spans="1:5" ht="102.75">
      <c r="A287" t="s">
        <v>54</v>
      </c>
      <c r="E287" s="28" t="s">
        <v>375</v>
      </c>
    </row>
    <row r="288" spans="1:16" ht="12.75">
      <c r="A288" s="17" t="s">
        <v>45</v>
      </c>
      <c r="B288" s="22" t="s">
        <v>376</v>
      </c>
      <c r="C288" s="22" t="s">
        <v>377</v>
      </c>
      <c r="D288" s="17" t="s">
        <v>51</v>
      </c>
      <c r="E288" s="23" t="s">
        <v>378</v>
      </c>
      <c r="F288" s="24" t="s">
        <v>144</v>
      </c>
      <c r="G288" s="25">
        <v>14</v>
      </c>
      <c r="H288" s="26"/>
      <c r="I288" s="26">
        <f>ROUND(ROUND(H288,2)*ROUND(G288,3),2)</f>
        <v>0</v>
      </c>
      <c r="O288">
        <f>(I288*21)/100</f>
        <v>0</v>
      </c>
      <c r="P288" t="s">
        <v>25</v>
      </c>
    </row>
    <row r="289" spans="1:5" ht="12.75">
      <c r="A289" s="27" t="s">
        <v>50</v>
      </c>
      <c r="E289" s="28" t="s">
        <v>51</v>
      </c>
    </row>
    <row r="290" spans="1:5" ht="25.5">
      <c r="A290" s="29" t="s">
        <v>52</v>
      </c>
      <c r="E290" s="30" t="s">
        <v>379</v>
      </c>
    </row>
    <row r="291" spans="1:5" ht="77.25">
      <c r="A291" t="s">
        <v>54</v>
      </c>
      <c r="E291" s="28" t="s">
        <v>380</v>
      </c>
    </row>
    <row r="292" spans="1:16" ht="25.5">
      <c r="A292" s="17" t="s">
        <v>45</v>
      </c>
      <c r="B292" s="22" t="s">
        <v>381</v>
      </c>
      <c r="C292" s="22" t="s">
        <v>382</v>
      </c>
      <c r="D292" s="17" t="s">
        <v>51</v>
      </c>
      <c r="E292" s="23" t="s">
        <v>383</v>
      </c>
      <c r="F292" s="24" t="s">
        <v>125</v>
      </c>
      <c r="G292" s="25">
        <v>3</v>
      </c>
      <c r="H292" s="26"/>
      <c r="I292" s="26">
        <f>ROUND(ROUND(H292,2)*ROUND(G292,3),2)</f>
        <v>0</v>
      </c>
      <c r="O292">
        <f>(I292*21)/100</f>
        <v>0</v>
      </c>
      <c r="P292" t="s">
        <v>25</v>
      </c>
    </row>
    <row r="293" spans="1:5" ht="12.75">
      <c r="A293" s="27" t="s">
        <v>50</v>
      </c>
      <c r="E293" s="28" t="s">
        <v>51</v>
      </c>
    </row>
    <row r="294" spans="1:5" ht="12.75">
      <c r="A294" s="29" t="s">
        <v>52</v>
      </c>
      <c r="E294" s="30" t="s">
        <v>374</v>
      </c>
    </row>
    <row r="295" spans="1:5" ht="102.75">
      <c r="A295" t="s">
        <v>54</v>
      </c>
      <c r="E295" s="28" t="s">
        <v>384</v>
      </c>
    </row>
    <row r="296" spans="1:16" ht="12.75">
      <c r="A296" s="17" t="s">
        <v>45</v>
      </c>
      <c r="B296" s="22" t="s">
        <v>385</v>
      </c>
      <c r="C296" s="22" t="s">
        <v>386</v>
      </c>
      <c r="D296" s="17" t="s">
        <v>51</v>
      </c>
      <c r="E296" s="23" t="s">
        <v>387</v>
      </c>
      <c r="F296" s="24" t="s">
        <v>144</v>
      </c>
      <c r="G296" s="25">
        <v>14</v>
      </c>
      <c r="H296" s="26"/>
      <c r="I296" s="26">
        <f>ROUND(ROUND(H296,2)*ROUND(G296,3),2)</f>
        <v>0</v>
      </c>
      <c r="O296">
        <f>(I296*21)/100</f>
        <v>0</v>
      </c>
      <c r="P296" t="s">
        <v>25</v>
      </c>
    </row>
    <row r="297" spans="1:5" ht="12.75">
      <c r="A297" s="27" t="s">
        <v>50</v>
      </c>
      <c r="E297" s="28" t="s">
        <v>51</v>
      </c>
    </row>
    <row r="298" spans="1:5" ht="25.5">
      <c r="A298" s="29" t="s">
        <v>52</v>
      </c>
      <c r="E298" s="30" t="s">
        <v>354</v>
      </c>
    </row>
    <row r="299" spans="1:5" ht="77.25">
      <c r="A299" t="s">
        <v>54</v>
      </c>
      <c r="E299" s="28" t="s">
        <v>388</v>
      </c>
    </row>
    <row r="300" spans="1:16" ht="25.5">
      <c r="A300" s="17" t="s">
        <v>45</v>
      </c>
      <c r="B300" s="22" t="s">
        <v>389</v>
      </c>
      <c r="C300" s="22" t="s">
        <v>390</v>
      </c>
      <c r="D300" s="17" t="s">
        <v>391</v>
      </c>
      <c r="E300" s="23" t="s">
        <v>392</v>
      </c>
      <c r="F300" s="24" t="s">
        <v>125</v>
      </c>
      <c r="G300" s="25">
        <v>1</v>
      </c>
      <c r="H300" s="26"/>
      <c r="I300" s="26">
        <f>ROUND(ROUND(H300,2)*ROUND(G300,3),2)</f>
        <v>0</v>
      </c>
      <c r="O300">
        <f>(I300*21)/100</f>
        <v>0</v>
      </c>
      <c r="P300" t="s">
        <v>25</v>
      </c>
    </row>
    <row r="301" spans="1:5" ht="12.75">
      <c r="A301" s="27" t="s">
        <v>50</v>
      </c>
      <c r="E301" s="28" t="s">
        <v>51</v>
      </c>
    </row>
    <row r="302" spans="1:5" ht="25.5">
      <c r="A302" s="29" t="s">
        <v>52</v>
      </c>
      <c r="E302" s="30" t="s">
        <v>393</v>
      </c>
    </row>
    <row r="303" spans="1:5" ht="115.5">
      <c r="A303" t="s">
        <v>54</v>
      </c>
      <c r="E303" s="28" t="s">
        <v>394</v>
      </c>
    </row>
    <row r="304" spans="1:16" ht="12.75">
      <c r="A304" s="17" t="s">
        <v>45</v>
      </c>
      <c r="B304" s="22" t="s">
        <v>395</v>
      </c>
      <c r="C304" s="22" t="s">
        <v>396</v>
      </c>
      <c r="D304" s="17" t="s">
        <v>51</v>
      </c>
      <c r="E304" s="23" t="s">
        <v>397</v>
      </c>
      <c r="F304" s="24" t="s">
        <v>125</v>
      </c>
      <c r="G304" s="25">
        <v>2</v>
      </c>
      <c r="H304" s="26"/>
      <c r="I304" s="26">
        <f>ROUND(ROUND(H304,2)*ROUND(G304,3),2)</f>
        <v>0</v>
      </c>
      <c r="O304">
        <f>(I304*21)/100</f>
        <v>0</v>
      </c>
      <c r="P304" t="s">
        <v>25</v>
      </c>
    </row>
    <row r="305" spans="1:5" ht="12.75">
      <c r="A305" s="27" t="s">
        <v>50</v>
      </c>
      <c r="E305" s="28" t="s">
        <v>51</v>
      </c>
    </row>
    <row r="306" spans="1:5" ht="25.5">
      <c r="A306" s="29" t="s">
        <v>52</v>
      </c>
      <c r="E306" s="30" t="s">
        <v>398</v>
      </c>
    </row>
    <row r="307" spans="1:5" ht="115.5">
      <c r="A307" t="s">
        <v>54</v>
      </c>
      <c r="E307" s="28" t="s">
        <v>394</v>
      </c>
    </row>
    <row r="308" spans="1:16" ht="25.5">
      <c r="A308" s="17" t="s">
        <v>45</v>
      </c>
      <c r="B308" s="22" t="s">
        <v>399</v>
      </c>
      <c r="C308" s="22" t="s">
        <v>400</v>
      </c>
      <c r="D308" s="17" t="s">
        <v>51</v>
      </c>
      <c r="E308" s="23" t="s">
        <v>401</v>
      </c>
      <c r="F308" s="24" t="s">
        <v>125</v>
      </c>
      <c r="G308" s="25">
        <v>2</v>
      </c>
      <c r="H308" s="26"/>
      <c r="I308" s="26">
        <f>ROUND(ROUND(H308,2)*ROUND(G308,3),2)</f>
        <v>0</v>
      </c>
      <c r="O308">
        <f>(I308*21)/100</f>
        <v>0</v>
      </c>
      <c r="P308" t="s">
        <v>25</v>
      </c>
    </row>
    <row r="309" spans="1:5" ht="12.75">
      <c r="A309" s="27" t="s">
        <v>50</v>
      </c>
      <c r="E309" s="28" t="s">
        <v>51</v>
      </c>
    </row>
    <row r="310" spans="1:5" ht="25.5">
      <c r="A310" s="29" t="s">
        <v>52</v>
      </c>
      <c r="E310" s="30" t="s">
        <v>398</v>
      </c>
    </row>
    <row r="311" spans="1:5" ht="102.75">
      <c r="A311" t="s">
        <v>54</v>
      </c>
      <c r="E311" s="28" t="s">
        <v>402</v>
      </c>
    </row>
    <row r="312" spans="1:16" ht="25.5">
      <c r="A312" s="17" t="s">
        <v>45</v>
      </c>
      <c r="B312" s="22" t="s">
        <v>403</v>
      </c>
      <c r="C312" s="22" t="s">
        <v>404</v>
      </c>
      <c r="D312" s="17" t="s">
        <v>51</v>
      </c>
      <c r="E312" s="23" t="s">
        <v>405</v>
      </c>
      <c r="F312" s="24" t="s">
        <v>125</v>
      </c>
      <c r="G312" s="25">
        <v>1</v>
      </c>
      <c r="H312" s="26"/>
      <c r="I312" s="26">
        <f>ROUND(ROUND(H312,2)*ROUND(G312,3),2)</f>
        <v>0</v>
      </c>
      <c r="O312">
        <f>(I312*21)/100</f>
        <v>0</v>
      </c>
      <c r="P312" t="s">
        <v>25</v>
      </c>
    </row>
    <row r="313" spans="1:5" ht="12.75">
      <c r="A313" s="27" t="s">
        <v>50</v>
      </c>
      <c r="E313" s="28" t="s">
        <v>51</v>
      </c>
    </row>
    <row r="314" spans="1:5" ht="25.5">
      <c r="A314" s="29" t="s">
        <v>52</v>
      </c>
      <c r="E314" s="30" t="s">
        <v>406</v>
      </c>
    </row>
    <row r="315" spans="1:5" ht="102.75">
      <c r="A315" t="s">
        <v>54</v>
      </c>
      <c r="E315" s="28" t="s">
        <v>402</v>
      </c>
    </row>
    <row r="316" spans="1:16" ht="12.75">
      <c r="A316" s="17" t="s">
        <v>45</v>
      </c>
      <c r="B316" s="22" t="s">
        <v>407</v>
      </c>
      <c r="C316" s="22" t="s">
        <v>408</v>
      </c>
      <c r="D316" s="17" t="s">
        <v>51</v>
      </c>
      <c r="E316" s="23" t="s">
        <v>409</v>
      </c>
      <c r="F316" s="24" t="s">
        <v>125</v>
      </c>
      <c r="G316" s="25">
        <v>1</v>
      </c>
      <c r="H316" s="26"/>
      <c r="I316" s="26">
        <f>ROUND(ROUND(H316,2)*ROUND(G316,3),2)</f>
        <v>0</v>
      </c>
      <c r="O316">
        <f>(I316*21)/100</f>
        <v>0</v>
      </c>
      <c r="P316" t="s">
        <v>25</v>
      </c>
    </row>
    <row r="317" spans="1:5" ht="12.75">
      <c r="A317" s="27" t="s">
        <v>50</v>
      </c>
      <c r="E317" s="28" t="s">
        <v>51</v>
      </c>
    </row>
    <row r="318" spans="1:5" ht="25.5">
      <c r="A318" s="29" t="s">
        <v>52</v>
      </c>
      <c r="E318" s="30" t="s">
        <v>410</v>
      </c>
    </row>
    <row r="319" spans="1:5" ht="90">
      <c r="A319" t="s">
        <v>54</v>
      </c>
      <c r="E319" s="28" t="s">
        <v>411</v>
      </c>
    </row>
    <row r="320" spans="1:16" ht="25.5">
      <c r="A320" s="17" t="s">
        <v>45</v>
      </c>
      <c r="B320" s="22" t="s">
        <v>412</v>
      </c>
      <c r="C320" s="22" t="s">
        <v>413</v>
      </c>
      <c r="D320" s="17" t="s">
        <v>51</v>
      </c>
      <c r="E320" s="23" t="s">
        <v>414</v>
      </c>
      <c r="F320" s="24" t="s">
        <v>125</v>
      </c>
      <c r="G320" s="25">
        <v>2</v>
      </c>
      <c r="H320" s="26"/>
      <c r="I320" s="26">
        <f>ROUND(ROUND(H320,2)*ROUND(G320,3),2)</f>
        <v>0</v>
      </c>
      <c r="O320">
        <f>(I320*21)/100</f>
        <v>0</v>
      </c>
      <c r="P320" t="s">
        <v>25</v>
      </c>
    </row>
    <row r="321" spans="1:5" ht="12.75">
      <c r="A321" s="27" t="s">
        <v>50</v>
      </c>
      <c r="E321" s="28" t="s">
        <v>51</v>
      </c>
    </row>
    <row r="322" spans="1:5" ht="25.5">
      <c r="A322" s="29" t="s">
        <v>52</v>
      </c>
      <c r="E322" s="30" t="s">
        <v>398</v>
      </c>
    </row>
    <row r="323" spans="1:5" ht="90">
      <c r="A323" t="s">
        <v>54</v>
      </c>
      <c r="E323" s="28" t="s">
        <v>411</v>
      </c>
    </row>
    <row r="324" spans="1:16" ht="12.75">
      <c r="A324" s="17" t="s">
        <v>45</v>
      </c>
      <c r="B324" s="22" t="s">
        <v>415</v>
      </c>
      <c r="C324" s="22" t="s">
        <v>416</v>
      </c>
      <c r="D324" s="17" t="s">
        <v>51</v>
      </c>
      <c r="E324" s="23" t="s">
        <v>417</v>
      </c>
      <c r="F324" s="24" t="s">
        <v>77</v>
      </c>
      <c r="G324" s="25">
        <v>1</v>
      </c>
      <c r="H324" s="26"/>
      <c r="I324" s="26">
        <f>ROUND(ROUND(H324,2)*ROUND(G324,3),2)</f>
        <v>0</v>
      </c>
      <c r="O324">
        <f>(I324*21)/100</f>
        <v>0</v>
      </c>
      <c r="P324" t="s">
        <v>25</v>
      </c>
    </row>
    <row r="325" spans="1:5" ht="12.75">
      <c r="A325" s="27" t="s">
        <v>50</v>
      </c>
      <c r="E325" s="28" t="s">
        <v>51</v>
      </c>
    </row>
    <row r="326" spans="1:5" ht="25.5">
      <c r="A326" s="29" t="s">
        <v>52</v>
      </c>
      <c r="E326" s="30" t="s">
        <v>418</v>
      </c>
    </row>
    <row r="327" spans="1:5" ht="115.5">
      <c r="A327" t="s">
        <v>54</v>
      </c>
      <c r="E327" s="28" t="s">
        <v>419</v>
      </c>
    </row>
    <row r="328" spans="1:16" ht="12.75">
      <c r="A328" s="17" t="s">
        <v>45</v>
      </c>
      <c r="B328" s="22" t="s">
        <v>420</v>
      </c>
      <c r="C328" s="22" t="s">
        <v>421</v>
      </c>
      <c r="D328" s="17" t="s">
        <v>51</v>
      </c>
      <c r="E328" s="23" t="s">
        <v>422</v>
      </c>
      <c r="F328" s="24" t="s">
        <v>125</v>
      </c>
      <c r="G328" s="25">
        <v>2</v>
      </c>
      <c r="H328" s="26"/>
      <c r="I328" s="26">
        <f>ROUND(ROUND(H328,2)*ROUND(G328,3),2)</f>
        <v>0</v>
      </c>
      <c r="O328">
        <f>(I328*21)/100</f>
        <v>0</v>
      </c>
      <c r="P328" t="s">
        <v>25</v>
      </c>
    </row>
    <row r="329" spans="1:5" ht="12.75">
      <c r="A329" s="27" t="s">
        <v>50</v>
      </c>
      <c r="E329" s="28" t="s">
        <v>51</v>
      </c>
    </row>
    <row r="330" spans="1:5" ht="90">
      <c r="A330" s="29" t="s">
        <v>52</v>
      </c>
      <c r="E330" s="30" t="s">
        <v>423</v>
      </c>
    </row>
    <row r="331" spans="1:5" ht="115.5">
      <c r="A331" t="s">
        <v>54</v>
      </c>
      <c r="E331" s="28" t="s">
        <v>424</v>
      </c>
    </row>
    <row r="332" spans="1:16" ht="25.5">
      <c r="A332" s="17" t="s">
        <v>45</v>
      </c>
      <c r="B332" s="22" t="s">
        <v>425</v>
      </c>
      <c r="C332" s="22" t="s">
        <v>426</v>
      </c>
      <c r="D332" s="17" t="s">
        <v>51</v>
      </c>
      <c r="E332" s="23" t="s">
        <v>427</v>
      </c>
      <c r="F332" s="24" t="s">
        <v>125</v>
      </c>
      <c r="G332" s="25">
        <v>1</v>
      </c>
      <c r="H332" s="26"/>
      <c r="I332" s="26">
        <f>ROUND(ROUND(H332,2)*ROUND(G332,3),2)</f>
        <v>0</v>
      </c>
      <c r="O332">
        <f>(I332*21)/100</f>
        <v>0</v>
      </c>
      <c r="P332" t="s">
        <v>25</v>
      </c>
    </row>
    <row r="333" spans="1:5" ht="12.75">
      <c r="A333" s="27" t="s">
        <v>50</v>
      </c>
      <c r="E333" s="28" t="s">
        <v>51</v>
      </c>
    </row>
    <row r="334" spans="1:5" ht="12.75">
      <c r="A334" s="29" t="s">
        <v>52</v>
      </c>
      <c r="E334" s="30" t="s">
        <v>100</v>
      </c>
    </row>
    <row r="335" spans="1:5" ht="77.25">
      <c r="A335" t="s">
        <v>54</v>
      </c>
      <c r="E335" s="28" t="s">
        <v>428</v>
      </c>
    </row>
    <row r="336" spans="1:16" ht="12.75">
      <c r="A336" s="17" t="s">
        <v>45</v>
      </c>
      <c r="B336" s="22" t="s">
        <v>429</v>
      </c>
      <c r="C336" s="22" t="s">
        <v>430</v>
      </c>
      <c r="D336" s="17" t="s">
        <v>51</v>
      </c>
      <c r="E336" s="23" t="s">
        <v>431</v>
      </c>
      <c r="F336" s="24" t="s">
        <v>125</v>
      </c>
      <c r="G336" s="25">
        <v>1</v>
      </c>
      <c r="H336" s="26"/>
      <c r="I336" s="26">
        <f>ROUND(ROUND(H336,2)*ROUND(G336,3),2)</f>
        <v>0</v>
      </c>
      <c r="O336">
        <f>(I336*21)/100</f>
        <v>0</v>
      </c>
      <c r="P336" t="s">
        <v>25</v>
      </c>
    </row>
    <row r="337" spans="1:5" ht="12.75">
      <c r="A337" s="27" t="s">
        <v>50</v>
      </c>
      <c r="E337" s="28" t="s">
        <v>51</v>
      </c>
    </row>
    <row r="338" spans="1:5" ht="25.5">
      <c r="A338" s="29" t="s">
        <v>52</v>
      </c>
      <c r="E338" s="30" t="s">
        <v>432</v>
      </c>
    </row>
    <row r="339" spans="1:5" ht="90">
      <c r="A339" t="s">
        <v>54</v>
      </c>
      <c r="E339" s="28" t="s">
        <v>433</v>
      </c>
    </row>
    <row r="340" spans="1:16" ht="12.75">
      <c r="A340" s="17" t="s">
        <v>45</v>
      </c>
      <c r="B340" s="22" t="s">
        <v>434</v>
      </c>
      <c r="C340" s="22" t="s">
        <v>435</v>
      </c>
      <c r="D340" s="17" t="s">
        <v>51</v>
      </c>
      <c r="E340" s="23" t="s">
        <v>436</v>
      </c>
      <c r="F340" s="24" t="s">
        <v>77</v>
      </c>
      <c r="G340" s="25">
        <v>1</v>
      </c>
      <c r="H340" s="26"/>
      <c r="I340" s="26">
        <f>ROUND(ROUND(H340,2)*ROUND(G340,3),2)</f>
        <v>0</v>
      </c>
      <c r="O340">
        <f>(I340*21)/100</f>
        <v>0</v>
      </c>
      <c r="P340" t="s">
        <v>25</v>
      </c>
    </row>
    <row r="341" spans="1:5" ht="12.75">
      <c r="A341" s="27" t="s">
        <v>50</v>
      </c>
      <c r="E341" s="28" t="s">
        <v>51</v>
      </c>
    </row>
    <row r="342" spans="1:5" ht="25.5">
      <c r="A342" s="29" t="s">
        <v>52</v>
      </c>
      <c r="E342" s="30" t="s">
        <v>437</v>
      </c>
    </row>
    <row r="343" spans="1:5" ht="12.75">
      <c r="A343" t="s">
        <v>54</v>
      </c>
      <c r="E343" s="28" t="s">
        <v>51</v>
      </c>
    </row>
    <row r="344" spans="1:18" ht="12.75" customHeight="1">
      <c r="A344" s="5" t="s">
        <v>43</v>
      </c>
      <c r="B344" s="5"/>
      <c r="C344" s="31" t="s">
        <v>80</v>
      </c>
      <c r="D344" s="5"/>
      <c r="E344" s="20" t="s">
        <v>438</v>
      </c>
      <c r="F344" s="5"/>
      <c r="G344" s="5"/>
      <c r="H344" s="5"/>
      <c r="I344" s="32">
        <f>0+Q344</f>
        <v>0</v>
      </c>
      <c r="O344">
        <f>0+R344</f>
        <v>0</v>
      </c>
      <c r="Q344">
        <f>0+I345+I349+I353+I357+I361+I365</f>
        <v>0</v>
      </c>
      <c r="R344">
        <f>0+O345+O349+O353+O357+O361+O365</f>
        <v>0</v>
      </c>
    </row>
    <row r="345" spans="1:16" ht="12.75">
      <c r="A345" s="17" t="s">
        <v>45</v>
      </c>
      <c r="B345" s="22" t="s">
        <v>439</v>
      </c>
      <c r="C345" s="22" t="s">
        <v>440</v>
      </c>
      <c r="D345" s="17" t="s">
        <v>51</v>
      </c>
      <c r="E345" s="23" t="s">
        <v>441</v>
      </c>
      <c r="F345" s="24" t="s">
        <v>144</v>
      </c>
      <c r="G345" s="25">
        <v>10.5</v>
      </c>
      <c r="H345" s="26"/>
      <c r="I345" s="26">
        <f>ROUND(ROUND(H345,2)*ROUND(G345,3),2)</f>
        <v>0</v>
      </c>
      <c r="O345">
        <f>(I345*21)/100</f>
        <v>0</v>
      </c>
      <c r="P345" t="s">
        <v>25</v>
      </c>
    </row>
    <row r="346" spans="1:5" ht="12.75">
      <c r="A346" s="27" t="s">
        <v>50</v>
      </c>
      <c r="E346" s="28" t="s">
        <v>51</v>
      </c>
    </row>
    <row r="347" spans="1:5" ht="25.5">
      <c r="A347" s="29" t="s">
        <v>52</v>
      </c>
      <c r="E347" s="30" t="s">
        <v>442</v>
      </c>
    </row>
    <row r="348" spans="1:5" ht="258">
      <c r="A348" t="s">
        <v>54</v>
      </c>
      <c r="E348" s="28" t="s">
        <v>443</v>
      </c>
    </row>
    <row r="349" spans="1:16" ht="12.75">
      <c r="A349" s="17" t="s">
        <v>45</v>
      </c>
      <c r="B349" s="22" t="s">
        <v>444</v>
      </c>
      <c r="C349" s="22" t="s">
        <v>445</v>
      </c>
      <c r="D349" s="17" t="s">
        <v>51</v>
      </c>
      <c r="E349" s="23" t="s">
        <v>446</v>
      </c>
      <c r="F349" s="24" t="s">
        <v>125</v>
      </c>
      <c r="G349" s="25">
        <v>8</v>
      </c>
      <c r="H349" s="26"/>
      <c r="I349" s="26">
        <f>ROUND(ROUND(H349,2)*ROUND(G349,3),2)</f>
        <v>0</v>
      </c>
      <c r="O349">
        <f>(I349*21)/100</f>
        <v>0</v>
      </c>
      <c r="P349" t="s">
        <v>25</v>
      </c>
    </row>
    <row r="350" spans="1:5" ht="12.75">
      <c r="A350" s="27" t="s">
        <v>50</v>
      </c>
      <c r="E350" s="28" t="s">
        <v>51</v>
      </c>
    </row>
    <row r="351" spans="1:5" ht="25.5">
      <c r="A351" s="29" t="s">
        <v>52</v>
      </c>
      <c r="E351" s="30" t="s">
        <v>447</v>
      </c>
    </row>
    <row r="352" spans="1:5" ht="25.5">
      <c r="A352" t="s">
        <v>54</v>
      </c>
      <c r="E352" s="28" t="s">
        <v>448</v>
      </c>
    </row>
    <row r="353" spans="1:16" ht="12.75">
      <c r="A353" s="17" t="s">
        <v>45</v>
      </c>
      <c r="B353" s="22" t="s">
        <v>449</v>
      </c>
      <c r="C353" s="22" t="s">
        <v>450</v>
      </c>
      <c r="D353" s="17" t="s">
        <v>51</v>
      </c>
      <c r="E353" s="23" t="s">
        <v>451</v>
      </c>
      <c r="F353" s="24" t="s">
        <v>125</v>
      </c>
      <c r="G353" s="25">
        <v>4</v>
      </c>
      <c r="H353" s="26"/>
      <c r="I353" s="26">
        <f>ROUND(ROUND(H353,2)*ROUND(G353,3),2)</f>
        <v>0</v>
      </c>
      <c r="O353">
        <f>(I353*21)/100</f>
        <v>0</v>
      </c>
      <c r="P353" t="s">
        <v>25</v>
      </c>
    </row>
    <row r="354" spans="1:5" ht="12.75">
      <c r="A354" s="27" t="s">
        <v>50</v>
      </c>
      <c r="E354" s="28" t="s">
        <v>51</v>
      </c>
    </row>
    <row r="355" spans="1:5" ht="25.5">
      <c r="A355" s="29" t="s">
        <v>52</v>
      </c>
      <c r="E355" s="30" t="s">
        <v>452</v>
      </c>
    </row>
    <row r="356" spans="1:5" ht="90">
      <c r="A356" t="s">
        <v>54</v>
      </c>
      <c r="E356" s="28" t="s">
        <v>453</v>
      </c>
    </row>
    <row r="357" spans="1:16" ht="12.75">
      <c r="A357" s="17" t="s">
        <v>45</v>
      </c>
      <c r="B357" s="22" t="s">
        <v>454</v>
      </c>
      <c r="C357" s="22" t="s">
        <v>455</v>
      </c>
      <c r="D357" s="17" t="s">
        <v>51</v>
      </c>
      <c r="E357" s="23" t="s">
        <v>456</v>
      </c>
      <c r="F357" s="24" t="s">
        <v>125</v>
      </c>
      <c r="G357" s="25">
        <v>7</v>
      </c>
      <c r="H357" s="26"/>
      <c r="I357" s="26">
        <f>ROUND(ROUND(H357,2)*ROUND(G357,3),2)</f>
        <v>0</v>
      </c>
      <c r="O357">
        <f>(I357*21)/100</f>
        <v>0</v>
      </c>
      <c r="P357" t="s">
        <v>25</v>
      </c>
    </row>
    <row r="358" spans="1:5" ht="12.75">
      <c r="A358" s="27" t="s">
        <v>50</v>
      </c>
      <c r="E358" s="28" t="s">
        <v>51</v>
      </c>
    </row>
    <row r="359" spans="1:5" ht="25.5">
      <c r="A359" s="29" t="s">
        <v>52</v>
      </c>
      <c r="E359" s="30" t="s">
        <v>457</v>
      </c>
    </row>
    <row r="360" spans="1:5" ht="77.25">
      <c r="A360" t="s">
        <v>54</v>
      </c>
      <c r="E360" s="28" t="s">
        <v>458</v>
      </c>
    </row>
    <row r="361" spans="1:16" ht="12.75">
      <c r="A361" s="17" t="s">
        <v>45</v>
      </c>
      <c r="B361" s="22" t="s">
        <v>459</v>
      </c>
      <c r="C361" s="22" t="s">
        <v>460</v>
      </c>
      <c r="D361" s="17" t="s">
        <v>51</v>
      </c>
      <c r="E361" s="23" t="s">
        <v>461</v>
      </c>
      <c r="F361" s="24" t="s">
        <v>125</v>
      </c>
      <c r="G361" s="25">
        <v>5</v>
      </c>
      <c r="H361" s="26"/>
      <c r="I361" s="26">
        <f>ROUND(ROUND(H361,2)*ROUND(G361,3),2)</f>
        <v>0</v>
      </c>
      <c r="O361">
        <f>(I361*21)/100</f>
        <v>0</v>
      </c>
      <c r="P361" t="s">
        <v>25</v>
      </c>
    </row>
    <row r="362" spans="1:5" ht="12.75">
      <c r="A362" s="27" t="s">
        <v>50</v>
      </c>
      <c r="E362" s="28" t="s">
        <v>51</v>
      </c>
    </row>
    <row r="363" spans="1:5" ht="12.75">
      <c r="A363" s="29" t="s">
        <v>52</v>
      </c>
      <c r="E363" s="30" t="s">
        <v>462</v>
      </c>
    </row>
    <row r="364" spans="1:5" ht="38.25">
      <c r="A364" t="s">
        <v>54</v>
      </c>
      <c r="E364" s="28" t="s">
        <v>463</v>
      </c>
    </row>
    <row r="365" spans="1:16" ht="12.75">
      <c r="A365" s="17" t="s">
        <v>45</v>
      </c>
      <c r="B365" s="22" t="s">
        <v>464</v>
      </c>
      <c r="C365" s="22" t="s">
        <v>465</v>
      </c>
      <c r="D365" s="17" t="s">
        <v>51</v>
      </c>
      <c r="E365" s="23" t="s">
        <v>466</v>
      </c>
      <c r="F365" s="24" t="s">
        <v>125</v>
      </c>
      <c r="G365" s="25">
        <v>5</v>
      </c>
      <c r="H365" s="26"/>
      <c r="I365" s="26">
        <f>ROUND(ROUND(H365,2)*ROUND(G365,3),2)</f>
        <v>0</v>
      </c>
      <c r="O365">
        <f>(I365*21)/100</f>
        <v>0</v>
      </c>
      <c r="P365" t="s">
        <v>25</v>
      </c>
    </row>
    <row r="366" spans="1:5" ht="12.75">
      <c r="A366" s="27" t="s">
        <v>50</v>
      </c>
      <c r="E366" s="28" t="s">
        <v>51</v>
      </c>
    </row>
    <row r="367" spans="1:5" ht="12.75">
      <c r="A367" s="29" t="s">
        <v>52</v>
      </c>
      <c r="E367" s="30" t="s">
        <v>462</v>
      </c>
    </row>
    <row r="368" spans="1:5" ht="38.25">
      <c r="A368" t="s">
        <v>54</v>
      </c>
      <c r="E368" s="28" t="s">
        <v>463</v>
      </c>
    </row>
    <row r="369" spans="1:18" ht="12.75" customHeight="1">
      <c r="A369" s="5" t="s">
        <v>43</v>
      </c>
      <c r="B369" s="5"/>
      <c r="C369" s="31" t="s">
        <v>40</v>
      </c>
      <c r="D369" s="5"/>
      <c r="E369" s="20" t="s">
        <v>467</v>
      </c>
      <c r="F369" s="5"/>
      <c r="G369" s="5"/>
      <c r="H369" s="5"/>
      <c r="I369" s="32"/>
      <c r="O369">
        <f>0+R369</f>
        <v>0</v>
      </c>
      <c r="Q369">
        <f>0+I370+I374+I378+I382+I386+I390+I394+I398+I402+I406+I410+I414+I418+I422+I426+I430+I434+I438+I442</f>
        <v>0</v>
      </c>
      <c r="R369">
        <f>0+O370+O374+O378+O382+O386+O390+O394+O398+O402+O406+O410+O414+O418+O422+O426+O430+O434+O438+O442</f>
        <v>0</v>
      </c>
    </row>
    <row r="370" spans="1:16" ht="25.5">
      <c r="A370" s="17" t="s">
        <v>45</v>
      </c>
      <c r="B370" s="22" t="s">
        <v>468</v>
      </c>
      <c r="C370" s="22" t="s">
        <v>469</v>
      </c>
      <c r="D370" s="17" t="s">
        <v>51</v>
      </c>
      <c r="E370" s="23" t="s">
        <v>470</v>
      </c>
      <c r="F370" s="24" t="s">
        <v>125</v>
      </c>
      <c r="G370" s="25">
        <v>2</v>
      </c>
      <c r="H370" s="26"/>
      <c r="I370" s="26">
        <f>ROUND(ROUND(H370,2)*ROUND(G370,3),2)</f>
        <v>0</v>
      </c>
      <c r="O370">
        <f>(I370*21)/100</f>
        <v>0</v>
      </c>
      <c r="P370" t="s">
        <v>25</v>
      </c>
    </row>
    <row r="371" spans="1:5" ht="12.75">
      <c r="A371" s="27" t="s">
        <v>50</v>
      </c>
      <c r="E371" s="28" t="s">
        <v>51</v>
      </c>
    </row>
    <row r="372" spans="1:5" ht="25.5">
      <c r="A372" s="29" t="s">
        <v>52</v>
      </c>
      <c r="E372" s="30" t="s">
        <v>471</v>
      </c>
    </row>
    <row r="373" spans="1:5" ht="25.5">
      <c r="A373" t="s">
        <v>54</v>
      </c>
      <c r="E373" s="28" t="s">
        <v>472</v>
      </c>
    </row>
    <row r="374" spans="1:16" ht="25.5">
      <c r="A374" s="17" t="s">
        <v>45</v>
      </c>
      <c r="B374" s="22" t="s">
        <v>473</v>
      </c>
      <c r="C374" s="22" t="s">
        <v>474</v>
      </c>
      <c r="D374" s="17" t="s">
        <v>51</v>
      </c>
      <c r="E374" s="23" t="s">
        <v>475</v>
      </c>
      <c r="F374" s="24" t="s">
        <v>125</v>
      </c>
      <c r="G374" s="25">
        <v>4</v>
      </c>
      <c r="H374" s="26"/>
      <c r="I374" s="26">
        <f>ROUND(ROUND(H374,2)*ROUND(G374,3),2)</f>
        <v>0</v>
      </c>
      <c r="O374">
        <f>(I374*21)/100</f>
        <v>0</v>
      </c>
      <c r="P374" t="s">
        <v>25</v>
      </c>
    </row>
    <row r="375" spans="1:5" ht="12.75">
      <c r="A375" s="27" t="s">
        <v>50</v>
      </c>
      <c r="E375" s="28" t="s">
        <v>51</v>
      </c>
    </row>
    <row r="376" spans="1:5" ht="77.25">
      <c r="A376" s="29" t="s">
        <v>52</v>
      </c>
      <c r="E376" s="30" t="s">
        <v>476</v>
      </c>
    </row>
    <row r="377" spans="1:5" ht="25.5">
      <c r="A377" t="s">
        <v>54</v>
      </c>
      <c r="E377" s="28" t="s">
        <v>477</v>
      </c>
    </row>
    <row r="378" spans="1:16" ht="25.5">
      <c r="A378" s="17" t="s">
        <v>45</v>
      </c>
      <c r="B378" s="22" t="s">
        <v>478</v>
      </c>
      <c r="C378" s="22" t="s">
        <v>479</v>
      </c>
      <c r="D378" s="17" t="s">
        <v>51</v>
      </c>
      <c r="E378" s="23" t="s">
        <v>480</v>
      </c>
      <c r="F378" s="24" t="s">
        <v>125</v>
      </c>
      <c r="G378" s="25">
        <v>3</v>
      </c>
      <c r="H378" s="26"/>
      <c r="I378" s="26">
        <f>ROUND(ROUND(H378,2)*ROUND(G378,3),2)</f>
        <v>0</v>
      </c>
      <c r="O378">
        <f>(I378*21)/100</f>
        <v>0</v>
      </c>
      <c r="P378" t="s">
        <v>25</v>
      </c>
    </row>
    <row r="379" spans="1:5" ht="12.75">
      <c r="A379" s="27" t="s">
        <v>50</v>
      </c>
      <c r="E379" s="28" t="s">
        <v>51</v>
      </c>
    </row>
    <row r="380" spans="1:5" ht="25.5">
      <c r="A380" s="29" t="s">
        <v>52</v>
      </c>
      <c r="E380" s="30" t="s">
        <v>481</v>
      </c>
    </row>
    <row r="381" spans="1:5" ht="64.5">
      <c r="A381" t="s">
        <v>54</v>
      </c>
      <c r="E381" s="28" t="s">
        <v>482</v>
      </c>
    </row>
    <row r="382" spans="1:16" ht="12.75">
      <c r="A382" s="17" t="s">
        <v>45</v>
      </c>
      <c r="B382" s="22" t="s">
        <v>483</v>
      </c>
      <c r="C382" s="22" t="s">
        <v>484</v>
      </c>
      <c r="D382" s="17" t="s">
        <v>51</v>
      </c>
      <c r="E382" s="23" t="s">
        <v>485</v>
      </c>
      <c r="F382" s="24" t="s">
        <v>125</v>
      </c>
      <c r="G382" s="25">
        <v>3</v>
      </c>
      <c r="H382" s="26"/>
      <c r="I382" s="26">
        <f>ROUND(ROUND(H382,2)*ROUND(G382,3),2)</f>
        <v>0</v>
      </c>
      <c r="O382">
        <f>(I382*21)/100</f>
        <v>0</v>
      </c>
      <c r="P382" t="s">
        <v>25</v>
      </c>
    </row>
    <row r="383" spans="1:5" ht="12.75">
      <c r="A383" s="27" t="s">
        <v>50</v>
      </c>
      <c r="E383" s="28" t="s">
        <v>51</v>
      </c>
    </row>
    <row r="384" spans="1:5" ht="25.5">
      <c r="A384" s="29" t="s">
        <v>52</v>
      </c>
      <c r="E384" s="30" t="s">
        <v>481</v>
      </c>
    </row>
    <row r="385" spans="1:5" ht="25.5">
      <c r="A385" t="s">
        <v>54</v>
      </c>
      <c r="E385" s="28" t="s">
        <v>472</v>
      </c>
    </row>
    <row r="386" spans="1:16" ht="25.5">
      <c r="A386" s="17" t="s">
        <v>45</v>
      </c>
      <c r="B386" s="22" t="s">
        <v>486</v>
      </c>
      <c r="C386" s="22" t="s">
        <v>487</v>
      </c>
      <c r="D386" s="17" t="s">
        <v>51</v>
      </c>
      <c r="E386" s="23" t="s">
        <v>488</v>
      </c>
      <c r="F386" s="24" t="s">
        <v>125</v>
      </c>
      <c r="G386" s="25">
        <v>2</v>
      </c>
      <c r="H386" s="26"/>
      <c r="I386" s="26">
        <f>ROUND(ROUND(H386,2)*ROUND(G386,3),2)</f>
        <v>0</v>
      </c>
      <c r="O386">
        <f>(I386*21)/100</f>
        <v>0</v>
      </c>
      <c r="P386" t="s">
        <v>25</v>
      </c>
    </row>
    <row r="387" spans="1:5" ht="12.75">
      <c r="A387" s="27" t="s">
        <v>50</v>
      </c>
      <c r="E387" s="28" t="s">
        <v>51</v>
      </c>
    </row>
    <row r="388" spans="1:5" ht="25.5">
      <c r="A388" s="29" t="s">
        <v>52</v>
      </c>
      <c r="E388" s="30" t="s">
        <v>489</v>
      </c>
    </row>
    <row r="389" spans="1:5" ht="25.5">
      <c r="A389" t="s">
        <v>54</v>
      </c>
      <c r="E389" s="28" t="s">
        <v>490</v>
      </c>
    </row>
    <row r="390" spans="1:16" ht="12.75">
      <c r="A390" s="17" t="s">
        <v>45</v>
      </c>
      <c r="B390" s="22" t="s">
        <v>491</v>
      </c>
      <c r="C390" s="22" t="s">
        <v>492</v>
      </c>
      <c r="D390" s="17" t="s">
        <v>51</v>
      </c>
      <c r="E390" s="23" t="s">
        <v>493</v>
      </c>
      <c r="F390" s="24" t="s">
        <v>125</v>
      </c>
      <c r="G390" s="25">
        <v>2</v>
      </c>
      <c r="H390" s="26"/>
      <c r="I390" s="26">
        <f>ROUND(ROUND(H390,2)*ROUND(G390,3),2)</f>
        <v>0</v>
      </c>
      <c r="O390">
        <f>(I390*21)/100</f>
        <v>0</v>
      </c>
      <c r="P390" t="s">
        <v>25</v>
      </c>
    </row>
    <row r="391" spans="1:5" ht="12.75">
      <c r="A391" s="27" t="s">
        <v>50</v>
      </c>
      <c r="E391" s="28" t="s">
        <v>51</v>
      </c>
    </row>
    <row r="392" spans="1:5" ht="25.5">
      <c r="A392" s="29" t="s">
        <v>52</v>
      </c>
      <c r="E392" s="30" t="s">
        <v>471</v>
      </c>
    </row>
    <row r="393" spans="1:5" ht="25.5">
      <c r="A393" t="s">
        <v>54</v>
      </c>
      <c r="E393" s="28" t="s">
        <v>472</v>
      </c>
    </row>
    <row r="394" spans="1:16" ht="12.75">
      <c r="A394" s="17" t="s">
        <v>45</v>
      </c>
      <c r="B394" s="22" t="s">
        <v>494</v>
      </c>
      <c r="C394" s="22" t="s">
        <v>495</v>
      </c>
      <c r="D394" s="17" t="s">
        <v>51</v>
      </c>
      <c r="E394" s="23" t="s">
        <v>496</v>
      </c>
      <c r="F394" s="24" t="s">
        <v>125</v>
      </c>
      <c r="G394" s="25">
        <v>3</v>
      </c>
      <c r="H394" s="26"/>
      <c r="I394" s="26">
        <f>ROUND(ROUND(H394,2)*ROUND(G394,3),2)</f>
        <v>0</v>
      </c>
      <c r="O394">
        <f>(I394*21)/100</f>
        <v>0</v>
      </c>
      <c r="P394" t="s">
        <v>25</v>
      </c>
    </row>
    <row r="395" spans="1:5" ht="12.75">
      <c r="A395" s="27" t="s">
        <v>50</v>
      </c>
      <c r="E395" s="28" t="s">
        <v>51</v>
      </c>
    </row>
    <row r="396" spans="1:5" ht="25.5">
      <c r="A396" s="29" t="s">
        <v>52</v>
      </c>
      <c r="E396" s="30" t="s">
        <v>481</v>
      </c>
    </row>
    <row r="397" spans="1:5" ht="51">
      <c r="A397" t="s">
        <v>54</v>
      </c>
      <c r="E397" s="28" t="s">
        <v>497</v>
      </c>
    </row>
    <row r="398" spans="1:16" ht="25.5">
      <c r="A398" s="17" t="s">
        <v>45</v>
      </c>
      <c r="B398" s="22" t="s">
        <v>498</v>
      </c>
      <c r="C398" s="22" t="s">
        <v>499</v>
      </c>
      <c r="D398" s="17" t="s">
        <v>51</v>
      </c>
      <c r="E398" s="23" t="s">
        <v>500</v>
      </c>
      <c r="F398" s="24" t="s">
        <v>156</v>
      </c>
      <c r="G398" s="25">
        <v>46.14</v>
      </c>
      <c r="H398" s="26"/>
      <c r="I398" s="26">
        <f>ROUND(ROUND(H398,2)*ROUND(G398,3),2)</f>
        <v>0</v>
      </c>
      <c r="O398">
        <f>(I398*21)/100</f>
        <v>0</v>
      </c>
      <c r="P398" t="s">
        <v>25</v>
      </c>
    </row>
    <row r="399" spans="1:5" ht="12.75">
      <c r="A399" s="27" t="s">
        <v>50</v>
      </c>
      <c r="E399" s="28" t="s">
        <v>51</v>
      </c>
    </row>
    <row r="400" spans="1:5" ht="141.75">
      <c r="A400" s="29" t="s">
        <v>52</v>
      </c>
      <c r="E400" s="30" t="s">
        <v>501</v>
      </c>
    </row>
    <row r="401" spans="1:5" ht="38.25">
      <c r="A401" t="s">
        <v>54</v>
      </c>
      <c r="E401" s="28" t="s">
        <v>502</v>
      </c>
    </row>
    <row r="402" spans="1:16" ht="12.75">
      <c r="A402" s="17" t="s">
        <v>45</v>
      </c>
      <c r="B402" s="22" t="s">
        <v>503</v>
      </c>
      <c r="C402" s="22" t="s">
        <v>504</v>
      </c>
      <c r="D402" s="17" t="s">
        <v>51</v>
      </c>
      <c r="E402" s="23" t="s">
        <v>505</v>
      </c>
      <c r="F402" s="24" t="s">
        <v>49</v>
      </c>
      <c r="G402" s="25">
        <v>14.963</v>
      </c>
      <c r="H402" s="26"/>
      <c r="I402" s="26">
        <f>ROUND(ROUND(H402,2)*ROUND(G402,3),2)</f>
        <v>0</v>
      </c>
      <c r="O402">
        <f>(I402*21)/100</f>
        <v>0</v>
      </c>
      <c r="P402" t="s">
        <v>25</v>
      </c>
    </row>
    <row r="403" spans="1:5" ht="12.75">
      <c r="A403" s="27" t="s">
        <v>50</v>
      </c>
      <c r="E403" s="28" t="s">
        <v>51</v>
      </c>
    </row>
    <row r="404" spans="1:5" ht="25.5">
      <c r="A404" s="29" t="s">
        <v>52</v>
      </c>
      <c r="E404" s="30" t="s">
        <v>506</v>
      </c>
    </row>
    <row r="405" spans="1:5" ht="51">
      <c r="A405" t="s">
        <v>54</v>
      </c>
      <c r="E405" s="28" t="s">
        <v>507</v>
      </c>
    </row>
    <row r="406" spans="1:16" ht="12.75">
      <c r="A406" s="17" t="s">
        <v>45</v>
      </c>
      <c r="B406" s="22" t="s">
        <v>508</v>
      </c>
      <c r="C406" s="22" t="s">
        <v>509</v>
      </c>
      <c r="D406" s="17" t="s">
        <v>51</v>
      </c>
      <c r="E406" s="23" t="s">
        <v>510</v>
      </c>
      <c r="F406" s="24" t="s">
        <v>144</v>
      </c>
      <c r="G406" s="25">
        <v>401.8</v>
      </c>
      <c r="H406" s="26"/>
      <c r="I406" s="26">
        <f>ROUND(ROUND(H406,2)*ROUND(G406,3),2)</f>
        <v>0</v>
      </c>
      <c r="O406">
        <f>(I406*21)/100</f>
        <v>0</v>
      </c>
      <c r="P406" t="s">
        <v>25</v>
      </c>
    </row>
    <row r="407" spans="1:5" ht="12.75">
      <c r="A407" s="27" t="s">
        <v>50</v>
      </c>
      <c r="E407" s="28" t="s">
        <v>51</v>
      </c>
    </row>
    <row r="408" spans="1:5" ht="25.5">
      <c r="A408" s="29" t="s">
        <v>52</v>
      </c>
      <c r="E408" s="30" t="s">
        <v>511</v>
      </c>
    </row>
    <row r="409" spans="1:5" ht="51">
      <c r="A409" t="s">
        <v>54</v>
      </c>
      <c r="E409" s="28" t="s">
        <v>512</v>
      </c>
    </row>
    <row r="410" spans="1:16" ht="12.75">
      <c r="A410" s="17" t="s">
        <v>45</v>
      </c>
      <c r="B410" s="22" t="s">
        <v>513</v>
      </c>
      <c r="C410" s="22" t="s">
        <v>514</v>
      </c>
      <c r="D410" s="17" t="s">
        <v>51</v>
      </c>
      <c r="E410" s="23" t="s">
        <v>515</v>
      </c>
      <c r="F410" s="24" t="s">
        <v>144</v>
      </c>
      <c r="G410" s="25">
        <v>497.6</v>
      </c>
      <c r="H410" s="26"/>
      <c r="I410" s="26">
        <f>ROUND(ROUND(H410,2)*ROUND(G410,3),2)</f>
        <v>0</v>
      </c>
      <c r="O410">
        <f>(I410*21)/100</f>
        <v>0</v>
      </c>
      <c r="P410" t="s">
        <v>25</v>
      </c>
    </row>
    <row r="411" spans="1:5" ht="12.75">
      <c r="A411" s="27" t="s">
        <v>50</v>
      </c>
      <c r="E411" s="28" t="s">
        <v>51</v>
      </c>
    </row>
    <row r="412" spans="1:5" ht="115.5">
      <c r="A412" s="29" t="s">
        <v>52</v>
      </c>
      <c r="E412" s="30" t="s">
        <v>516</v>
      </c>
    </row>
    <row r="413" spans="1:5" ht="51">
      <c r="A413" t="s">
        <v>54</v>
      </c>
      <c r="E413" s="28" t="s">
        <v>512</v>
      </c>
    </row>
    <row r="414" spans="1:16" ht="12.75">
      <c r="A414" s="17" t="s">
        <v>45</v>
      </c>
      <c r="B414" s="22" t="s">
        <v>517</v>
      </c>
      <c r="C414" s="22" t="s">
        <v>518</v>
      </c>
      <c r="D414" s="17" t="s">
        <v>51</v>
      </c>
      <c r="E414" s="23" t="s">
        <v>519</v>
      </c>
      <c r="F414" s="24" t="s">
        <v>144</v>
      </c>
      <c r="G414" s="25">
        <v>30</v>
      </c>
      <c r="H414" s="26"/>
      <c r="I414" s="26">
        <f>ROUND(ROUND(H414,2)*ROUND(G414,3),2)</f>
        <v>0</v>
      </c>
      <c r="O414">
        <f>(I414*21)/100</f>
        <v>0</v>
      </c>
      <c r="P414" t="s">
        <v>25</v>
      </c>
    </row>
    <row r="415" spans="1:5" ht="12.75">
      <c r="A415" s="27" t="s">
        <v>50</v>
      </c>
      <c r="E415" s="28" t="s">
        <v>51</v>
      </c>
    </row>
    <row r="416" spans="1:5" ht="141.75">
      <c r="A416" s="29" t="s">
        <v>52</v>
      </c>
      <c r="E416" s="30" t="s">
        <v>520</v>
      </c>
    </row>
    <row r="417" spans="1:5" ht="51">
      <c r="A417" t="s">
        <v>54</v>
      </c>
      <c r="E417" s="28" t="s">
        <v>512</v>
      </c>
    </row>
    <row r="418" spans="1:16" ht="12.75">
      <c r="A418" s="17" t="s">
        <v>45</v>
      </c>
      <c r="B418" s="22" t="s">
        <v>521</v>
      </c>
      <c r="C418" s="22" t="s">
        <v>522</v>
      </c>
      <c r="D418" s="17" t="s">
        <v>51</v>
      </c>
      <c r="E418" s="23" t="s">
        <v>523</v>
      </c>
      <c r="F418" s="24" t="s">
        <v>144</v>
      </c>
      <c r="G418" s="25">
        <v>1080.8</v>
      </c>
      <c r="H418" s="26"/>
      <c r="I418" s="26">
        <f>ROUND(ROUND(H418,2)*ROUND(G418,3),2)</f>
        <v>0</v>
      </c>
      <c r="O418">
        <f>(I418*21)/100</f>
        <v>0</v>
      </c>
      <c r="P418" t="s">
        <v>25</v>
      </c>
    </row>
    <row r="419" spans="1:5" ht="12.75">
      <c r="A419" s="27" t="s">
        <v>50</v>
      </c>
      <c r="E419" s="28" t="s">
        <v>51</v>
      </c>
    </row>
    <row r="420" spans="1:5" ht="25.5">
      <c r="A420" s="29" t="s">
        <v>52</v>
      </c>
      <c r="E420" s="30" t="s">
        <v>524</v>
      </c>
    </row>
    <row r="421" spans="1:5" ht="25.5">
      <c r="A421" t="s">
        <v>54</v>
      </c>
      <c r="E421" s="28" t="s">
        <v>525</v>
      </c>
    </row>
    <row r="422" spans="1:16" ht="12.75">
      <c r="A422" s="17" t="s">
        <v>45</v>
      </c>
      <c r="B422" s="22" t="s">
        <v>526</v>
      </c>
      <c r="C422" s="22" t="s">
        <v>527</v>
      </c>
      <c r="D422" s="17" t="s">
        <v>51</v>
      </c>
      <c r="E422" s="23" t="s">
        <v>528</v>
      </c>
      <c r="F422" s="24" t="s">
        <v>144</v>
      </c>
      <c r="G422" s="25">
        <v>1080.8</v>
      </c>
      <c r="H422" s="26"/>
      <c r="I422" s="26">
        <f>ROUND(ROUND(H422,2)*ROUND(G422,3),2)</f>
        <v>0</v>
      </c>
      <c r="O422">
        <f>(I422*21)/100</f>
        <v>0</v>
      </c>
      <c r="P422" t="s">
        <v>25</v>
      </c>
    </row>
    <row r="423" spans="1:5" ht="12.75">
      <c r="A423" s="27" t="s">
        <v>50</v>
      </c>
      <c r="E423" s="28" t="s">
        <v>51</v>
      </c>
    </row>
    <row r="424" spans="1:5" ht="25.5">
      <c r="A424" s="29" t="s">
        <v>52</v>
      </c>
      <c r="E424" s="30" t="s">
        <v>524</v>
      </c>
    </row>
    <row r="425" spans="1:5" ht="25.5">
      <c r="A425" t="s">
        <v>54</v>
      </c>
      <c r="E425" s="28" t="s">
        <v>525</v>
      </c>
    </row>
    <row r="426" spans="1:16" ht="12.75">
      <c r="A426" s="17" t="s">
        <v>45</v>
      </c>
      <c r="B426" s="22" t="s">
        <v>529</v>
      </c>
      <c r="C426" s="22" t="s">
        <v>530</v>
      </c>
      <c r="D426" s="17" t="s">
        <v>51</v>
      </c>
      <c r="E426" s="23" t="s">
        <v>531</v>
      </c>
      <c r="F426" s="24" t="s">
        <v>144</v>
      </c>
      <c r="G426" s="25">
        <v>1080.8</v>
      </c>
      <c r="H426" s="26"/>
      <c r="I426" s="26">
        <f>ROUND(ROUND(H426,2)*ROUND(G426,3),2)</f>
        <v>0</v>
      </c>
      <c r="O426">
        <f>(I426*21)/100</f>
        <v>0</v>
      </c>
      <c r="P426" t="s">
        <v>25</v>
      </c>
    </row>
    <row r="427" spans="1:5" ht="12.75">
      <c r="A427" s="27" t="s">
        <v>50</v>
      </c>
      <c r="E427" s="28" t="s">
        <v>51</v>
      </c>
    </row>
    <row r="428" spans="1:5" ht="25.5">
      <c r="A428" s="29" t="s">
        <v>52</v>
      </c>
      <c r="E428" s="30" t="s">
        <v>524</v>
      </c>
    </row>
    <row r="429" spans="1:5" ht="25.5">
      <c r="A429" t="s">
        <v>54</v>
      </c>
      <c r="E429" s="28" t="s">
        <v>525</v>
      </c>
    </row>
    <row r="430" spans="1:16" ht="12.75">
      <c r="A430" s="17" t="s">
        <v>45</v>
      </c>
      <c r="B430" s="22" t="s">
        <v>532</v>
      </c>
      <c r="C430" s="22" t="s">
        <v>533</v>
      </c>
      <c r="D430" s="17" t="s">
        <v>51</v>
      </c>
      <c r="E430" s="23" t="s">
        <v>534</v>
      </c>
      <c r="F430" s="24" t="s">
        <v>144</v>
      </c>
      <c r="G430" s="25">
        <v>19.75</v>
      </c>
      <c r="H430" s="26"/>
      <c r="I430" s="26">
        <f>ROUND(ROUND(H430,2)*ROUND(G430,3),2)</f>
        <v>0</v>
      </c>
      <c r="O430">
        <f>(I430*21)/100</f>
        <v>0</v>
      </c>
      <c r="P430" t="s">
        <v>25</v>
      </c>
    </row>
    <row r="431" spans="1:5" ht="12.75">
      <c r="A431" s="27" t="s">
        <v>50</v>
      </c>
      <c r="E431" s="28" t="s">
        <v>51</v>
      </c>
    </row>
    <row r="432" spans="1:5" ht="25.5">
      <c r="A432" s="29" t="s">
        <v>52</v>
      </c>
      <c r="E432" s="30" t="s">
        <v>535</v>
      </c>
    </row>
    <row r="433" spans="1:5" ht="231.75">
      <c r="A433" t="s">
        <v>54</v>
      </c>
      <c r="E433" s="28" t="s">
        <v>536</v>
      </c>
    </row>
    <row r="434" spans="1:16" ht="12.75">
      <c r="A434" s="17" t="s">
        <v>45</v>
      </c>
      <c r="B434" s="22" t="s">
        <v>537</v>
      </c>
      <c r="C434" s="22" t="s">
        <v>538</v>
      </c>
      <c r="D434" s="17" t="s">
        <v>51</v>
      </c>
      <c r="E434" s="23" t="s">
        <v>539</v>
      </c>
      <c r="F434" s="24" t="s">
        <v>156</v>
      </c>
      <c r="G434" s="25">
        <v>833.22</v>
      </c>
      <c r="H434" s="26"/>
      <c r="I434" s="26">
        <f>ROUND(ROUND(H434,2)*ROUND(G434,3),2)</f>
        <v>0</v>
      </c>
      <c r="O434">
        <f>(I434*21)/100</f>
        <v>0</v>
      </c>
      <c r="P434" t="s">
        <v>25</v>
      </c>
    </row>
    <row r="435" spans="1:5" ht="12.75">
      <c r="A435" s="27" t="s">
        <v>50</v>
      </c>
      <c r="E435" s="28" t="s">
        <v>51</v>
      </c>
    </row>
    <row r="436" spans="1:5" ht="25.5">
      <c r="A436" s="29" t="s">
        <v>52</v>
      </c>
      <c r="E436" s="30" t="s">
        <v>540</v>
      </c>
    </row>
    <row r="437" spans="1:5" ht="25.5">
      <c r="A437" t="s">
        <v>54</v>
      </c>
      <c r="E437" s="28" t="s">
        <v>541</v>
      </c>
    </row>
    <row r="438" spans="1:16" ht="12.75">
      <c r="A438" s="17" t="s">
        <v>45</v>
      </c>
      <c r="B438" s="22" t="s">
        <v>542</v>
      </c>
      <c r="C438" s="22" t="s">
        <v>543</v>
      </c>
      <c r="D438" s="17" t="s">
        <v>70</v>
      </c>
      <c r="E438" s="23" t="s">
        <v>544</v>
      </c>
      <c r="F438" s="24" t="s">
        <v>49</v>
      </c>
      <c r="G438" s="25">
        <v>57</v>
      </c>
      <c r="H438" s="26"/>
      <c r="I438" s="26">
        <f>ROUND(ROUND(H438,2)*ROUND(G438,3),2)</f>
        <v>0</v>
      </c>
      <c r="O438">
        <f>(I438*21)/100</f>
        <v>0</v>
      </c>
      <c r="P438" t="s">
        <v>25</v>
      </c>
    </row>
    <row r="439" spans="1:5" ht="12.75">
      <c r="A439" s="27" t="s">
        <v>50</v>
      </c>
      <c r="E439" s="28" t="s">
        <v>51</v>
      </c>
    </row>
    <row r="440" spans="1:5" ht="25.5">
      <c r="A440" s="29" t="s">
        <v>52</v>
      </c>
      <c r="E440" s="30" t="s">
        <v>545</v>
      </c>
    </row>
    <row r="441" spans="1:5" ht="102.75">
      <c r="A441" t="s">
        <v>54</v>
      </c>
      <c r="E441" s="28" t="s">
        <v>546</v>
      </c>
    </row>
    <row r="442" spans="1:16" ht="12.75">
      <c r="A442" s="17" t="s">
        <v>45</v>
      </c>
      <c r="B442" s="22" t="s">
        <v>547</v>
      </c>
      <c r="C442" s="22" t="s">
        <v>548</v>
      </c>
      <c r="D442" s="17" t="s">
        <v>64</v>
      </c>
      <c r="E442" s="23" t="s">
        <v>549</v>
      </c>
      <c r="F442" s="24" t="s">
        <v>125</v>
      </c>
      <c r="G442" s="25">
        <v>7</v>
      </c>
      <c r="H442" s="26"/>
      <c r="I442" s="26">
        <f>ROUND(ROUND(H442,2)*ROUND(G442,3),2)</f>
        <v>0</v>
      </c>
      <c r="O442">
        <f>(I442*21)/100</f>
        <v>0</v>
      </c>
      <c r="P442" t="s">
        <v>25</v>
      </c>
    </row>
    <row r="443" spans="1:5" ht="12.75">
      <c r="A443" s="27" t="s">
        <v>50</v>
      </c>
      <c r="E443" s="28" t="s">
        <v>51</v>
      </c>
    </row>
    <row r="444" spans="1:5" ht="25.5">
      <c r="A444" s="29" t="s">
        <v>52</v>
      </c>
      <c r="E444" s="30" t="s">
        <v>550</v>
      </c>
    </row>
    <row r="445" spans="1:5" ht="90">
      <c r="A445" t="s">
        <v>54</v>
      </c>
      <c r="E445" s="28" t="s">
        <v>551</v>
      </c>
    </row>
    <row r="446" spans="1:18" ht="12.75" customHeight="1">
      <c r="A446" s="5" t="s">
        <v>43</v>
      </c>
      <c r="B446" s="5"/>
      <c r="C446" s="31" t="s">
        <v>478</v>
      </c>
      <c r="D446" s="5"/>
      <c r="E446" s="20" t="s">
        <v>552</v>
      </c>
      <c r="F446" s="5"/>
      <c r="G446" s="5"/>
      <c r="H446" s="5"/>
      <c r="I446" s="32">
        <f>0+Q446</f>
        <v>0</v>
      </c>
      <c r="O446">
        <f>0+R446</f>
        <v>0</v>
      </c>
      <c r="Q446">
        <f>0+I447</f>
        <v>0</v>
      </c>
      <c r="R446">
        <f>0+O447</f>
        <v>0</v>
      </c>
    </row>
    <row r="447" spans="1:16" ht="12.75">
      <c r="A447" s="17" t="s">
        <v>45</v>
      </c>
      <c r="B447" s="22" t="s">
        <v>553</v>
      </c>
      <c r="C447" s="22" t="s">
        <v>554</v>
      </c>
      <c r="D447" s="17" t="s">
        <v>51</v>
      </c>
      <c r="E447" s="23" t="s">
        <v>555</v>
      </c>
      <c r="F447" s="24" t="s">
        <v>125</v>
      </c>
      <c r="G447" s="25">
        <v>3</v>
      </c>
      <c r="H447" s="26"/>
      <c r="I447" s="26">
        <f>ROUND(ROUND(H447,2)*ROUND(G447,3),2)</f>
        <v>0</v>
      </c>
      <c r="O447">
        <f>(I447*21)/100</f>
        <v>0</v>
      </c>
      <c r="P447" t="s">
        <v>25</v>
      </c>
    </row>
    <row r="448" spans="1:5" ht="12.75">
      <c r="A448" s="27" t="s">
        <v>50</v>
      </c>
      <c r="E448" s="28" t="s">
        <v>51</v>
      </c>
    </row>
    <row r="449" spans="1:5" ht="25.5">
      <c r="A449" s="29" t="s">
        <v>52</v>
      </c>
      <c r="E449" s="30" t="s">
        <v>556</v>
      </c>
    </row>
    <row r="450" spans="1:5" ht="12.75">
      <c r="A450" t="s">
        <v>54</v>
      </c>
      <c r="E450" s="28" t="s">
        <v>557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Kudrnová</cp:lastModifiedBy>
  <dcterms:modified xsi:type="dcterms:W3CDTF">2022-04-20T07:23:08Z</dcterms:modified>
  <cp:category/>
  <cp:version/>
  <cp:contentType/>
  <cp:contentStatus/>
</cp:coreProperties>
</file>