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psam\OneDrive\Plocha\Proprojekt\2021027_Parkoviště u pošty, Varnsdorf\Rozpočt\"/>
    </mc:Choice>
  </mc:AlternateContent>
  <bookViews>
    <workbookView xWindow="0" yWindow="0" windowWidth="0" windowHeight="0"/>
  </bookViews>
  <sheets>
    <sheet name="Rekapitulace stavby" sheetId="1" r:id="rId1"/>
    <sheet name="2021027 - Parkoviště U Po..." sheetId="2" r:id="rId2"/>
    <sheet name="2021027a - Přeložka vede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'2021027 - Parkoviště U Po...'!$C$125:$K$285</definedName>
    <definedName name="_xlnm.Print_Area" localSheetId="1">'2021027 - Parkoviště U Po...'!$C$4:$J$76,'2021027 - Parkoviště U Po...'!$C$82:$J$109,'2021027 - Parkoviště U Po...'!$C$115:$J$285</definedName>
    <definedName name="_xlnm.Print_Titles" localSheetId="1">'2021027 - Parkoviště U Po...'!$125:$125</definedName>
    <definedName name="_xlnm._FilterDatabase" localSheetId="2" hidden="1">'2021027a - Přeložka veden...'!$C$117:$K$121</definedName>
    <definedName name="_xlnm.Print_Area" localSheetId="2">'2021027a - Přeložka veden...'!$C$4:$J$76,'2021027a - Přeložka veden...'!$C$82:$J$99,'2021027a - Přeložka veden...'!$C$105:$J$121</definedName>
    <definedName name="_xlnm.Print_Titles" localSheetId="2">'2021027a - Přeložka veden...'!$117:$117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J115"/>
  <c r="J114"/>
  <c r="F114"/>
  <c r="F112"/>
  <c r="E110"/>
  <c r="J92"/>
  <c r="J91"/>
  <c r="F91"/>
  <c r="F89"/>
  <c r="E87"/>
  <c r="J18"/>
  <c r="E18"/>
  <c r="F92"/>
  <c r="J17"/>
  <c r="J12"/>
  <c r="J89"/>
  <c r="E7"/>
  <c r="E85"/>
  <c i="2" r="J35"/>
  <c r="J34"/>
  <c i="1" r="AY95"/>
  <c i="2" r="J33"/>
  <c i="1" r="AX95"/>
  <c i="2" r="BI285"/>
  <c r="BH285"/>
  <c r="BG285"/>
  <c r="BF285"/>
  <c r="T285"/>
  <c r="T284"/>
  <c r="R285"/>
  <c r="R284"/>
  <c r="P285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T279"/>
  <c r="R280"/>
  <c r="R279"/>
  <c r="P280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2"/>
  <c r="BH272"/>
  <c r="BG272"/>
  <c r="BF272"/>
  <c r="T272"/>
  <c r="T271"/>
  <c r="T270"/>
  <c r="R272"/>
  <c r="R271"/>
  <c r="R270"/>
  <c r="P272"/>
  <c r="P271"/>
  <c r="P270"/>
  <c r="BI269"/>
  <c r="BH269"/>
  <c r="BG269"/>
  <c r="BF269"/>
  <c r="T269"/>
  <c r="T268"/>
  <c r="R269"/>
  <c r="R268"/>
  <c r="P269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0"/>
  <c r="J89"/>
  <c r="F89"/>
  <c r="F87"/>
  <c r="E85"/>
  <c r="J16"/>
  <c r="E16"/>
  <c r="F123"/>
  <c r="J15"/>
  <c r="J10"/>
  <c r="J120"/>
  <c i="1" r="L90"/>
  <c r="AM90"/>
  <c r="AM89"/>
  <c r="L89"/>
  <c r="AM87"/>
  <c r="L87"/>
  <c r="L85"/>
  <c r="L84"/>
  <c i="2" r="BK165"/>
  <c r="BK163"/>
  <c r="J162"/>
  <c r="BK158"/>
  <c r="J157"/>
  <c r="BK155"/>
  <c r="J153"/>
  <c r="BK150"/>
  <c r="J145"/>
  <c r="BK139"/>
  <c r="J138"/>
  <c r="BK136"/>
  <c r="BK134"/>
  <c r="BK133"/>
  <c r="J132"/>
  <c r="J130"/>
  <c r="J285"/>
  <c r="BK282"/>
  <c r="BK278"/>
  <c r="BK276"/>
  <c r="BK272"/>
  <c r="BK267"/>
  <c r="BK263"/>
  <c r="J261"/>
  <c r="J256"/>
  <c r="J253"/>
  <c r="J248"/>
  <c r="J245"/>
  <c r="J239"/>
  <c r="J235"/>
  <c r="BK231"/>
  <c r="BK228"/>
  <c r="J226"/>
  <c r="BK223"/>
  <c r="J218"/>
  <c r="BK216"/>
  <c r="BK209"/>
  <c r="BK205"/>
  <c r="BK199"/>
  <c r="J196"/>
  <c r="J192"/>
  <c r="J188"/>
  <c r="J185"/>
  <c r="J181"/>
  <c r="BK177"/>
  <c r="BK173"/>
  <c r="J170"/>
  <c r="J167"/>
  <c i="3" r="F37"/>
  <c i="1" r="BD96"/>
  <c i="2" r="J165"/>
  <c r="J163"/>
  <c r="BK160"/>
  <c r="J158"/>
  <c r="BK156"/>
  <c r="J155"/>
  <c r="J154"/>
  <c r="BK152"/>
  <c r="J150"/>
  <c r="BK141"/>
  <c r="J139"/>
  <c r="BK137"/>
  <c r="J136"/>
  <c r="BK135"/>
  <c r="J134"/>
  <c r="BK132"/>
  <c r="J131"/>
  <c r="J129"/>
  <c r="J283"/>
  <c r="J280"/>
  <c r="BK277"/>
  <c r="J275"/>
  <c r="J269"/>
  <c r="J266"/>
  <c r="J263"/>
  <c r="J259"/>
  <c r="BK256"/>
  <c r="J254"/>
  <c r="BK248"/>
  <c r="J247"/>
  <c r="J243"/>
  <c r="J237"/>
  <c r="BK232"/>
  <c r="J231"/>
  <c r="J228"/>
  <c r="BK226"/>
  <c r="BK224"/>
  <c r="BK222"/>
  <c r="J217"/>
  <c r="J214"/>
  <c r="J208"/>
  <c r="J202"/>
  <c r="BK194"/>
  <c r="J193"/>
  <c r="J191"/>
  <c r="J187"/>
  <c r="J183"/>
  <c r="J180"/>
  <c r="J177"/>
  <c r="J173"/>
  <c r="BK170"/>
  <c r="BK167"/>
  <c i="3" r="BK121"/>
  <c r="F36"/>
  <c i="1" r="BC96"/>
  <c i="2" r="J166"/>
  <c r="BK162"/>
  <c r="J160"/>
  <c r="BK157"/>
  <c r="J156"/>
  <c r="BK154"/>
  <c r="BK153"/>
  <c r="J152"/>
  <c r="BK145"/>
  <c r="J141"/>
  <c r="BK138"/>
  <c r="J137"/>
  <c r="J135"/>
  <c r="J133"/>
  <c r="BK131"/>
  <c r="BK129"/>
  <c r="BK283"/>
  <c r="BK280"/>
  <c r="J277"/>
  <c r="BK275"/>
  <c r="BK269"/>
  <c r="BK266"/>
  <c r="BK265"/>
  <c r="BK261"/>
  <c r="BK257"/>
  <c r="BK254"/>
  <c r="BK250"/>
  <c r="BK247"/>
  <c r="BK243"/>
  <c r="BK237"/>
  <c r="BK233"/>
  <c r="J232"/>
  <c r="J230"/>
  <c r="J227"/>
  <c r="J225"/>
  <c r="J223"/>
  <c r="BK218"/>
  <c r="J216"/>
  <c r="BK208"/>
  <c r="BK202"/>
  <c r="BK196"/>
  <c r="BK193"/>
  <c r="BK191"/>
  <c r="BK187"/>
  <c r="BK183"/>
  <c r="BK180"/>
  <c r="J178"/>
  <c r="J175"/>
  <c r="J172"/>
  <c r="J169"/>
  <c i="1" r="AS94"/>
  <c i="3" r="F35"/>
  <c i="1" r="BB96"/>
  <c i="2" r="BK130"/>
  <c r="BK285"/>
  <c r="J282"/>
  <c r="J278"/>
  <c r="J276"/>
  <c r="J272"/>
  <c r="J267"/>
  <c r="J265"/>
  <c r="BK259"/>
  <c r="J257"/>
  <c r="BK253"/>
  <c r="J250"/>
  <c r="BK245"/>
  <c r="BK239"/>
  <c r="BK235"/>
  <c r="J233"/>
  <c r="BK230"/>
  <c r="BK227"/>
  <c r="BK225"/>
  <c r="J224"/>
  <c r="J222"/>
  <c r="BK217"/>
  <c r="BK214"/>
  <c r="J209"/>
  <c r="J205"/>
  <c r="J199"/>
  <c r="J194"/>
  <c r="BK192"/>
  <c r="BK188"/>
  <c r="BK185"/>
  <c r="BK181"/>
  <c r="BK178"/>
  <c r="BK175"/>
  <c r="BK172"/>
  <c r="BK169"/>
  <c r="BK166"/>
  <c i="3" r="J121"/>
  <c r="J34"/>
  <c i="1" r="AW96"/>
  <c i="2" l="1" r="BK128"/>
  <c r="BK182"/>
  <c r="J182"/>
  <c r="J97"/>
  <c r="P190"/>
  <c r="P221"/>
  <c r="P255"/>
  <c r="P274"/>
  <c r="R281"/>
  <c r="P128"/>
  <c r="P127"/>
  <c r="P182"/>
  <c r="R190"/>
  <c r="T221"/>
  <c r="BK255"/>
  <c r="J255"/>
  <c r="J100"/>
  <c r="R274"/>
  <c r="R273"/>
  <c r="BK281"/>
  <c r="J281"/>
  <c r="J107"/>
  <c r="R128"/>
  <c r="R182"/>
  <c r="T190"/>
  <c r="BK221"/>
  <c r="J221"/>
  <c r="J99"/>
  <c r="R255"/>
  <c r="BK274"/>
  <c r="J274"/>
  <c r="J105"/>
  <c r="T281"/>
  <c r="T128"/>
  <c r="T127"/>
  <c r="T126"/>
  <c r="T182"/>
  <c r="BK190"/>
  <c r="J190"/>
  <c r="J98"/>
  <c r="R221"/>
  <c r="T255"/>
  <c r="T274"/>
  <c r="T273"/>
  <c r="P281"/>
  <c r="BK268"/>
  <c r="J268"/>
  <c r="J101"/>
  <c r="BK279"/>
  <c r="J279"/>
  <c r="J106"/>
  <c r="BK284"/>
  <c r="J284"/>
  <c r="J108"/>
  <c r="BK271"/>
  <c r="J271"/>
  <c r="J103"/>
  <c i="3" r="BK120"/>
  <c r="J120"/>
  <c r="J98"/>
  <c r="E108"/>
  <c r="J112"/>
  <c r="F115"/>
  <c i="2" r="J128"/>
  <c r="J96"/>
  <c i="3" r="BE121"/>
  <c i="2" r="BE166"/>
  <c r="BE167"/>
  <c r="BE169"/>
  <c r="BE170"/>
  <c r="BE172"/>
  <c r="BE173"/>
  <c r="BE175"/>
  <c r="BE177"/>
  <c r="BE178"/>
  <c r="BE180"/>
  <c r="BE181"/>
  <c r="BE183"/>
  <c r="BE185"/>
  <c r="BE187"/>
  <c r="BE188"/>
  <c r="BE191"/>
  <c r="BE192"/>
  <c r="BE193"/>
  <c r="BE194"/>
  <c r="BE196"/>
  <c r="BE199"/>
  <c r="BE202"/>
  <c r="BE205"/>
  <c r="BE208"/>
  <c r="BE209"/>
  <c r="BE214"/>
  <c r="BE216"/>
  <c r="BE217"/>
  <c r="BE218"/>
  <c r="BE222"/>
  <c r="BE223"/>
  <c r="BE224"/>
  <c r="BE225"/>
  <c r="BE226"/>
  <c r="BE227"/>
  <c r="BE228"/>
  <c r="BE230"/>
  <c r="BE231"/>
  <c r="BE232"/>
  <c r="BE233"/>
  <c r="BE235"/>
  <c r="BE237"/>
  <c r="BE239"/>
  <c r="BE243"/>
  <c r="BE245"/>
  <c r="BE247"/>
  <c r="BE248"/>
  <c r="BE250"/>
  <c r="BE253"/>
  <c r="BE254"/>
  <c r="BE256"/>
  <c r="BE257"/>
  <c r="BE259"/>
  <c r="BE261"/>
  <c r="BE263"/>
  <c r="BE265"/>
  <c r="BE266"/>
  <c r="BE267"/>
  <c r="BE269"/>
  <c r="BE272"/>
  <c r="BE275"/>
  <c r="BE276"/>
  <c r="BE277"/>
  <c r="BE278"/>
  <c r="BE280"/>
  <c r="BE282"/>
  <c r="BE283"/>
  <c r="BE285"/>
  <c r="J87"/>
  <c r="F90"/>
  <c r="BE129"/>
  <c r="BE130"/>
  <c r="BE131"/>
  <c r="BE132"/>
  <c r="BE133"/>
  <c r="BE134"/>
  <c r="BE135"/>
  <c r="BE136"/>
  <c r="BE137"/>
  <c r="BE138"/>
  <c r="BE139"/>
  <c r="BE141"/>
  <c r="BE145"/>
  <c r="BE150"/>
  <c r="BE152"/>
  <c r="BE153"/>
  <c r="BE154"/>
  <c r="BE155"/>
  <c r="BE156"/>
  <c r="BE157"/>
  <c r="BE158"/>
  <c r="BE160"/>
  <c r="BE162"/>
  <c r="BE163"/>
  <c r="BE165"/>
  <c r="F35"/>
  <c i="1" r="BD95"/>
  <c r="BD94"/>
  <c r="W33"/>
  <c i="3" r="F33"/>
  <c i="1" r="AZ96"/>
  <c i="3" r="F34"/>
  <c i="1" r="BA96"/>
  <c i="2" r="F33"/>
  <c i="1" r="BB95"/>
  <c r="BB94"/>
  <c r="W31"/>
  <c i="2" r="J32"/>
  <c i="1" r="AW95"/>
  <c i="2" r="F34"/>
  <c i="1" r="BC95"/>
  <c r="BC94"/>
  <c r="W32"/>
  <c i="2" r="F32"/>
  <c i="1" r="BA95"/>
  <c i="2" l="1" r="R127"/>
  <c r="R126"/>
  <c r="P273"/>
  <c r="P126"/>
  <c i="1" r="AU95"/>
  <c i="2" r="BK127"/>
  <c r="J127"/>
  <c r="J95"/>
  <c r="BK270"/>
  <c r="J270"/>
  <c r="J102"/>
  <c r="BK273"/>
  <c r="J273"/>
  <c r="J104"/>
  <c i="3" r="BK119"/>
  <c r="BK118"/>
  <c r="J118"/>
  <c i="1" r="BA94"/>
  <c r="W30"/>
  <c r="AY94"/>
  <c i="3" r="J33"/>
  <c i="1" r="AV96"/>
  <c r="AT96"/>
  <c r="AX94"/>
  <c r="AU94"/>
  <c i="3" r="J30"/>
  <c i="1" r="AG96"/>
  <c i="2" r="J31"/>
  <c i="1" r="AV95"/>
  <c r="AT95"/>
  <c i="2" r="F31"/>
  <c i="1" r="AZ95"/>
  <c r="AZ94"/>
  <c r="W29"/>
  <c i="2" l="1" r="BK126"/>
  <c r="J126"/>
  <c r="J94"/>
  <c i="3" r="J96"/>
  <c r="J119"/>
  <c r="J97"/>
  <c r="J39"/>
  <c i="1" r="AN96"/>
  <c r="AW94"/>
  <c r="AK30"/>
  <c r="AV94"/>
  <c r="AK29"/>
  <c i="2" l="1" r="J28"/>
  <c i="1" r="AG95"/>
  <c r="AG94"/>
  <c r="AK26"/>
  <c r="AT94"/>
  <c r="AN94"/>
  <c l="1" r="AN95"/>
  <c i="2" r="J37"/>
  <c i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<sst xmlns="http://schemas.openxmlformats.org/spreadsheetml/2006/main">
  <si>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</si>
  <si>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</si>
  <si>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</si>
  <si>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</si>
  <si>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</si>
  <si>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{f3859566-d0d4-4d50-a8a1-1501068bb72b}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</si>
  <si>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</si>
  <si>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</si>
  <si>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</si>
  <si>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</si>
  <si>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</si>
  <si>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</si>
  <si>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</si>
  <si>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</si>
  <si>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</si>
  <si>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</si>
  <si>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</si>
  <si>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U Pošty, Varnsdorf</t>
  </si>
  <si>
    <t>KSO:</t>
  </si>
  <si>
    <t>CC-CZ:</t>
  </si>
  <si>
    <t>Místo:</t>
  </si>
  <si>
    <t>Varnsdorf</t>
  </si>
  <si>
    <t>Datum:</t>
  </si>
  <si>
    <t>9. 11. 2021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</si>
  <si>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</si>
  <si>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</si>
  <si>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</si>
  <si>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</si>
  <si>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</si>
  <si>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</si>
  <si>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</si>
  <si>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ProProjekt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</si>
  <si>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</si>
  <si>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</si>
  <si>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</si>
  <si>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</si>
  <si>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</si>
  <si>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</si>
  <si>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</si>
  <si>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</si>
  <si>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</si>
  <si>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</si>
  <si>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</si>
  <si>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</si>
  <si>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</si>
  <si>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</si>
  <si>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</si>
  <si>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</si>
  <si>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</si>
  <si>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</si>
  <si>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</si>
  <si>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</si>
  <si>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</si>
  <si>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</si>
  <si>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</si>
  <si>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</si>
  <si>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</si>
  <si>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</si>
  <si>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</si>
  <si>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</si>
  <si>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</si>
  <si>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</si>
  <si>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</si>
  <si>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</si>
  <si>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</si>
  <si>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</si>
  <si>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</si>
  <si>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</si>
  <si>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</si>
  <si>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</si>
  <si>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</si>
  <si>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</si>
  <si>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</si>
  <si>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</si>
  <si>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</si>
  <si>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</si>
  <si>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</si>
  <si>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</si>
  <si>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</si>
  <si>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</si>
  <si>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</si>
  <si>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</si>
  <si>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2021027a</t>
  </si>
  <si>
    <t>Přeložka vedení ČEZ</t>
  </si>
  <si>
    <t>{1f5efaad-d543-47b7-a178-574476483917}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</si>
  <si>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</si>
  <si>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</si>
  <si>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</si>
  <si>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</si>
  <si>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</si>
  <si>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</si>
  <si>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</si>
  <si>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</si>
  <si>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</si>
  <si>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</si>
  <si>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</si>
  <si>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</si>
  <si>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</si>
  <si>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</si>
  <si>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</si>
  <si>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</si>
  <si>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</si>
  <si>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</si>
  <si>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</si>
  <si>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</si>
  <si>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</si>
  <si>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</si>
  <si>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</si>
  <si>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</si>
  <si>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</si>
  <si>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</si>
  <si>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</si>
  <si>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</si>
  <si>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</si>
  <si>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</si>
  <si>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</si>
  <si>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</si>
  <si>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</si>
  <si>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</si>
  <si>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</si>
  <si>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</si>
  <si>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</si>
  <si>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</si>
  <si>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</si>
  <si>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</si>
  <si>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</si>
  <si>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</si>
  <si>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4</t>
  </si>
  <si>
    <t>-2063757796</t>
  </si>
  <si>
    <t>112151365</t>
  </si>
  <si>
    <t xml:space="preserve">Kácení stromu s postupným spouštěním koruny a kmene D přes  1,5 m</t>
  </si>
  <si>
    <t>-327642967</t>
  </si>
  <si>
    <t>3</t>
  </si>
  <si>
    <t>112251101</t>
  </si>
  <si>
    <t>Odstranění pařezů D přes 100 do 300 mm</t>
  </si>
  <si>
    <t>2011821937</t>
  </si>
  <si>
    <t>112251109</t>
  </si>
  <si>
    <t xml:space="preserve">Odstranění pařezů D přes  1500 mm</t>
  </si>
  <si>
    <t>453949876</t>
  </si>
  <si>
    <t>5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</si>
  <si>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</si>
  <si>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</si>
  <si>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m2</t>
  </si>
  <si>
    <t>1682310837</t>
  </si>
  <si>
    <t>6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</si>
  <si>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</si>
  <si>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</si>
  <si>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1785329807</t>
  </si>
  <si>
    <t>7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</si>
  <si>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</si>
  <si>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</si>
  <si>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579776258</t>
  </si>
  <si>
    <t>8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</si>
  <si>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</si>
  <si>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</si>
  <si>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-1833810909</t>
  </si>
  <si>
    <t>9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</si>
  <si>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</si>
  <si>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</si>
  <si>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877850389</t>
  </si>
  <si>
    <t>10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</si>
  <si>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</si>
  <si>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</si>
  <si>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</si>
  <si>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1695846309</t>
  </si>
  <si>
    <t>11</t>
  </si>
  <si>
    <t>121151123</t>
  </si>
  <si>
    <t>Sejmutí ornice plochy přes 500 m2 tl vrstvy do 200 mm strojně</t>
  </si>
  <si>
    <t>46916603</t>
  </si>
  <si>
    <t>VV</t>
  </si>
  <si>
    <t>655,857+234,246+31,776</t>
  </si>
  <si>
    <t>12</t>
  </si>
  <si>
    <t>122252204</t>
  </si>
  <si>
    <t>Odkopávky a prokopávky nezapažené pro silnice a dálnice strojně v hornině třídy těžitelnosti I přes 100 do 500 m3</t>
  </si>
  <si>
    <t>m3</t>
  </si>
  <si>
    <t>2031979111</t>
  </si>
  <si>
    <t>(534,977+31,776)*0,25 "parkoviště</t>
  </si>
  <si>
    <t>(61,565+6,54)*0,15" chodníky</t>
  </si>
  <si>
    <t>Součet</t>
  </si>
  <si>
    <t>13</t>
  </si>
  <si>
    <t>132151253</t>
  </si>
  <si>
    <t>Hloubení rýh nezapažených š do 2000 mm v hornině třídy těžitelnosti I skupiny 1 a 2 objem do 100 m3 strojně</t>
  </si>
  <si>
    <t>-1912428401</t>
  </si>
  <si>
    <t>2,65*0,65*35,016" hlavní sběrač drenáže</t>
  </si>
  <si>
    <t>0,8*0,6*39,19" drenáž v zeleni</t>
  </si>
  <si>
    <t>2*0,32*20 "ochrana horkovodu</t>
  </si>
  <si>
    <t>14</t>
  </si>
  <si>
    <t>132251101</t>
  </si>
  <si>
    <t>Hloubení rýh nezapažených š do 800 mm v hornině třídy těžitelnosti I skupiny 3 objem do 20 m3 strojně</t>
  </si>
  <si>
    <t>-1854384829</t>
  </si>
  <si>
    <t>(13,75+15,66+16,55+16,86)*0,5*0,6 "propoj drenáže</t>
  </si>
  <si>
    <t>162201401</t>
  </si>
  <si>
    <t>Vodorovné přemístění větví stromů listnatých do 1 km D kmene přes 100 do 300 mm</t>
  </si>
  <si>
    <t>-1375461964</t>
  </si>
  <si>
    <t>16</t>
  </si>
  <si>
    <t>162201411</t>
  </si>
  <si>
    <t>Vodorovné přemístění kmenů stromů listnatých do 1 km D kmene přes 100 do 300 mm</t>
  </si>
  <si>
    <t>-803876642</t>
  </si>
  <si>
    <t>17</t>
  </si>
  <si>
    <t>162201421</t>
  </si>
  <si>
    <t>Vodorovné přemístění pařezů do 1 km D přes 100 do 300 mm</t>
  </si>
  <si>
    <t>-998173425</t>
  </si>
  <si>
    <t>18</t>
  </si>
  <si>
    <t>162201503</t>
  </si>
  <si>
    <t>Vodorovné přemístění větví stromů listnatých do 1 km D kmene přes 1500 mm</t>
  </si>
  <si>
    <t>-101070917</t>
  </si>
  <si>
    <t>19</t>
  </si>
  <si>
    <t>162201513</t>
  </si>
  <si>
    <t xml:space="preserve">Vodorovné přemístění kmenů stromů listnatých do 1 km D kmene přes  1500 mm</t>
  </si>
  <si>
    <t>-149750253</t>
  </si>
  <si>
    <t>20</t>
  </si>
  <si>
    <t>162201523</t>
  </si>
  <si>
    <t xml:space="preserve">Vodorovné přemístění pařezů do 1 km D přes  1500 mm</t>
  </si>
  <si>
    <t>1484072969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</si>
  <si>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</si>
  <si>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</si>
  <si>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-95691450</t>
  </si>
  <si>
    <t>151,904+91,926+18,846</t>
  </si>
  <si>
    <t>22</t>
  </si>
  <si>
    <t>162451106</t>
  </si>
  <si>
    <t>Vodorovné přemístění přes 1 500 do 2000 m výkopku/sypaniny z horniny třídy těžitelnosti I skupiny 1 až 3</t>
  </si>
  <si>
    <t>-859908024</t>
  </si>
  <si>
    <t>921,879*0,15*2" ornice na deponii a zpět</t>
  </si>
  <si>
    <t>23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</si>
  <si>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</si>
  <si>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</si>
  <si>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1641991704</t>
  </si>
  <si>
    <t>24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</si>
  <si>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</si>
  <si>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</si>
  <si>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360706691</t>
  </si>
  <si>
    <t>262,676*30" přepočteno koeficientem množství</t>
  </si>
  <si>
    <t>25</t>
  </si>
  <si>
    <t>167151111</t>
  </si>
  <si>
    <t>Nakládání, skládání a překládání neulehlého výkopku nebo sypaniny strojně nakládání, množství přes 100 m3, z hornin třídy těžitelnosti I, skupiny 1 až 3</t>
  </si>
  <si>
    <t>367142067</t>
  </si>
  <si>
    <t>26</t>
  </si>
  <si>
    <t>171152501</t>
  </si>
  <si>
    <t>Zhutnění podloží pod násypy z rostlé horniny třídy těžitelnosti I a II, skupiny 1 až 4 z hornin soudružných a nesoudržných</t>
  </si>
  <si>
    <t>1362991581</t>
  </si>
  <si>
    <t>27</t>
  </si>
  <si>
    <t>171201221</t>
  </si>
  <si>
    <t>Poplatek za uložení stavebního odpadu na skládce (skládkovné) zeminy a kamení zatříděného do Katalogu odpadů pod kódem 17 05 04</t>
  </si>
  <si>
    <t>t</t>
  </si>
  <si>
    <t>1236549645</t>
  </si>
  <si>
    <t>262,76*2" přepočteno koeficientem množství</t>
  </si>
  <si>
    <t>28</t>
  </si>
  <si>
    <t>171251201</t>
  </si>
  <si>
    <t>Uložení sypaniny na skládky nebo meziskládky bez hutnění s upravením uložené sypaniny do předepsaného tvaru</t>
  </si>
  <si>
    <t>-867629990</t>
  </si>
  <si>
    <t>29</t>
  </si>
  <si>
    <t>174151101</t>
  </si>
  <si>
    <t>Zásyp jam, šachet rýh nebo kolem objektů sypaninou se zhutněním</t>
  </si>
  <si>
    <t>2101392132</t>
  </si>
  <si>
    <t>20*2*0,18 "zásyp ochrany horkovodu</t>
  </si>
  <si>
    <t>30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</si>
  <si>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</si>
  <si>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</si>
  <si>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-2135923408</t>
  </si>
  <si>
    <t>31</t>
  </si>
  <si>
    <t>181152302</t>
  </si>
  <si>
    <t>Úprava pláně na stavbách silnic a dálnic strojně v zářezech mimo skalních se zhutněním</t>
  </si>
  <si>
    <t>187420450</t>
  </si>
  <si>
    <t>534,977+120,88</t>
  </si>
  <si>
    <t>32</t>
  </si>
  <si>
    <t>181351103</t>
  </si>
  <si>
    <t>Rozprostření a urovnání ornice v rovině nebo ve svahu sklonu do 1:5 strojně při souvislé ploše přes 100 do 500 m2, tl. vrstvy do 200 mm</t>
  </si>
  <si>
    <t>1158742891</t>
  </si>
  <si>
    <t>177,918+21,208+15,575+7,255+12,29</t>
  </si>
  <si>
    <t>33</t>
  </si>
  <si>
    <t>181411131</t>
  </si>
  <si>
    <t>Založení trávníku na půdě předem připravené plochy do 1000 m2 výsevem včetně utažení parkového v rovině nebo na svahu do 1:5</t>
  </si>
  <si>
    <t>1514745747</t>
  </si>
  <si>
    <t>34</t>
  </si>
  <si>
    <t>M</t>
  </si>
  <si>
    <t>00572410</t>
  </si>
  <si>
    <t>osivo směs travní parková</t>
  </si>
  <si>
    <t>kg</t>
  </si>
  <si>
    <t>-1563221207</t>
  </si>
  <si>
    <t>234,246*0,025" přepočteno koeficientem množství</t>
  </si>
  <si>
    <t>35</t>
  </si>
  <si>
    <t>184802611</t>
  </si>
  <si>
    <t>Chemické odplevelení po založení kultury v rovině nebo na svahu do 1:5 postřikem na široko</t>
  </si>
  <si>
    <t>-1660696627</t>
  </si>
  <si>
    <t>36</t>
  </si>
  <si>
    <t>184818239</t>
  </si>
  <si>
    <t>Ochrana kmene průměru přes 1100 mm průměru kmene při výšce bednění do 2 m</t>
  </si>
  <si>
    <t>1774599711</t>
  </si>
  <si>
    <t>Zakládání</t>
  </si>
  <si>
    <t>37</t>
  </si>
  <si>
    <t>212752101</t>
  </si>
  <si>
    <t>Trativod z drenážních trubek korugovaných PE-HD SN 4 perforace 360° včetně lože otevřený výkop DN 100 pro liniové stavby</t>
  </si>
  <si>
    <t>1911462116</t>
  </si>
  <si>
    <t>13,75+15,66+16,55+16,86</t>
  </si>
  <si>
    <t>38</t>
  </si>
  <si>
    <t>212752102</t>
  </si>
  <si>
    <t>Trativod z drenážních trubek korugovaných PE-HD SN 4 perforace 360° včetně lože otevřený výkop DN 150 pro liniové stavby</t>
  </si>
  <si>
    <t>794664578</t>
  </si>
  <si>
    <t>35,016</t>
  </si>
  <si>
    <t>39</t>
  </si>
  <si>
    <t>291211111</t>
  </si>
  <si>
    <t>Zřízení plochy ze silničních panelů do lože tl 50 mm z kameniva</t>
  </si>
  <si>
    <t>1798701665</t>
  </si>
  <si>
    <t>40</t>
  </si>
  <si>
    <t>59381136</t>
  </si>
  <si>
    <t>panel silniční 2,00x1,00x0,15m</t>
  </si>
  <si>
    <t>-191461002</t>
  </si>
  <si>
    <t>80*0,25 'Přepočtené koeficientem množství</t>
  </si>
  <si>
    <t>Komunikace pozemní</t>
  </si>
  <si>
    <t>41</t>
  </si>
  <si>
    <t>564851111</t>
  </si>
  <si>
    <t>Podklad ze štěrkodrtě ŠD s rozprostřením a zhutněním, po zhutnění tl 150 mm</t>
  </si>
  <si>
    <t>1540037053</t>
  </si>
  <si>
    <t>42</t>
  </si>
  <si>
    <t>564861111</t>
  </si>
  <si>
    <t>Podklad ze štěrkodrtě ŠD s rozprostřením a zhutněním, po zhutnění tl. 200 mm</t>
  </si>
  <si>
    <t>-1000385544</t>
  </si>
  <si>
    <t>43</t>
  </si>
  <si>
    <t>571908111</t>
  </si>
  <si>
    <t>Kryt vymývaným dekoračním kamenivem (kačírkem) tl 200 mm</t>
  </si>
  <si>
    <t>1370369554</t>
  </si>
  <si>
    <t>44</t>
  </si>
  <si>
    <t>596211112</t>
  </si>
  <si>
    <t>Kladení zámkové dlažby komunikací pro pěší tl 60 mm skupiny A pl přes 100 do 300 m2</t>
  </si>
  <si>
    <t>1503514229</t>
  </si>
  <si>
    <t>6,54+61,565+42,729+1,568+1,986+2,107+1,828+1,797+0,76</t>
  </si>
  <si>
    <t>45</t>
  </si>
  <si>
    <t>59245018</t>
  </si>
  <si>
    <t>dlažba tvar obdélník betonová 200x100x60mm přírodní</t>
  </si>
  <si>
    <t>928508990</t>
  </si>
  <si>
    <t>61,565+42,729+6,54+1,828+1,797+2,107+1,986</t>
  </si>
  <si>
    <t>118,552*1,02 'Přepočtené koeficientem množství</t>
  </si>
  <si>
    <t>46</t>
  </si>
  <si>
    <t>59245005</t>
  </si>
  <si>
    <t>dlažba tvar obdélník betonová 200x100x80mm barevná</t>
  </si>
  <si>
    <t>-268389206</t>
  </si>
  <si>
    <t>9,705+8,7</t>
  </si>
  <si>
    <t>18,405*1,02 'Přepočtené koeficientem množství</t>
  </si>
  <si>
    <t>47</t>
  </si>
  <si>
    <t>59245006</t>
  </si>
  <si>
    <t>dlažba tvar obdélník betonová pro nevidomé 200x100x60mm barevná</t>
  </si>
  <si>
    <t>1329929168</t>
  </si>
  <si>
    <t>1,568+0,76</t>
  </si>
  <si>
    <t>2,328*1,02 'Přepočtené koeficientem množství</t>
  </si>
  <si>
    <t>48</t>
  </si>
  <si>
    <t>59245226</t>
  </si>
  <si>
    <t>dlažba tvar obdélník betonová pro nevidomé 200x100x80mm barevná</t>
  </si>
  <si>
    <t>-1820440763</t>
  </si>
  <si>
    <t>3,069+2,836+2,864</t>
  </si>
  <si>
    <t>8,769*1,02 'Přepočtené koeficientem množství</t>
  </si>
  <si>
    <t>49</t>
  </si>
  <si>
    <t>596211114</t>
  </si>
  <si>
    <t>Příplatek za kombinaci dvou barev u kladení betonových dlažeb komunikací pro pěší tl 60 mm skupiny A</t>
  </si>
  <si>
    <t>1673817211</t>
  </si>
  <si>
    <t>50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</si>
  <si>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</si>
  <si>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</si>
  <si>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668207677</t>
  </si>
  <si>
    <t>9,705+8,7" vjezdy</t>
  </si>
  <si>
    <t>2,836+3,069+2,864" varovné pásy ve vjezdu</t>
  </si>
  <si>
    <t>273,135+57,713+27,665+35,96+12,249+12,49+58,052+57,713" plocha parkoviště</t>
  </si>
  <si>
    <t>51</t>
  </si>
  <si>
    <t>5924502-1</t>
  </si>
  <si>
    <t>dlažba voděpropustná betonová s distančními nálisky 240x170x80 cm přírodní</t>
  </si>
  <si>
    <t>1558443042</t>
  </si>
  <si>
    <t>534,977*1,02" přepočteno koeficintem množství</t>
  </si>
  <si>
    <t>52</t>
  </si>
  <si>
    <t>596212214</t>
  </si>
  <si>
    <t>Kladení dlažby z betonových zámkových dlaždic pozemních komunikací s ložem z kameniva těženého nebo drceného tl. do 50 mm, s vyplněním spár, s dvojitým hutněním vibrováním i tl. 80 mm skupiny A, pro plochy Příplatek za dlažbu 2 barev</t>
  </si>
  <si>
    <t>1437153375</t>
  </si>
  <si>
    <t>53</t>
  </si>
  <si>
    <t>919726123</t>
  </si>
  <si>
    <t>Geotextilie pro ochranu, separaci a filtraci netkaná měrná hm přes 300 do 500 g/m2</t>
  </si>
  <si>
    <t>1402302821</t>
  </si>
  <si>
    <t>54</t>
  </si>
  <si>
    <t>RTX.123235004R1</t>
  </si>
  <si>
    <t>Sorpční netkaná textilie REO Fb NTRF16 400 g/m2</t>
  </si>
  <si>
    <t>1428215927</t>
  </si>
  <si>
    <t>534,977</t>
  </si>
  <si>
    <t>534,977*1,1 'Přepočtené koeficientem množství</t>
  </si>
  <si>
    <t>Ostatní konstrukce a práce, bourání</t>
  </si>
  <si>
    <t>55</t>
  </si>
  <si>
    <t>914111111</t>
  </si>
  <si>
    <t>Montáž svislé dopravní značky základní velikosti do 1 m2 objímkami na sloupky nebo konzoly</t>
  </si>
  <si>
    <t>867257009</t>
  </si>
  <si>
    <t>56</t>
  </si>
  <si>
    <t>40445619</t>
  </si>
  <si>
    <t>zákazové, příkazové dopravní značky B1-B34, C1-15 500mm</t>
  </si>
  <si>
    <t>985546172</t>
  </si>
  <si>
    <t>57</t>
  </si>
  <si>
    <t>40445621</t>
  </si>
  <si>
    <t>informativní značky provozní IP1-IP3, IP4b-IP7, IP10a, b 500x500mm</t>
  </si>
  <si>
    <t>194701506</t>
  </si>
  <si>
    <t>58</t>
  </si>
  <si>
    <t>40445625</t>
  </si>
  <si>
    <t>informativní značky provozní IP8, IP9, IP11-IP13 500x700mm</t>
  </si>
  <si>
    <t>-1653353639</t>
  </si>
  <si>
    <t>59</t>
  </si>
  <si>
    <t>914511111</t>
  </si>
  <si>
    <t>Montáž sloupku dopravních značek délky do 3,5 m do betonového základu</t>
  </si>
  <si>
    <t>-1097551056</t>
  </si>
  <si>
    <t>60</t>
  </si>
  <si>
    <t>40445225</t>
  </si>
  <si>
    <t>sloupek pro dopravní značku Zn D 60mm v 3,5m</t>
  </si>
  <si>
    <t>468666274</t>
  </si>
  <si>
    <t>61</t>
  </si>
  <si>
    <t>915211112</t>
  </si>
  <si>
    <t>Vodorovné dopravní značení dělící čáry souvislé š 125 mm retroreflexní bílý plast</t>
  </si>
  <si>
    <t>680288292</t>
  </si>
  <si>
    <t>17,5+19,717</t>
  </si>
  <si>
    <t>62</t>
  </si>
  <si>
    <t>915231112</t>
  </si>
  <si>
    <t>Vodorovné dopravní značení stříkaným plastem přechody pro chodce, šipky, symboly nápisy bílé retroreflexní</t>
  </si>
  <si>
    <t>702661415</t>
  </si>
  <si>
    <t>63</t>
  </si>
  <si>
    <t>915611111</t>
  </si>
  <si>
    <t>Předznačení vodorovného liniového značení</t>
  </si>
  <si>
    <t>1798813930</t>
  </si>
  <si>
    <t>64</t>
  </si>
  <si>
    <t>915621111</t>
  </si>
  <si>
    <t>Předznačení pro vodorovné značení stříkané barvou nebo prováděné z nátěrových hmot plošné šipky, symboly, nápisy</t>
  </si>
  <si>
    <t>-1744548641</t>
  </si>
  <si>
    <t>65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</si>
  <si>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</si>
  <si>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</si>
  <si>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1551434302</t>
  </si>
  <si>
    <t>57,865+11,037+69,843</t>
  </si>
  <si>
    <t>66</t>
  </si>
  <si>
    <t>59217031</t>
  </si>
  <si>
    <t>obrubník betonový silniční 1000x150x250mm</t>
  </si>
  <si>
    <t>-233541534</t>
  </si>
  <si>
    <t>138,745*1,05" přepočteno koeficientem množství</t>
  </si>
  <si>
    <t>67</t>
  </si>
  <si>
    <t>59217017</t>
  </si>
  <si>
    <t>obrubník betonový chodníkový 1000x100x250mm</t>
  </si>
  <si>
    <t>-1273776525</t>
  </si>
  <si>
    <t>149,176*1,02" přepočteno koeficintem množství</t>
  </si>
  <si>
    <t>68</t>
  </si>
  <si>
    <t>916231213</t>
  </si>
  <si>
    <t>Osazení chodníkového obrubníku betonového stojatého s boční opěrou do lože z betonu prostého</t>
  </si>
  <si>
    <t>-831644305</t>
  </si>
  <si>
    <t>12+43,671+41,669+40,836+11 " chodníkový obrubník T</t>
  </si>
  <si>
    <t>48,179+4,159+1,7+7,914+4,766" zahradní obrubník</t>
  </si>
  <si>
    <t>69</t>
  </si>
  <si>
    <t>59217001</t>
  </si>
  <si>
    <t>obrubník betonový zahradní 1000x50x250mm</t>
  </si>
  <si>
    <t>-1192557005</t>
  </si>
  <si>
    <t>66,718*1,02" přpočtené koeficientem množství</t>
  </si>
  <si>
    <t>70</t>
  </si>
  <si>
    <t>916231292</t>
  </si>
  <si>
    <t>Příplatek za řezání obrubníků při osazování do oblouku o poloměru do 2,5m</t>
  </si>
  <si>
    <t>-880640998</t>
  </si>
  <si>
    <t>10+4,5+3,1+3,1+5,8</t>
  </si>
  <si>
    <t>71</t>
  </si>
  <si>
    <t>919731123</t>
  </si>
  <si>
    <t>Zarovnání styčné plochy podkladu nebo krytu podél vybourané části komunikace nebo zpevněné plochy živičné tl. přes 100 do 200 mm</t>
  </si>
  <si>
    <t>-179065237</t>
  </si>
  <si>
    <t>72</t>
  </si>
  <si>
    <t>961031411</t>
  </si>
  <si>
    <t>Bourání základů cihelných na MC</t>
  </si>
  <si>
    <t>-268176619</t>
  </si>
  <si>
    <t>6,5*0,3*0,5</t>
  </si>
  <si>
    <t>73</t>
  </si>
  <si>
    <t>962022390</t>
  </si>
  <si>
    <t>Bourání zdiva nadzákladového kamenného na MV nebo MVC do 1 m3</t>
  </si>
  <si>
    <t>2094635758</t>
  </si>
  <si>
    <t xml:space="preserve">0,2*0,4*1*2" sloupky </t>
  </si>
  <si>
    <t>6,5*0,15*0,5 "podezdívka</t>
  </si>
  <si>
    <t>74</t>
  </si>
  <si>
    <t>966006132</t>
  </si>
  <si>
    <t>Odstranění značek dopravních nebo orientačních se sloupky s betonovými patkami</t>
  </si>
  <si>
    <t>573856149</t>
  </si>
  <si>
    <t>75</t>
  </si>
  <si>
    <t>966071821</t>
  </si>
  <si>
    <t>Rozebrání oplocení z drátěného pletiva se čtvercovými oky v do 1,6 m</t>
  </si>
  <si>
    <t>-1586542142</t>
  </si>
  <si>
    <t>997</t>
  </si>
  <si>
    <t>Přesun sutě</t>
  </si>
  <si>
    <t>76</t>
  </si>
  <si>
    <t>997221551</t>
  </si>
  <si>
    <t>Vodorovná doprava suti bez naložení, ale se složením a s hrubým urovnáním ze sypkých materiálů, na vzdálenost do 1 km</t>
  </si>
  <si>
    <t>1781390226</t>
  </si>
  <si>
    <t>77</t>
  </si>
  <si>
    <t>997221559</t>
  </si>
  <si>
    <t>Vodorovná doprava suti bez naložení, ale se složením a s hrubým urovnáním Příplatek k ceně za každý další i započatý 1 km přes 1 km</t>
  </si>
  <si>
    <t>-553658976</t>
  </si>
  <si>
    <t>31,265*40" přepočet koeficientem množství</t>
  </si>
  <si>
    <t>78</t>
  </si>
  <si>
    <t>997221561</t>
  </si>
  <si>
    <t>Vodorovná doprava suti bez naložení, ale se složením a s hrubým urovnáním z kusových materiálů, na vzdálenost do 1 km</t>
  </si>
  <si>
    <t>1740340983</t>
  </si>
  <si>
    <t>16,107+6,022</t>
  </si>
  <si>
    <t>79</t>
  </si>
  <si>
    <t>997221569</t>
  </si>
  <si>
    <t>1607458576</t>
  </si>
  <si>
    <t>22,129*40" přepočet koeficientem množství</t>
  </si>
  <si>
    <t>80</t>
  </si>
  <si>
    <t>997221611</t>
  </si>
  <si>
    <t>Nakládání na dopravní prostředky pro vodorovnou dopravu suti</t>
  </si>
  <si>
    <t>-2113823040</t>
  </si>
  <si>
    <t>31,265+6,022+16,107</t>
  </si>
  <si>
    <t>81</t>
  </si>
  <si>
    <t>997221615</t>
  </si>
  <si>
    <t>Poplatek za uložení na skládce (skládkovné) stavebního odpadu betonového kód odpadu 17 01 01</t>
  </si>
  <si>
    <t>251955115</t>
  </si>
  <si>
    <t>82</t>
  </si>
  <si>
    <t>997221645</t>
  </si>
  <si>
    <t>Poplatek za uložení stavebního odpadu na skládce (skládkovné) asfaltového bez obsahu dehtu zatříděného do Katalogu odpadů pod kódem 17 03 02</t>
  </si>
  <si>
    <t>872861989</t>
  </si>
  <si>
    <t>83</t>
  </si>
  <si>
    <t>997221655</t>
  </si>
  <si>
    <t>1381105136</t>
  </si>
  <si>
    <t>998</t>
  </si>
  <si>
    <t>Přesun hmot</t>
  </si>
  <si>
    <t>84</t>
  </si>
  <si>
    <t>998225111</t>
  </si>
  <si>
    <t>Přesun hmot pro pozemní komunikace s krytem z kamene, monolitickým betonovým nebo živičným</t>
  </si>
  <si>
    <t>793406177</t>
  </si>
  <si>
    <t>Práce a dodávky M</t>
  </si>
  <si>
    <t>21-M</t>
  </si>
  <si>
    <t>Elektromontáže</t>
  </si>
  <si>
    <t>85</t>
  </si>
  <si>
    <t>2182040R01</t>
  </si>
  <si>
    <t>Demontáž stožárů osvětlení parkových ocelových s následným přesunem</t>
  </si>
  <si>
    <t>904194807</t>
  </si>
  <si>
    <t>VRN</t>
  </si>
  <si>
    <t>Vedlejší rozpočtové náklady</t>
  </si>
  <si>
    <t>VRN1</t>
  </si>
  <si>
    <t>Průzkumné, geodetické a projektové práce</t>
  </si>
  <si>
    <t>86</t>
  </si>
  <si>
    <t>012103000</t>
  </si>
  <si>
    <t>Geodetické práce před výstavbou včetně vytyčení inženýrských sítí</t>
  </si>
  <si>
    <t>kpl</t>
  </si>
  <si>
    <t>1024</t>
  </si>
  <si>
    <t>-180367876</t>
  </si>
  <si>
    <t>87</t>
  </si>
  <si>
    <t>012203000</t>
  </si>
  <si>
    <t>Geodetické práce při provádění stavby</t>
  </si>
  <si>
    <t>-609067045</t>
  </si>
  <si>
    <t>88</t>
  </si>
  <si>
    <t>012303000</t>
  </si>
  <si>
    <t>Geodetické práce po výstavbě - geometrické zaměření skutečného provedení a geometrický plán</t>
  </si>
  <si>
    <t>-79440679</t>
  </si>
  <si>
    <t>89</t>
  </si>
  <si>
    <t>013254000</t>
  </si>
  <si>
    <t>Dokumentace skutečného provedení stavby</t>
  </si>
  <si>
    <t>1213598054</t>
  </si>
  <si>
    <t>VRN3</t>
  </si>
  <si>
    <t>Zařízení staveniště</t>
  </si>
  <si>
    <t>90</t>
  </si>
  <si>
    <t>030001000</t>
  </si>
  <si>
    <t>-359184972</t>
  </si>
  <si>
    <t>VRN4</t>
  </si>
  <si>
    <t>Inženýrská činnost</t>
  </si>
  <si>
    <t>91</t>
  </si>
  <si>
    <t>043194000</t>
  </si>
  <si>
    <t>Ostatní zkoušky - zkouška pláně</t>
  </si>
  <si>
    <t>ks</t>
  </si>
  <si>
    <t>598037802</t>
  </si>
  <si>
    <t>92</t>
  </si>
  <si>
    <t>045002000</t>
  </si>
  <si>
    <t>Kompletační a koordinační činnost včetně dokladové části ke kolaudaci</t>
  </si>
  <si>
    <t>-2112247798</t>
  </si>
  <si>
    <t>VRN7</t>
  </si>
  <si>
    <t>Provozní vlivy</t>
  </si>
  <si>
    <t>93</t>
  </si>
  <si>
    <t>070001000</t>
  </si>
  <si>
    <t>Provozní vlivy včetně dopravně inženýrského opatření ( DIO )</t>
  </si>
  <si>
    <t>-1451328546</t>
  </si>
  <si>
    <t>Objekt:</t>
  </si>
  <si>
    <t>2021027a - Přeložka vedení ČEZ</t>
  </si>
  <si>
    <t>071001R1</t>
  </si>
  <si>
    <t>Přeložka vedení ČEZ - není součástí výběrového řízení</t>
  </si>
  <si>
    <t>1364691175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</si>
</sst>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2021027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Parkoviště U Pošty, Varnsdorf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Varnsdorf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9. 11. 2021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Varnsdorf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ProProjekt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ProProjekt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'2021027 - Parkoviště U Po...'!J28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'2021027 - Parkoviště U Po...'!P126</f>
        <v>0</v>
      </c>
      <c r="AV95" s="126">
        <f>'2021027 - Parkoviště U Po...'!J31</f>
        <v>0</v>
      </c>
      <c r="AW95" s="126">
        <f>'2021027 - Parkoviště U Po...'!J32</f>
        <v>0</v>
      </c>
      <c r="AX95" s="126">
        <f>'2021027 - Parkoviště U Po...'!J33</f>
        <v>0</v>
      </c>
      <c r="AY95" s="126">
        <f>'2021027 - Parkoviště U Po...'!J34</f>
        <v>0</v>
      </c>
      <c r="AZ95" s="126">
        <f>'2021027 - Parkoviště U Po...'!F31</f>
        <v>0</v>
      </c>
      <c r="BA95" s="126">
        <f>'2021027 - Parkoviště U Po...'!F32</f>
        <v>0</v>
      </c>
      <c r="BB95" s="126">
        <f>'2021027 - Parkoviště U Po...'!F33</f>
        <v>0</v>
      </c>
      <c r="BC95" s="126">
        <f>'2021027 - Parkoviště U Po...'!F34</f>
        <v>0</v>
      </c>
      <c r="BD95" s="128">
        <f>'2021027 - Parkoviště U Po...'!F35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7" customFormat="1" ht="24.75" customHeight="1">
      <c r="A96" s="117" t="s">
        <v>78</v>
      </c>
      <c r="B96" s="118"/>
      <c r="C96" s="119"/>
      <c r="D96" s="120" t="s">
        <v>82</v>
      </c>
      <c r="E96" s="120"/>
      <c r="F96" s="120"/>
      <c r="G96" s="120"/>
      <c r="H96" s="120"/>
      <c r="I96" s="121"/>
      <c r="J96" s="120" t="s">
        <v>83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'2021027a - Přeložka veden...'!J30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79</v>
      </c>
      <c r="AR96" s="124"/>
      <c r="AS96" s="130">
        <v>0</v>
      </c>
      <c r="AT96" s="131">
        <f>ROUND(SUM(AV96:AW96),2)</f>
        <v>0</v>
      </c>
      <c r="AU96" s="132">
        <f>'2021027a - Přeložka veden...'!P118</f>
        <v>0</v>
      </c>
      <c r="AV96" s="131">
        <f>'2021027a - Přeložka veden...'!J33</f>
        <v>0</v>
      </c>
      <c r="AW96" s="131">
        <f>'2021027a - Přeložka veden...'!J34</f>
        <v>0</v>
      </c>
      <c r="AX96" s="131">
        <f>'2021027a - Přeložka veden...'!J35</f>
        <v>0</v>
      </c>
      <c r="AY96" s="131">
        <f>'2021027a - Přeložka veden...'!J36</f>
        <v>0</v>
      </c>
      <c r="AZ96" s="131">
        <f>'2021027a - Přeložka veden...'!F33</f>
        <v>0</v>
      </c>
      <c r="BA96" s="131">
        <f>'2021027a - Přeložka veden...'!F34</f>
        <v>0</v>
      </c>
      <c r="BB96" s="131">
        <f>'2021027a - Přeložka veden...'!F35</f>
        <v>0</v>
      </c>
      <c r="BC96" s="131">
        <f>'2021027a - Přeložka veden...'!F36</f>
        <v>0</v>
      </c>
      <c r="BD96" s="133">
        <f>'2021027a - Přeložka veden...'!F37</f>
        <v>0</v>
      </c>
      <c r="BE96" s="7"/>
      <c r="BT96" s="129" t="s">
        <v>80</v>
      </c>
      <c r="BV96" s="129" t="s">
        <v>76</v>
      </c>
      <c r="BW96" s="129" t="s">
        <v>84</v>
      </c>
      <c r="BX96" s="129" t="s">
        <v>5</v>
      </c>
      <c r="CL96" s="129" t="s">
        <v>1</v>
      </c>
      <c r="CM96" s="129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CS9loa79aW+bJxVMEKL0GI4ZFl9OlEsH4VfULiNvmLgy4AiWPe4i3mTvEUb+eI5zA9Lt+ZsICelSBplZfgo+0A==" hashValue="H8S3X1lYhk1/VPCgPSdZlQ70rnuvQvgvF4Mtx5yCmeCzEJzhDmghyCKSLCG8FiwPiCVRQzZZp3/pehJTZPoCI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21027 - Parkoviště U Po...'!C2" display="/"/>
    <hyperlink ref="A96" location="'2021027a - Přeložka ved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85</v>
      </c>
    </row>
    <row r="4" s="1" customFormat="1" ht="24.96" customHeight="1">
      <c r="B4" s="19"/>
      <c r="D4" s="136" t="s">
        <v>86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8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9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8" t="s">
        <v>18</v>
      </c>
      <c r="E9" s="37"/>
      <c r="F9" s="140" t="s">
        <v>1</v>
      </c>
      <c r="G9" s="37"/>
      <c r="H9" s="37"/>
      <c r="I9" s="138" t="s">
        <v>19</v>
      </c>
      <c r="J9" s="140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8" t="s">
        <v>20</v>
      </c>
      <c r="E10" s="37"/>
      <c r="F10" s="140" t="s">
        <v>21</v>
      </c>
      <c r="G10" s="37"/>
      <c r="H10" s="37"/>
      <c r="I10" s="138" t="s">
        <v>22</v>
      </c>
      <c r="J10" s="141" t="str">
        <f>'Rekapitulace stavby'!AN8</f>
        <v>9. 11. 2021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24</v>
      </c>
      <c r="E12" s="37"/>
      <c r="F12" s="37"/>
      <c r="G12" s="37"/>
      <c r="H12" s="37"/>
      <c r="I12" s="138" t="s">
        <v>25</v>
      </c>
      <c r="J12" s="140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40" t="s">
        <v>26</v>
      </c>
      <c r="F13" s="37"/>
      <c r="G13" s="37"/>
      <c r="H13" s="37"/>
      <c r="I13" s="138" t="s">
        <v>27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8" t="s">
        <v>28</v>
      </c>
      <c r="E15" s="37"/>
      <c r="F15" s="37"/>
      <c r="G15" s="37"/>
      <c r="H15" s="37"/>
      <c r="I15" s="138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40"/>
      <c r="G16" s="140"/>
      <c r="H16" s="140"/>
      <c r="I16" s="138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8" t="s">
        <v>30</v>
      </c>
      <c r="E18" s="37"/>
      <c r="F18" s="37"/>
      <c r="G18" s="37"/>
      <c r="H18" s="37"/>
      <c r="I18" s="138" t="s">
        <v>25</v>
      </c>
      <c r="J18" s="140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0" t="s">
        <v>31</v>
      </c>
      <c r="F19" s="37"/>
      <c r="G19" s="37"/>
      <c r="H19" s="37"/>
      <c r="I19" s="138" t="s">
        <v>27</v>
      </c>
      <c r="J19" s="140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8" t="s">
        <v>33</v>
      </c>
      <c r="E21" s="37"/>
      <c r="F21" s="37"/>
      <c r="G21" s="37"/>
      <c r="H21" s="37"/>
      <c r="I21" s="138" t="s">
        <v>25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40" t="s">
        <v>31</v>
      </c>
      <c r="F22" s="37"/>
      <c r="G22" s="37"/>
      <c r="H22" s="37"/>
      <c r="I22" s="138" t="s">
        <v>27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8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2"/>
      <c r="J25" s="142"/>
      <c r="K25" s="142"/>
      <c r="L25" s="145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6"/>
      <c r="E27" s="146"/>
      <c r="F27" s="146"/>
      <c r="G27" s="146"/>
      <c r="H27" s="146"/>
      <c r="I27" s="146"/>
      <c r="J27" s="146"/>
      <c r="K27" s="146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7" t="s">
        <v>35</v>
      </c>
      <c r="E28" s="37"/>
      <c r="F28" s="37"/>
      <c r="G28" s="37"/>
      <c r="H28" s="37"/>
      <c r="I28" s="37"/>
      <c r="J28" s="148">
        <f>ROUND(J126,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6"/>
      <c r="J29" s="146"/>
      <c r="K29" s="146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9" t="s">
        <v>37</v>
      </c>
      <c r="G30" s="37"/>
      <c r="H30" s="37"/>
      <c r="I30" s="149" t="s">
        <v>36</v>
      </c>
      <c r="J30" s="149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39</v>
      </c>
      <c r="E31" s="138" t="s">
        <v>40</v>
      </c>
      <c r="F31" s="151">
        <f>ROUND((SUM(BE126:BE285)),  2)</f>
        <v>0</v>
      </c>
      <c r="G31" s="37"/>
      <c r="H31" s="37"/>
      <c r="I31" s="152">
        <v>0.20999999999999999</v>
      </c>
      <c r="J31" s="151">
        <f>ROUND(((SUM(BE126:BE285))*I31),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8" t="s">
        <v>41</v>
      </c>
      <c r="F32" s="151">
        <f>ROUND((SUM(BF126:BF285)),  2)</f>
        <v>0</v>
      </c>
      <c r="G32" s="37"/>
      <c r="H32" s="37"/>
      <c r="I32" s="152">
        <v>0.14999999999999999</v>
      </c>
      <c r="J32" s="151">
        <f>ROUND(((SUM(BF126:BF285))*I32),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8" t="s">
        <v>42</v>
      </c>
      <c r="F33" s="151">
        <f>ROUND((SUM(BG126:BG285)),  2)</f>
        <v>0</v>
      </c>
      <c r="G33" s="37"/>
      <c r="H33" s="37"/>
      <c r="I33" s="152">
        <v>0.20999999999999999</v>
      </c>
      <c r="J33" s="151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8" t="s">
        <v>43</v>
      </c>
      <c r="F34" s="151">
        <f>ROUND((SUM(BH126:BH285)),  2)</f>
        <v>0</v>
      </c>
      <c r="G34" s="37"/>
      <c r="H34" s="37"/>
      <c r="I34" s="152">
        <v>0.14999999999999999</v>
      </c>
      <c r="J34" s="151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8" t="s">
        <v>44</v>
      </c>
      <c r="F35" s="151">
        <f>ROUND((SUM(BI126:BI285)),  2)</f>
        <v>0</v>
      </c>
      <c r="G35" s="37"/>
      <c r="H35" s="37"/>
      <c r="I35" s="152">
        <v>0</v>
      </c>
      <c r="J35" s="15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3"/>
      <c r="D37" s="154" t="s">
        <v>45</v>
      </c>
      <c r="E37" s="155"/>
      <c r="F37" s="155"/>
      <c r="G37" s="156" t="s">
        <v>46</v>
      </c>
      <c r="H37" s="157" t="s">
        <v>47</v>
      </c>
      <c r="I37" s="155"/>
      <c r="J37" s="158">
        <f>SUM(J28:J35)</f>
        <v>0</v>
      </c>
      <c r="K37" s="159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Parkoviště U Pošty, Varnsdorf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Varnsdorf</v>
      </c>
      <c r="G87" s="39"/>
      <c r="H87" s="39"/>
      <c r="I87" s="31" t="s">
        <v>22</v>
      </c>
      <c r="J87" s="78" t="str">
        <f>IF(J10="","",J10)</f>
        <v>9. 11. 2021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Město Varnsdorf</v>
      </c>
      <c r="G89" s="39"/>
      <c r="H89" s="39"/>
      <c r="I89" s="31" t="s">
        <v>30</v>
      </c>
      <c r="J89" s="35" t="str">
        <f>E19</f>
        <v>ProProjekt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ProProjekt s.r.o.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71" t="s">
        <v>88</v>
      </c>
      <c r="D92" s="172"/>
      <c r="E92" s="172"/>
      <c r="F92" s="172"/>
      <c r="G92" s="172"/>
      <c r="H92" s="172"/>
      <c r="I92" s="172"/>
      <c r="J92" s="173" t="s">
        <v>89</v>
      </c>
      <c r="K92" s="172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4" t="s">
        <v>90</v>
      </c>
      <c r="D94" s="39"/>
      <c r="E94" s="39"/>
      <c r="F94" s="39"/>
      <c r="G94" s="39"/>
      <c r="H94" s="39"/>
      <c r="I94" s="39"/>
      <c r="J94" s="109">
        <f>J126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91</v>
      </c>
    </row>
    <row r="95" s="9" customFormat="1" ht="24.96" customHeight="1">
      <c r="A95" s="9"/>
      <c r="B95" s="175"/>
      <c r="C95" s="176"/>
      <c r="D95" s="177" t="s">
        <v>92</v>
      </c>
      <c r="E95" s="178"/>
      <c r="F95" s="178"/>
      <c r="G95" s="178"/>
      <c r="H95" s="178"/>
      <c r="I95" s="178"/>
      <c r="J95" s="179">
        <f>J127</f>
        <v>0</v>
      </c>
      <c r="K95" s="176"/>
      <c r="L95" s="18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1"/>
      <c r="C96" s="182"/>
      <c r="D96" s="183" t="s">
        <v>93</v>
      </c>
      <c r="E96" s="184"/>
      <c r="F96" s="184"/>
      <c r="G96" s="184"/>
      <c r="H96" s="184"/>
      <c r="I96" s="184"/>
      <c r="J96" s="185">
        <f>J128</f>
        <v>0</v>
      </c>
      <c r="K96" s="182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1"/>
      <c r="C97" s="182"/>
      <c r="D97" s="183" t="s">
        <v>94</v>
      </c>
      <c r="E97" s="184"/>
      <c r="F97" s="184"/>
      <c r="G97" s="184"/>
      <c r="H97" s="184"/>
      <c r="I97" s="184"/>
      <c r="J97" s="185">
        <f>J182</f>
        <v>0</v>
      </c>
      <c r="K97" s="182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J190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J221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J255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J268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5"/>
      <c r="C102" s="176"/>
      <c r="D102" s="177" t="s">
        <v>99</v>
      </c>
      <c r="E102" s="178"/>
      <c r="F102" s="178"/>
      <c r="G102" s="178"/>
      <c r="H102" s="178"/>
      <c r="I102" s="178"/>
      <c r="J102" s="179">
        <f>J270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1"/>
      <c r="C103" s="182"/>
      <c r="D103" s="183" t="s">
        <v>100</v>
      </c>
      <c r="E103" s="184"/>
      <c r="F103" s="184"/>
      <c r="G103" s="184"/>
      <c r="H103" s="184"/>
      <c r="I103" s="184"/>
      <c r="J103" s="185">
        <f>J271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101</v>
      </c>
      <c r="E104" s="178"/>
      <c r="F104" s="178"/>
      <c r="G104" s="178"/>
      <c r="H104" s="178"/>
      <c r="I104" s="178"/>
      <c r="J104" s="179">
        <f>J273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J274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J279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J281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J284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E7</f>
        <v>Parkoviště U Pošty, Varnsdorf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F10</f>
        <v>Varnsdorf</v>
      </c>
      <c r="G120" s="39"/>
      <c r="H120" s="39"/>
      <c r="I120" s="31" t="s">
        <v>22</v>
      </c>
      <c r="J120" s="78" t="str">
        <f>IF(J10="","",J10)</f>
        <v>9. 11. 2021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E13</f>
        <v>Město Varnsdorf</v>
      </c>
      <c r="G122" s="39"/>
      <c r="H122" s="39"/>
      <c r="I122" s="31" t="s">
        <v>30</v>
      </c>
      <c r="J122" s="35" t="str">
        <f>E19</f>
        <v>ProProjekt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IF(E16="","",E16)</f>
        <v>Vyplň údaj</v>
      </c>
      <c r="G123" s="39"/>
      <c r="H123" s="39"/>
      <c r="I123" s="31" t="s">
        <v>33</v>
      </c>
      <c r="J123" s="35" t="str">
        <f>E22</f>
        <v>ProProjekt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87"/>
      <c r="B125" s="188"/>
      <c r="C125" s="189" t="s">
        <v>107</v>
      </c>
      <c r="D125" s="190" t="s">
        <v>60</v>
      </c>
      <c r="E125" s="190" t="s">
        <v>56</v>
      </c>
      <c r="F125" s="190" t="s">
        <v>57</v>
      </c>
      <c r="G125" s="190" t="s">
        <v>108</v>
      </c>
      <c r="H125" s="190" t="s">
        <v>109</v>
      </c>
      <c r="I125" s="190" t="s">
        <v>110</v>
      </c>
      <c r="J125" s="191" t="s">
        <v>89</v>
      </c>
      <c r="K125" s="192" t="s">
        <v>111</v>
      </c>
      <c r="L125" s="193"/>
      <c r="M125" s="99" t="s">
        <v>1</v>
      </c>
      <c r="N125" s="100" t="s">
        <v>39</v>
      </c>
      <c r="O125" s="100" t="s">
        <v>112</v>
      </c>
      <c r="P125" s="100" t="s">
        <v>113</v>
      </c>
      <c r="Q125" s="100" t="s">
        <v>114</v>
      </c>
      <c r="R125" s="100" t="s">
        <v>115</v>
      </c>
      <c r="S125" s="100" t="s">
        <v>116</v>
      </c>
      <c r="T125" s="101" t="s">
        <v>117</v>
      </c>
      <c r="U125" s="187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/>
    </row>
    <row r="126" s="2" customFormat="1" ht="22.8" customHeight="1">
      <c r="A126" s="37"/>
      <c r="B126" s="38"/>
      <c r="C126" s="106" t="s">
        <v>118</v>
      </c>
      <c r="D126" s="39"/>
      <c r="E126" s="39"/>
      <c r="F126" s="39"/>
      <c r="G126" s="39"/>
      <c r="H126" s="39"/>
      <c r="I126" s="39"/>
      <c r="J126" s="194">
        <f>BK126</f>
        <v>0</v>
      </c>
      <c r="K126" s="39"/>
      <c r="L126" s="43"/>
      <c r="M126" s="102"/>
      <c r="N126" s="195"/>
      <c r="O126" s="103"/>
      <c r="P126" s="196">
        <f>P127+P270+P273</f>
        <v>0</v>
      </c>
      <c r="Q126" s="103"/>
      <c r="R126" s="196">
        <f>R127+R270+R273</f>
        <v>313.19486508999995</v>
      </c>
      <c r="S126" s="103"/>
      <c r="T126" s="197">
        <f>T127+T270+T273</f>
        <v>60.144672679999999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91</v>
      </c>
      <c r="BK126" s="198">
        <f>BK127+BK270+BK273</f>
        <v>0</v>
      </c>
    </row>
    <row r="127" s="12" customFormat="1" ht="25.92" customHeight="1">
      <c r="A127" s="12"/>
      <c r="B127" s="199"/>
      <c r="C127" s="200"/>
      <c r="D127" s="201" t="s">
        <v>74</v>
      </c>
      <c r="E127" s="202" t="s">
        <v>119</v>
      </c>
      <c r="F127" s="202" t="s">
        <v>120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P128+P182+P190+P221+P255+P268</f>
        <v>0</v>
      </c>
      <c r="Q127" s="207"/>
      <c r="R127" s="208">
        <f>R128+R182+R190+R221+R255+R268</f>
        <v>313.19486508999995</v>
      </c>
      <c r="S127" s="207"/>
      <c r="T127" s="209">
        <f>T128+T182+T190+T221+T255+T268</f>
        <v>60.144672679999999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80</v>
      </c>
      <c r="AT127" s="211" t="s">
        <v>74</v>
      </c>
      <c r="AU127" s="211" t="s">
        <v>75</v>
      </c>
      <c r="AY127" s="210" t="s">
        <v>121</v>
      </c>
      <c r="BK127" s="212">
        <f>BK128+BK182+BK190+BK221+BK255+BK268</f>
        <v>0</v>
      </c>
    </row>
    <row r="128" s="12" customFormat="1" ht="22.8" customHeight="1">
      <c r="A128" s="12"/>
      <c r="B128" s="199"/>
      <c r="C128" s="200"/>
      <c r="D128" s="201" t="s">
        <v>74</v>
      </c>
      <c r="E128" s="213" t="s">
        <v>80</v>
      </c>
      <c r="F128" s="213" t="s">
        <v>122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SUM(P129:P181)</f>
        <v>0</v>
      </c>
      <c r="Q128" s="207"/>
      <c r="R128" s="208">
        <f>SUM(R129:R181)</f>
        <v>0.125416</v>
      </c>
      <c r="S128" s="207"/>
      <c r="T128" s="209">
        <f>SUM(T129:T181)</f>
        <v>57.014183000000003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80</v>
      </c>
      <c r="AT128" s="211" t="s">
        <v>74</v>
      </c>
      <c r="AU128" s="211" t="s">
        <v>80</v>
      </c>
      <c r="AY128" s="210" t="s">
        <v>121</v>
      </c>
      <c r="BK128" s="212">
        <f>SUM(BK129:BK181)</f>
        <v>0</v>
      </c>
    </row>
    <row r="129" s="2" customFormat="1" ht="24.15" customHeight="1">
      <c r="A129" s="37"/>
      <c r="B129" s="38"/>
      <c r="C129" s="215" t="s">
        <v>80</v>
      </c>
      <c r="D129" s="215" t="s">
        <v>123</v>
      </c>
      <c r="E129" s="216" t="s">
        <v>124</v>
      </c>
      <c r="F129" s="217" t="s">
        <v>125</v>
      </c>
      <c r="G129" s="218" t="s">
        <v>126</v>
      </c>
      <c r="H129" s="219">
        <v>10</v>
      </c>
      <c r="I129" s="220"/>
      <c r="J129" s="221">
        <f>ROUND(I129*H129,2)</f>
        <v>0</v>
      </c>
      <c r="K129" s="222"/>
      <c r="L129" s="43"/>
      <c r="M129" s="223" t="s">
        <v>1</v>
      </c>
      <c r="N129" s="224" t="s">
        <v>40</v>
      </c>
      <c r="O129" s="90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7" t="s">
        <v>127</v>
      </c>
      <c r="AT129" s="227" t="s">
        <v>123</v>
      </c>
      <c r="AU129" s="227" t="s">
        <v>85</v>
      </c>
      <c r="AY129" s="16" t="s">
        <v>121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80</v>
      </c>
      <c r="BK129" s="228">
        <f>ROUND(I129*H129,2)</f>
        <v>0</v>
      </c>
      <c r="BL129" s="16" t="s">
        <v>127</v>
      </c>
      <c r="BM129" s="227" t="s">
        <v>128</v>
      </c>
    </row>
    <row r="130" s="2" customFormat="1" ht="24.15" customHeight="1">
      <c r="A130" s="37"/>
      <c r="B130" s="38"/>
      <c r="C130" s="215" t="s">
        <v>85</v>
      </c>
      <c r="D130" s="215" t="s">
        <v>123</v>
      </c>
      <c r="E130" s="216" t="s">
        <v>129</v>
      </c>
      <c r="F130" s="217" t="s">
        <v>130</v>
      </c>
      <c r="G130" s="218" t="s">
        <v>126</v>
      </c>
      <c r="H130" s="219">
        <v>1</v>
      </c>
      <c r="I130" s="220"/>
      <c r="J130" s="221">
        <f>ROUND(I130*H130,2)</f>
        <v>0</v>
      </c>
      <c r="K130" s="222"/>
      <c r="L130" s="43"/>
      <c r="M130" s="223" t="s">
        <v>1</v>
      </c>
      <c r="N130" s="224" t="s">
        <v>40</v>
      </c>
      <c r="O130" s="90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7" t="s">
        <v>127</v>
      </c>
      <c r="AT130" s="227" t="s">
        <v>123</v>
      </c>
      <c r="AU130" s="227" t="s">
        <v>85</v>
      </c>
      <c r="AY130" s="16" t="s">
        <v>121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6" t="s">
        <v>80</v>
      </c>
      <c r="BK130" s="228">
        <f>ROUND(I130*H130,2)</f>
        <v>0</v>
      </c>
      <c r="BL130" s="16" t="s">
        <v>127</v>
      </c>
      <c r="BM130" s="227" t="s">
        <v>131</v>
      </c>
    </row>
    <row r="131" s="2" customFormat="1" ht="16.5" customHeight="1">
      <c r="A131" s="37"/>
      <c r="B131" s="38"/>
      <c r="C131" s="215" t="s">
        <v>132</v>
      </c>
      <c r="D131" s="215" t="s">
        <v>123</v>
      </c>
      <c r="E131" s="216" t="s">
        <v>133</v>
      </c>
      <c r="F131" s="217" t="s">
        <v>134</v>
      </c>
      <c r="G131" s="218" t="s">
        <v>126</v>
      </c>
      <c r="H131" s="219">
        <v>10</v>
      </c>
      <c r="I131" s="220"/>
      <c r="J131" s="221">
        <f>ROUND(I131*H131,2)</f>
        <v>0</v>
      </c>
      <c r="K131" s="222"/>
      <c r="L131" s="43"/>
      <c r="M131" s="223" t="s">
        <v>1</v>
      </c>
      <c r="N131" s="224" t="s">
        <v>40</v>
      </c>
      <c r="O131" s="90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7" t="s">
        <v>127</v>
      </c>
      <c r="AT131" s="227" t="s">
        <v>123</v>
      </c>
      <c r="AU131" s="227" t="s">
        <v>85</v>
      </c>
      <c r="AY131" s="16" t="s">
        <v>121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6" t="s">
        <v>80</v>
      </c>
      <c r="BK131" s="228">
        <f>ROUND(I131*H131,2)</f>
        <v>0</v>
      </c>
      <c r="BL131" s="16" t="s">
        <v>127</v>
      </c>
      <c r="BM131" s="227" t="s">
        <v>135</v>
      </c>
    </row>
    <row r="132" s="2" customFormat="1" ht="16.5" customHeight="1">
      <c r="A132" s="37"/>
      <c r="B132" s="38"/>
      <c r="C132" s="215" t="s">
        <v>127</v>
      </c>
      <c r="D132" s="215" t="s">
        <v>123</v>
      </c>
      <c r="E132" s="216" t="s">
        <v>136</v>
      </c>
      <c r="F132" s="217" t="s">
        <v>137</v>
      </c>
      <c r="G132" s="218" t="s">
        <v>126</v>
      </c>
      <c r="H132" s="219">
        <v>1</v>
      </c>
      <c r="I132" s="220"/>
      <c r="J132" s="221">
        <f>ROUND(I132*H132,2)</f>
        <v>0</v>
      </c>
      <c r="K132" s="222"/>
      <c r="L132" s="43"/>
      <c r="M132" s="223" t="s">
        <v>1</v>
      </c>
      <c r="N132" s="224" t="s">
        <v>40</v>
      </c>
      <c r="O132" s="90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7" t="s">
        <v>127</v>
      </c>
      <c r="AT132" s="227" t="s">
        <v>123</v>
      </c>
      <c r="AU132" s="227" t="s">
        <v>85</v>
      </c>
      <c r="AY132" s="16" t="s">
        <v>121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6" t="s">
        <v>80</v>
      </c>
      <c r="BK132" s="228">
        <f>ROUND(I132*H132,2)</f>
        <v>0</v>
      </c>
      <c r="BL132" s="16" t="s">
        <v>127</v>
      </c>
      <c r="BM132" s="227" t="s">
        <v>138</v>
      </c>
    </row>
    <row r="133" s="2" customFormat="1" ht="55.5" customHeight="1">
      <c r="A133" s="37"/>
      <c r="B133" s="38"/>
      <c r="C133" s="215" t="s">
        <v>139</v>
      </c>
      <c r="D133" s="215" t="s">
        <v>123</v>
      </c>
      <c r="E133" s="216" t="s">
        <v>140</v>
      </c>
      <c r="F133" s="217" t="s">
        <v>141</v>
      </c>
      <c r="G133" s="218" t="s">
        <v>142</v>
      </c>
      <c r="H133" s="219">
        <v>15.377000000000001</v>
      </c>
      <c r="I133" s="220"/>
      <c r="J133" s="221">
        <f>ROUND(I133*H133,2)</f>
        <v>0</v>
      </c>
      <c r="K133" s="222"/>
      <c r="L133" s="43"/>
      <c r="M133" s="223" t="s">
        <v>1</v>
      </c>
      <c r="N133" s="224" t="s">
        <v>40</v>
      </c>
      <c r="O133" s="90"/>
      <c r="P133" s="225">
        <f>O133*H133</f>
        <v>0</v>
      </c>
      <c r="Q133" s="225">
        <v>0</v>
      </c>
      <c r="R133" s="225">
        <f>Q133*H133</f>
        <v>0</v>
      </c>
      <c r="S133" s="225">
        <v>0.28100000000000003</v>
      </c>
      <c r="T133" s="226">
        <f>S133*H133</f>
        <v>4.3209370000000007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7" t="s">
        <v>127</v>
      </c>
      <c r="AT133" s="227" t="s">
        <v>123</v>
      </c>
      <c r="AU133" s="227" t="s">
        <v>85</v>
      </c>
      <c r="AY133" s="16" t="s">
        <v>121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6" t="s">
        <v>80</v>
      </c>
      <c r="BK133" s="228">
        <f>ROUND(I133*H133,2)</f>
        <v>0</v>
      </c>
      <c r="BL133" s="16" t="s">
        <v>127</v>
      </c>
      <c r="BM133" s="227" t="s">
        <v>143</v>
      </c>
    </row>
    <row r="134" s="2" customFormat="1" ht="66.75" customHeight="1">
      <c r="A134" s="37"/>
      <c r="B134" s="38"/>
      <c r="C134" s="215" t="s">
        <v>144</v>
      </c>
      <c r="D134" s="215" t="s">
        <v>123</v>
      </c>
      <c r="E134" s="216" t="s">
        <v>145</v>
      </c>
      <c r="F134" s="217" t="s">
        <v>146</v>
      </c>
      <c r="G134" s="218" t="s">
        <v>142</v>
      </c>
      <c r="H134" s="219">
        <v>3.069</v>
      </c>
      <c r="I134" s="220"/>
      <c r="J134" s="221">
        <f>ROUND(I134*H134,2)</f>
        <v>0</v>
      </c>
      <c r="K134" s="222"/>
      <c r="L134" s="43"/>
      <c r="M134" s="223" t="s">
        <v>1</v>
      </c>
      <c r="N134" s="224" t="s">
        <v>40</v>
      </c>
      <c r="O134" s="90"/>
      <c r="P134" s="225">
        <f>O134*H134</f>
        <v>0</v>
      </c>
      <c r="Q134" s="225">
        <v>0</v>
      </c>
      <c r="R134" s="225">
        <f>Q134*H134</f>
        <v>0</v>
      </c>
      <c r="S134" s="225">
        <v>0.26000000000000001</v>
      </c>
      <c r="T134" s="226">
        <f>S134*H134</f>
        <v>0.79793999999999998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7" t="s">
        <v>127</v>
      </c>
      <c r="AT134" s="227" t="s">
        <v>123</v>
      </c>
      <c r="AU134" s="227" t="s">
        <v>85</v>
      </c>
      <c r="AY134" s="16" t="s">
        <v>121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6" t="s">
        <v>80</v>
      </c>
      <c r="BK134" s="228">
        <f>ROUND(I134*H134,2)</f>
        <v>0</v>
      </c>
      <c r="BL134" s="16" t="s">
        <v>127</v>
      </c>
      <c r="BM134" s="227" t="s">
        <v>147</v>
      </c>
    </row>
    <row r="135" s="2" customFormat="1" ht="66.75" customHeight="1">
      <c r="A135" s="37"/>
      <c r="B135" s="38"/>
      <c r="C135" s="215" t="s">
        <v>148</v>
      </c>
      <c r="D135" s="215" t="s">
        <v>123</v>
      </c>
      <c r="E135" s="216" t="s">
        <v>149</v>
      </c>
      <c r="F135" s="217" t="s">
        <v>150</v>
      </c>
      <c r="G135" s="218" t="s">
        <v>142</v>
      </c>
      <c r="H135" s="219">
        <v>91.185000000000002</v>
      </c>
      <c r="I135" s="220"/>
      <c r="J135" s="221">
        <f>ROUND(I135*H135,2)</f>
        <v>0</v>
      </c>
      <c r="K135" s="222"/>
      <c r="L135" s="43"/>
      <c r="M135" s="223" t="s">
        <v>1</v>
      </c>
      <c r="N135" s="224" t="s">
        <v>40</v>
      </c>
      <c r="O135" s="90"/>
      <c r="P135" s="225">
        <f>O135*H135</f>
        <v>0</v>
      </c>
      <c r="Q135" s="225">
        <v>0</v>
      </c>
      <c r="R135" s="225">
        <f>Q135*H135</f>
        <v>0</v>
      </c>
      <c r="S135" s="225">
        <v>0.28999999999999998</v>
      </c>
      <c r="T135" s="226">
        <f>S135*H135</f>
        <v>26.443649999999998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7" t="s">
        <v>127</v>
      </c>
      <c r="AT135" s="227" t="s">
        <v>123</v>
      </c>
      <c r="AU135" s="227" t="s">
        <v>85</v>
      </c>
      <c r="AY135" s="16" t="s">
        <v>121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6" t="s">
        <v>80</v>
      </c>
      <c r="BK135" s="228">
        <f>ROUND(I135*H135,2)</f>
        <v>0</v>
      </c>
      <c r="BL135" s="16" t="s">
        <v>127</v>
      </c>
      <c r="BM135" s="227" t="s">
        <v>151</v>
      </c>
    </row>
    <row r="136" s="2" customFormat="1" ht="55.5" customHeight="1">
      <c r="A136" s="37"/>
      <c r="B136" s="38"/>
      <c r="C136" s="215" t="s">
        <v>152</v>
      </c>
      <c r="D136" s="215" t="s">
        <v>123</v>
      </c>
      <c r="E136" s="216" t="s">
        <v>153</v>
      </c>
      <c r="F136" s="217" t="s">
        <v>154</v>
      </c>
      <c r="G136" s="218" t="s">
        <v>142</v>
      </c>
      <c r="H136" s="219">
        <v>21.768000000000001</v>
      </c>
      <c r="I136" s="220"/>
      <c r="J136" s="221">
        <f>ROUND(I136*H136,2)</f>
        <v>0</v>
      </c>
      <c r="K136" s="222"/>
      <c r="L136" s="43"/>
      <c r="M136" s="223" t="s">
        <v>1</v>
      </c>
      <c r="N136" s="224" t="s">
        <v>40</v>
      </c>
      <c r="O136" s="90"/>
      <c r="P136" s="225">
        <f>O136*H136</f>
        <v>0</v>
      </c>
      <c r="Q136" s="225">
        <v>0</v>
      </c>
      <c r="R136" s="225">
        <f>Q136*H136</f>
        <v>0</v>
      </c>
      <c r="S136" s="225">
        <v>0.23999999999999999</v>
      </c>
      <c r="T136" s="226">
        <f>S136*H136</f>
        <v>5.2243199999999996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7" t="s">
        <v>127</v>
      </c>
      <c r="AT136" s="227" t="s">
        <v>123</v>
      </c>
      <c r="AU136" s="227" t="s">
        <v>85</v>
      </c>
      <c r="AY136" s="16" t="s">
        <v>121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6" t="s">
        <v>80</v>
      </c>
      <c r="BK136" s="228">
        <f>ROUND(I136*H136,2)</f>
        <v>0</v>
      </c>
      <c r="BL136" s="16" t="s">
        <v>127</v>
      </c>
      <c r="BM136" s="227" t="s">
        <v>155</v>
      </c>
    </row>
    <row r="137" s="2" customFormat="1" ht="55.5" customHeight="1">
      <c r="A137" s="37"/>
      <c r="B137" s="38"/>
      <c r="C137" s="215" t="s">
        <v>156</v>
      </c>
      <c r="D137" s="215" t="s">
        <v>123</v>
      </c>
      <c r="E137" s="216" t="s">
        <v>157</v>
      </c>
      <c r="F137" s="217" t="s">
        <v>158</v>
      </c>
      <c r="G137" s="218" t="s">
        <v>142</v>
      </c>
      <c r="H137" s="219">
        <v>50.970999999999997</v>
      </c>
      <c r="I137" s="220"/>
      <c r="J137" s="221">
        <f>ROUND(I137*H137,2)</f>
        <v>0</v>
      </c>
      <c r="K137" s="222"/>
      <c r="L137" s="43"/>
      <c r="M137" s="223" t="s">
        <v>1</v>
      </c>
      <c r="N137" s="224" t="s">
        <v>40</v>
      </c>
      <c r="O137" s="90"/>
      <c r="P137" s="225">
        <f>O137*H137</f>
        <v>0</v>
      </c>
      <c r="Q137" s="225">
        <v>0</v>
      </c>
      <c r="R137" s="225">
        <f>Q137*H137</f>
        <v>0</v>
      </c>
      <c r="S137" s="225">
        <v>0.316</v>
      </c>
      <c r="T137" s="226">
        <f>S137*H137</f>
        <v>16.106835999999998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7" t="s">
        <v>127</v>
      </c>
      <c r="AT137" s="227" t="s">
        <v>123</v>
      </c>
      <c r="AU137" s="227" t="s">
        <v>85</v>
      </c>
      <c r="AY137" s="16" t="s">
        <v>121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6" t="s">
        <v>80</v>
      </c>
      <c r="BK137" s="228">
        <f>ROUND(I137*H137,2)</f>
        <v>0</v>
      </c>
      <c r="BL137" s="16" t="s">
        <v>127</v>
      </c>
      <c r="BM137" s="227" t="s">
        <v>159</v>
      </c>
    </row>
    <row r="138" s="2" customFormat="1" ht="49.05" customHeight="1">
      <c r="A138" s="37"/>
      <c r="B138" s="38"/>
      <c r="C138" s="215" t="s">
        <v>160</v>
      </c>
      <c r="D138" s="215" t="s">
        <v>123</v>
      </c>
      <c r="E138" s="216" t="s">
        <v>161</v>
      </c>
      <c r="F138" s="217" t="s">
        <v>162</v>
      </c>
      <c r="G138" s="218" t="s">
        <v>163</v>
      </c>
      <c r="H138" s="219">
        <v>20.100000000000001</v>
      </c>
      <c r="I138" s="220"/>
      <c r="J138" s="221">
        <f>ROUND(I138*H138,2)</f>
        <v>0</v>
      </c>
      <c r="K138" s="222"/>
      <c r="L138" s="43"/>
      <c r="M138" s="223" t="s">
        <v>1</v>
      </c>
      <c r="N138" s="224" t="s">
        <v>40</v>
      </c>
      <c r="O138" s="90"/>
      <c r="P138" s="225">
        <f>O138*H138</f>
        <v>0</v>
      </c>
      <c r="Q138" s="225">
        <v>0</v>
      </c>
      <c r="R138" s="225">
        <f>Q138*H138</f>
        <v>0</v>
      </c>
      <c r="S138" s="225">
        <v>0.20499999999999999</v>
      </c>
      <c r="T138" s="226">
        <f>S138*H138</f>
        <v>4.1204999999999998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7" t="s">
        <v>127</v>
      </c>
      <c r="AT138" s="227" t="s">
        <v>123</v>
      </c>
      <c r="AU138" s="227" t="s">
        <v>85</v>
      </c>
      <c r="AY138" s="16" t="s">
        <v>121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6" t="s">
        <v>80</v>
      </c>
      <c r="BK138" s="228">
        <f>ROUND(I138*H138,2)</f>
        <v>0</v>
      </c>
      <c r="BL138" s="16" t="s">
        <v>127</v>
      </c>
      <c r="BM138" s="227" t="s">
        <v>164</v>
      </c>
    </row>
    <row r="139" s="2" customFormat="1" ht="24.15" customHeight="1">
      <c r="A139" s="37"/>
      <c r="B139" s="38"/>
      <c r="C139" s="215" t="s">
        <v>165</v>
      </c>
      <c r="D139" s="215" t="s">
        <v>123</v>
      </c>
      <c r="E139" s="216" t="s">
        <v>166</v>
      </c>
      <c r="F139" s="217" t="s">
        <v>167</v>
      </c>
      <c r="G139" s="218" t="s">
        <v>142</v>
      </c>
      <c r="H139" s="219">
        <v>921.87900000000002</v>
      </c>
      <c r="I139" s="220"/>
      <c r="J139" s="221">
        <f>ROUND(I139*H139,2)</f>
        <v>0</v>
      </c>
      <c r="K139" s="222"/>
      <c r="L139" s="43"/>
      <c r="M139" s="223" t="s">
        <v>1</v>
      </c>
      <c r="N139" s="224" t="s">
        <v>40</v>
      </c>
      <c r="O139" s="90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7" t="s">
        <v>127</v>
      </c>
      <c r="AT139" s="227" t="s">
        <v>123</v>
      </c>
      <c r="AU139" s="227" t="s">
        <v>85</v>
      </c>
      <c r="AY139" s="16" t="s">
        <v>121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6" t="s">
        <v>80</v>
      </c>
      <c r="BK139" s="228">
        <f>ROUND(I139*H139,2)</f>
        <v>0</v>
      </c>
      <c r="BL139" s="16" t="s">
        <v>127</v>
      </c>
      <c r="BM139" s="227" t="s">
        <v>168</v>
      </c>
    </row>
    <row r="140" s="13" customFormat="1">
      <c r="A140" s="13"/>
      <c r="B140" s="229"/>
      <c r="C140" s="230"/>
      <c r="D140" s="231" t="s">
        <v>169</v>
      </c>
      <c r="E140" s="232" t="s">
        <v>1</v>
      </c>
      <c r="F140" s="233" t="s">
        <v>170</v>
      </c>
      <c r="G140" s="230"/>
      <c r="H140" s="234">
        <v>921.87900000000002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169</v>
      </c>
      <c r="AU140" s="240" t="s">
        <v>85</v>
      </c>
      <c r="AV140" s="13" t="s">
        <v>85</v>
      </c>
      <c r="AW140" s="13" t="s">
        <v>32</v>
      </c>
      <c r="AX140" s="13" t="s">
        <v>80</v>
      </c>
      <c r="AY140" s="240" t="s">
        <v>121</v>
      </c>
    </row>
    <row r="141" s="2" customFormat="1" ht="37.8" customHeight="1">
      <c r="A141" s="37"/>
      <c r="B141" s="38"/>
      <c r="C141" s="215" t="s">
        <v>171</v>
      </c>
      <c r="D141" s="215" t="s">
        <v>123</v>
      </c>
      <c r="E141" s="216" t="s">
        <v>172</v>
      </c>
      <c r="F141" s="217" t="s">
        <v>173</v>
      </c>
      <c r="G141" s="218" t="s">
        <v>174</v>
      </c>
      <c r="H141" s="219">
        <v>151.904</v>
      </c>
      <c r="I141" s="220"/>
      <c r="J141" s="221">
        <f>ROUND(I141*H141,2)</f>
        <v>0</v>
      </c>
      <c r="K141" s="222"/>
      <c r="L141" s="43"/>
      <c r="M141" s="223" t="s">
        <v>1</v>
      </c>
      <c r="N141" s="224" t="s">
        <v>40</v>
      </c>
      <c r="O141" s="90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7" t="s">
        <v>127</v>
      </c>
      <c r="AT141" s="227" t="s">
        <v>123</v>
      </c>
      <c r="AU141" s="227" t="s">
        <v>85</v>
      </c>
      <c r="AY141" s="16" t="s">
        <v>121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6" t="s">
        <v>80</v>
      </c>
      <c r="BK141" s="228">
        <f>ROUND(I141*H141,2)</f>
        <v>0</v>
      </c>
      <c r="BL141" s="16" t="s">
        <v>127</v>
      </c>
      <c r="BM141" s="227" t="s">
        <v>175</v>
      </c>
    </row>
    <row r="142" s="13" customFormat="1">
      <c r="A142" s="13"/>
      <c r="B142" s="229"/>
      <c r="C142" s="230"/>
      <c r="D142" s="231" t="s">
        <v>169</v>
      </c>
      <c r="E142" s="232" t="s">
        <v>1</v>
      </c>
      <c r="F142" s="233" t="s">
        <v>176</v>
      </c>
      <c r="G142" s="230"/>
      <c r="H142" s="234">
        <v>141.68799999999999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169</v>
      </c>
      <c r="AU142" s="240" t="s">
        <v>85</v>
      </c>
      <c r="AV142" s="13" t="s">
        <v>85</v>
      </c>
      <c r="AW142" s="13" t="s">
        <v>32</v>
      </c>
      <c r="AX142" s="13" t="s">
        <v>75</v>
      </c>
      <c r="AY142" s="240" t="s">
        <v>121</v>
      </c>
    </row>
    <row r="143" s="13" customFormat="1">
      <c r="A143" s="13"/>
      <c r="B143" s="229"/>
      <c r="C143" s="230"/>
      <c r="D143" s="231" t="s">
        <v>169</v>
      </c>
      <c r="E143" s="232" t="s">
        <v>1</v>
      </c>
      <c r="F143" s="233" t="s">
        <v>177</v>
      </c>
      <c r="G143" s="230"/>
      <c r="H143" s="234">
        <v>10.215999999999999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169</v>
      </c>
      <c r="AU143" s="240" t="s">
        <v>85</v>
      </c>
      <c r="AV143" s="13" t="s">
        <v>85</v>
      </c>
      <c r="AW143" s="13" t="s">
        <v>32</v>
      </c>
      <c r="AX143" s="13" t="s">
        <v>75</v>
      </c>
      <c r="AY143" s="240" t="s">
        <v>121</v>
      </c>
    </row>
    <row r="144" s="14" customFormat="1">
      <c r="A144" s="14"/>
      <c r="B144" s="241"/>
      <c r="C144" s="242"/>
      <c r="D144" s="231" t="s">
        <v>169</v>
      </c>
      <c r="E144" s="243" t="s">
        <v>1</v>
      </c>
      <c r="F144" s="244" t="s">
        <v>178</v>
      </c>
      <c r="G144" s="242"/>
      <c r="H144" s="245">
        <v>151.904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169</v>
      </c>
      <c r="AU144" s="251" t="s">
        <v>85</v>
      </c>
      <c r="AV144" s="14" t="s">
        <v>127</v>
      </c>
      <c r="AW144" s="14" t="s">
        <v>32</v>
      </c>
      <c r="AX144" s="14" t="s">
        <v>80</v>
      </c>
      <c r="AY144" s="251" t="s">
        <v>121</v>
      </c>
    </row>
    <row r="145" s="2" customFormat="1" ht="37.8" customHeight="1">
      <c r="A145" s="37"/>
      <c r="B145" s="38"/>
      <c r="C145" s="215" t="s">
        <v>179</v>
      </c>
      <c r="D145" s="215" t="s">
        <v>123</v>
      </c>
      <c r="E145" s="216" t="s">
        <v>180</v>
      </c>
      <c r="F145" s="217" t="s">
        <v>181</v>
      </c>
      <c r="G145" s="218" t="s">
        <v>174</v>
      </c>
      <c r="H145" s="219">
        <v>91.926000000000002</v>
      </c>
      <c r="I145" s="220"/>
      <c r="J145" s="221">
        <f>ROUND(I145*H145,2)</f>
        <v>0</v>
      </c>
      <c r="K145" s="222"/>
      <c r="L145" s="43"/>
      <c r="M145" s="223" t="s">
        <v>1</v>
      </c>
      <c r="N145" s="224" t="s">
        <v>40</v>
      </c>
      <c r="O145" s="90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7" t="s">
        <v>127</v>
      </c>
      <c r="AT145" s="227" t="s">
        <v>123</v>
      </c>
      <c r="AU145" s="227" t="s">
        <v>85</v>
      </c>
      <c r="AY145" s="16" t="s">
        <v>121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6" t="s">
        <v>80</v>
      </c>
      <c r="BK145" s="228">
        <f>ROUND(I145*H145,2)</f>
        <v>0</v>
      </c>
      <c r="BL145" s="16" t="s">
        <v>127</v>
      </c>
      <c r="BM145" s="227" t="s">
        <v>182</v>
      </c>
    </row>
    <row r="146" s="13" customFormat="1">
      <c r="A146" s="13"/>
      <c r="B146" s="229"/>
      <c r="C146" s="230"/>
      <c r="D146" s="231" t="s">
        <v>169</v>
      </c>
      <c r="E146" s="232" t="s">
        <v>1</v>
      </c>
      <c r="F146" s="233" t="s">
        <v>183</v>
      </c>
      <c r="G146" s="230"/>
      <c r="H146" s="234">
        <v>60.314999999999998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169</v>
      </c>
      <c r="AU146" s="240" t="s">
        <v>85</v>
      </c>
      <c r="AV146" s="13" t="s">
        <v>85</v>
      </c>
      <c r="AW146" s="13" t="s">
        <v>32</v>
      </c>
      <c r="AX146" s="13" t="s">
        <v>75</v>
      </c>
      <c r="AY146" s="240" t="s">
        <v>121</v>
      </c>
    </row>
    <row r="147" s="13" customFormat="1">
      <c r="A147" s="13"/>
      <c r="B147" s="229"/>
      <c r="C147" s="230"/>
      <c r="D147" s="231" t="s">
        <v>169</v>
      </c>
      <c r="E147" s="232" t="s">
        <v>1</v>
      </c>
      <c r="F147" s="233" t="s">
        <v>184</v>
      </c>
      <c r="G147" s="230"/>
      <c r="H147" s="234">
        <v>18.811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169</v>
      </c>
      <c r="AU147" s="240" t="s">
        <v>85</v>
      </c>
      <c r="AV147" s="13" t="s">
        <v>85</v>
      </c>
      <c r="AW147" s="13" t="s">
        <v>32</v>
      </c>
      <c r="AX147" s="13" t="s">
        <v>75</v>
      </c>
      <c r="AY147" s="240" t="s">
        <v>121</v>
      </c>
    </row>
    <row r="148" s="13" customFormat="1">
      <c r="A148" s="13"/>
      <c r="B148" s="229"/>
      <c r="C148" s="230"/>
      <c r="D148" s="231" t="s">
        <v>169</v>
      </c>
      <c r="E148" s="232" t="s">
        <v>1</v>
      </c>
      <c r="F148" s="233" t="s">
        <v>185</v>
      </c>
      <c r="G148" s="230"/>
      <c r="H148" s="234">
        <v>12.800000000000001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169</v>
      </c>
      <c r="AU148" s="240" t="s">
        <v>85</v>
      </c>
      <c r="AV148" s="13" t="s">
        <v>85</v>
      </c>
      <c r="AW148" s="13" t="s">
        <v>32</v>
      </c>
      <c r="AX148" s="13" t="s">
        <v>75</v>
      </c>
      <c r="AY148" s="240" t="s">
        <v>121</v>
      </c>
    </row>
    <row r="149" s="14" customFormat="1">
      <c r="A149" s="14"/>
      <c r="B149" s="241"/>
      <c r="C149" s="242"/>
      <c r="D149" s="231" t="s">
        <v>169</v>
      </c>
      <c r="E149" s="243" t="s">
        <v>1</v>
      </c>
      <c r="F149" s="244" t="s">
        <v>178</v>
      </c>
      <c r="G149" s="242"/>
      <c r="H149" s="245">
        <v>91.926000000000002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169</v>
      </c>
      <c r="AU149" s="251" t="s">
        <v>85</v>
      </c>
      <c r="AV149" s="14" t="s">
        <v>127</v>
      </c>
      <c r="AW149" s="14" t="s">
        <v>32</v>
      </c>
      <c r="AX149" s="14" t="s">
        <v>80</v>
      </c>
      <c r="AY149" s="251" t="s">
        <v>121</v>
      </c>
    </row>
    <row r="150" s="2" customFormat="1" ht="33" customHeight="1">
      <c r="A150" s="37"/>
      <c r="B150" s="38"/>
      <c r="C150" s="215" t="s">
        <v>186</v>
      </c>
      <c r="D150" s="215" t="s">
        <v>123</v>
      </c>
      <c r="E150" s="216" t="s">
        <v>187</v>
      </c>
      <c r="F150" s="217" t="s">
        <v>188</v>
      </c>
      <c r="G150" s="218" t="s">
        <v>174</v>
      </c>
      <c r="H150" s="219">
        <v>18.846</v>
      </c>
      <c r="I150" s="220"/>
      <c r="J150" s="221">
        <f>ROUND(I150*H150,2)</f>
        <v>0</v>
      </c>
      <c r="K150" s="222"/>
      <c r="L150" s="43"/>
      <c r="M150" s="223" t="s">
        <v>1</v>
      </c>
      <c r="N150" s="224" t="s">
        <v>40</v>
      </c>
      <c r="O150" s="90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7" t="s">
        <v>127</v>
      </c>
      <c r="AT150" s="227" t="s">
        <v>123</v>
      </c>
      <c r="AU150" s="227" t="s">
        <v>85</v>
      </c>
      <c r="AY150" s="16" t="s">
        <v>121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6" t="s">
        <v>80</v>
      </c>
      <c r="BK150" s="228">
        <f>ROUND(I150*H150,2)</f>
        <v>0</v>
      </c>
      <c r="BL150" s="16" t="s">
        <v>127</v>
      </c>
      <c r="BM150" s="227" t="s">
        <v>189</v>
      </c>
    </row>
    <row r="151" s="13" customFormat="1">
      <c r="A151" s="13"/>
      <c r="B151" s="229"/>
      <c r="C151" s="230"/>
      <c r="D151" s="231" t="s">
        <v>169</v>
      </c>
      <c r="E151" s="232" t="s">
        <v>1</v>
      </c>
      <c r="F151" s="233" t="s">
        <v>190</v>
      </c>
      <c r="G151" s="230"/>
      <c r="H151" s="234">
        <v>18.846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169</v>
      </c>
      <c r="AU151" s="240" t="s">
        <v>85</v>
      </c>
      <c r="AV151" s="13" t="s">
        <v>85</v>
      </c>
      <c r="AW151" s="13" t="s">
        <v>32</v>
      </c>
      <c r="AX151" s="13" t="s">
        <v>80</v>
      </c>
      <c r="AY151" s="240" t="s">
        <v>121</v>
      </c>
    </row>
    <row r="152" s="2" customFormat="1" ht="24.15" customHeight="1">
      <c r="A152" s="37"/>
      <c r="B152" s="38"/>
      <c r="C152" s="215" t="s">
        <v>8</v>
      </c>
      <c r="D152" s="215" t="s">
        <v>123</v>
      </c>
      <c r="E152" s="216" t="s">
        <v>191</v>
      </c>
      <c r="F152" s="217" t="s">
        <v>192</v>
      </c>
      <c r="G152" s="218" t="s">
        <v>126</v>
      </c>
      <c r="H152" s="219">
        <v>10</v>
      </c>
      <c r="I152" s="220"/>
      <c r="J152" s="221">
        <f>ROUND(I152*H152,2)</f>
        <v>0</v>
      </c>
      <c r="K152" s="222"/>
      <c r="L152" s="43"/>
      <c r="M152" s="223" t="s">
        <v>1</v>
      </c>
      <c r="N152" s="224" t="s">
        <v>40</v>
      </c>
      <c r="O152" s="90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7" t="s">
        <v>127</v>
      </c>
      <c r="AT152" s="227" t="s">
        <v>123</v>
      </c>
      <c r="AU152" s="227" t="s">
        <v>85</v>
      </c>
      <c r="AY152" s="16" t="s">
        <v>121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6" t="s">
        <v>80</v>
      </c>
      <c r="BK152" s="228">
        <f>ROUND(I152*H152,2)</f>
        <v>0</v>
      </c>
      <c r="BL152" s="16" t="s">
        <v>127</v>
      </c>
      <c r="BM152" s="227" t="s">
        <v>193</v>
      </c>
    </row>
    <row r="153" s="2" customFormat="1" ht="24.15" customHeight="1">
      <c r="A153" s="37"/>
      <c r="B153" s="38"/>
      <c r="C153" s="215" t="s">
        <v>194</v>
      </c>
      <c r="D153" s="215" t="s">
        <v>123</v>
      </c>
      <c r="E153" s="216" t="s">
        <v>195</v>
      </c>
      <c r="F153" s="217" t="s">
        <v>196</v>
      </c>
      <c r="G153" s="218" t="s">
        <v>126</v>
      </c>
      <c r="H153" s="219">
        <v>10</v>
      </c>
      <c r="I153" s="220"/>
      <c r="J153" s="221">
        <f>ROUND(I153*H153,2)</f>
        <v>0</v>
      </c>
      <c r="K153" s="222"/>
      <c r="L153" s="43"/>
      <c r="M153" s="223" t="s">
        <v>1</v>
      </c>
      <c r="N153" s="224" t="s">
        <v>40</v>
      </c>
      <c r="O153" s="90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7" t="s">
        <v>127</v>
      </c>
      <c r="AT153" s="227" t="s">
        <v>123</v>
      </c>
      <c r="AU153" s="227" t="s">
        <v>85</v>
      </c>
      <c r="AY153" s="16" t="s">
        <v>121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6" t="s">
        <v>80</v>
      </c>
      <c r="BK153" s="228">
        <f>ROUND(I153*H153,2)</f>
        <v>0</v>
      </c>
      <c r="BL153" s="16" t="s">
        <v>127</v>
      </c>
      <c r="BM153" s="227" t="s">
        <v>197</v>
      </c>
    </row>
    <row r="154" s="2" customFormat="1" ht="24.15" customHeight="1">
      <c r="A154" s="37"/>
      <c r="B154" s="38"/>
      <c r="C154" s="215" t="s">
        <v>198</v>
      </c>
      <c r="D154" s="215" t="s">
        <v>123</v>
      </c>
      <c r="E154" s="216" t="s">
        <v>199</v>
      </c>
      <c r="F154" s="217" t="s">
        <v>200</v>
      </c>
      <c r="G154" s="218" t="s">
        <v>126</v>
      </c>
      <c r="H154" s="219">
        <v>10</v>
      </c>
      <c r="I154" s="220"/>
      <c r="J154" s="221">
        <f>ROUND(I154*H154,2)</f>
        <v>0</v>
      </c>
      <c r="K154" s="222"/>
      <c r="L154" s="43"/>
      <c r="M154" s="223" t="s">
        <v>1</v>
      </c>
      <c r="N154" s="224" t="s">
        <v>40</v>
      </c>
      <c r="O154" s="90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7" t="s">
        <v>127</v>
      </c>
      <c r="AT154" s="227" t="s">
        <v>123</v>
      </c>
      <c r="AU154" s="227" t="s">
        <v>85</v>
      </c>
      <c r="AY154" s="16" t="s">
        <v>121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6" t="s">
        <v>80</v>
      </c>
      <c r="BK154" s="228">
        <f>ROUND(I154*H154,2)</f>
        <v>0</v>
      </c>
      <c r="BL154" s="16" t="s">
        <v>127</v>
      </c>
      <c r="BM154" s="227" t="s">
        <v>201</v>
      </c>
    </row>
    <row r="155" s="2" customFormat="1" ht="24.15" customHeight="1">
      <c r="A155" s="37"/>
      <c r="B155" s="38"/>
      <c r="C155" s="215" t="s">
        <v>202</v>
      </c>
      <c r="D155" s="215" t="s">
        <v>123</v>
      </c>
      <c r="E155" s="216" t="s">
        <v>203</v>
      </c>
      <c r="F155" s="217" t="s">
        <v>204</v>
      </c>
      <c r="G155" s="218" t="s">
        <v>126</v>
      </c>
      <c r="H155" s="219">
        <v>1</v>
      </c>
      <c r="I155" s="220"/>
      <c r="J155" s="221">
        <f>ROUND(I155*H155,2)</f>
        <v>0</v>
      </c>
      <c r="K155" s="222"/>
      <c r="L155" s="43"/>
      <c r="M155" s="223" t="s">
        <v>1</v>
      </c>
      <c r="N155" s="224" t="s">
        <v>40</v>
      </c>
      <c r="O155" s="90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7" t="s">
        <v>127</v>
      </c>
      <c r="AT155" s="227" t="s">
        <v>123</v>
      </c>
      <c r="AU155" s="227" t="s">
        <v>85</v>
      </c>
      <c r="AY155" s="16" t="s">
        <v>121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6" t="s">
        <v>80</v>
      </c>
      <c r="BK155" s="228">
        <f>ROUND(I155*H155,2)</f>
        <v>0</v>
      </c>
      <c r="BL155" s="16" t="s">
        <v>127</v>
      </c>
      <c r="BM155" s="227" t="s">
        <v>205</v>
      </c>
    </row>
    <row r="156" s="2" customFormat="1" ht="24.15" customHeight="1">
      <c r="A156" s="37"/>
      <c r="B156" s="38"/>
      <c r="C156" s="215" t="s">
        <v>206</v>
      </c>
      <c r="D156" s="215" t="s">
        <v>123</v>
      </c>
      <c r="E156" s="216" t="s">
        <v>207</v>
      </c>
      <c r="F156" s="217" t="s">
        <v>208</v>
      </c>
      <c r="G156" s="218" t="s">
        <v>126</v>
      </c>
      <c r="H156" s="219">
        <v>1</v>
      </c>
      <c r="I156" s="220"/>
      <c r="J156" s="221">
        <f>ROUND(I156*H156,2)</f>
        <v>0</v>
      </c>
      <c r="K156" s="222"/>
      <c r="L156" s="43"/>
      <c r="M156" s="223" t="s">
        <v>1</v>
      </c>
      <c r="N156" s="224" t="s">
        <v>40</v>
      </c>
      <c r="O156" s="90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7" t="s">
        <v>127</v>
      </c>
      <c r="AT156" s="227" t="s">
        <v>123</v>
      </c>
      <c r="AU156" s="227" t="s">
        <v>85</v>
      </c>
      <c r="AY156" s="16" t="s">
        <v>121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6" t="s">
        <v>80</v>
      </c>
      <c r="BK156" s="228">
        <f>ROUND(I156*H156,2)</f>
        <v>0</v>
      </c>
      <c r="BL156" s="16" t="s">
        <v>127</v>
      </c>
      <c r="BM156" s="227" t="s">
        <v>209</v>
      </c>
    </row>
    <row r="157" s="2" customFormat="1" ht="24.15" customHeight="1">
      <c r="A157" s="37"/>
      <c r="B157" s="38"/>
      <c r="C157" s="215" t="s">
        <v>210</v>
      </c>
      <c r="D157" s="215" t="s">
        <v>123</v>
      </c>
      <c r="E157" s="216" t="s">
        <v>211</v>
      </c>
      <c r="F157" s="217" t="s">
        <v>212</v>
      </c>
      <c r="G157" s="218" t="s">
        <v>126</v>
      </c>
      <c r="H157" s="219">
        <v>1</v>
      </c>
      <c r="I157" s="220"/>
      <c r="J157" s="221">
        <f>ROUND(I157*H157,2)</f>
        <v>0</v>
      </c>
      <c r="K157" s="222"/>
      <c r="L157" s="43"/>
      <c r="M157" s="223" t="s">
        <v>1</v>
      </c>
      <c r="N157" s="224" t="s">
        <v>40</v>
      </c>
      <c r="O157" s="90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7" t="s">
        <v>127</v>
      </c>
      <c r="AT157" s="227" t="s">
        <v>123</v>
      </c>
      <c r="AU157" s="227" t="s">
        <v>85</v>
      </c>
      <c r="AY157" s="16" t="s">
        <v>121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6" t="s">
        <v>80</v>
      </c>
      <c r="BK157" s="228">
        <f>ROUND(I157*H157,2)</f>
        <v>0</v>
      </c>
      <c r="BL157" s="16" t="s">
        <v>127</v>
      </c>
      <c r="BM157" s="227" t="s">
        <v>213</v>
      </c>
    </row>
    <row r="158" s="2" customFormat="1" ht="62.7" customHeight="1">
      <c r="A158" s="37"/>
      <c r="B158" s="38"/>
      <c r="C158" s="215" t="s">
        <v>7</v>
      </c>
      <c r="D158" s="215" t="s">
        <v>123</v>
      </c>
      <c r="E158" s="216" t="s">
        <v>214</v>
      </c>
      <c r="F158" s="217" t="s">
        <v>215</v>
      </c>
      <c r="G158" s="218" t="s">
        <v>174</v>
      </c>
      <c r="H158" s="219">
        <v>262.67599999999999</v>
      </c>
      <c r="I158" s="220"/>
      <c r="J158" s="221">
        <f>ROUND(I158*H158,2)</f>
        <v>0</v>
      </c>
      <c r="K158" s="222"/>
      <c r="L158" s="43"/>
      <c r="M158" s="223" t="s">
        <v>1</v>
      </c>
      <c r="N158" s="224" t="s">
        <v>40</v>
      </c>
      <c r="O158" s="90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7" t="s">
        <v>127</v>
      </c>
      <c r="AT158" s="227" t="s">
        <v>123</v>
      </c>
      <c r="AU158" s="227" t="s">
        <v>85</v>
      </c>
      <c r="AY158" s="16" t="s">
        <v>121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6" t="s">
        <v>80</v>
      </c>
      <c r="BK158" s="228">
        <f>ROUND(I158*H158,2)</f>
        <v>0</v>
      </c>
      <c r="BL158" s="16" t="s">
        <v>127</v>
      </c>
      <c r="BM158" s="227" t="s">
        <v>216</v>
      </c>
    </row>
    <row r="159" s="13" customFormat="1">
      <c r="A159" s="13"/>
      <c r="B159" s="229"/>
      <c r="C159" s="230"/>
      <c r="D159" s="231" t="s">
        <v>169</v>
      </c>
      <c r="E159" s="232" t="s">
        <v>1</v>
      </c>
      <c r="F159" s="233" t="s">
        <v>217</v>
      </c>
      <c r="G159" s="230"/>
      <c r="H159" s="234">
        <v>262.67599999999999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169</v>
      </c>
      <c r="AU159" s="240" t="s">
        <v>85</v>
      </c>
      <c r="AV159" s="13" t="s">
        <v>85</v>
      </c>
      <c r="AW159" s="13" t="s">
        <v>32</v>
      </c>
      <c r="AX159" s="13" t="s">
        <v>80</v>
      </c>
      <c r="AY159" s="240" t="s">
        <v>121</v>
      </c>
    </row>
    <row r="160" s="2" customFormat="1" ht="37.8" customHeight="1">
      <c r="A160" s="37"/>
      <c r="B160" s="38"/>
      <c r="C160" s="215" t="s">
        <v>218</v>
      </c>
      <c r="D160" s="215" t="s">
        <v>123</v>
      </c>
      <c r="E160" s="216" t="s">
        <v>219</v>
      </c>
      <c r="F160" s="217" t="s">
        <v>220</v>
      </c>
      <c r="G160" s="218" t="s">
        <v>174</v>
      </c>
      <c r="H160" s="219">
        <v>276.56400000000002</v>
      </c>
      <c r="I160" s="220"/>
      <c r="J160" s="221">
        <f>ROUND(I160*H160,2)</f>
        <v>0</v>
      </c>
      <c r="K160" s="222"/>
      <c r="L160" s="43"/>
      <c r="M160" s="223" t="s">
        <v>1</v>
      </c>
      <c r="N160" s="224" t="s">
        <v>40</v>
      </c>
      <c r="O160" s="90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7" t="s">
        <v>127</v>
      </c>
      <c r="AT160" s="227" t="s">
        <v>123</v>
      </c>
      <c r="AU160" s="227" t="s">
        <v>85</v>
      </c>
      <c r="AY160" s="16" t="s">
        <v>121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6" t="s">
        <v>80</v>
      </c>
      <c r="BK160" s="228">
        <f>ROUND(I160*H160,2)</f>
        <v>0</v>
      </c>
      <c r="BL160" s="16" t="s">
        <v>127</v>
      </c>
      <c r="BM160" s="227" t="s">
        <v>221</v>
      </c>
    </row>
    <row r="161" s="13" customFormat="1">
      <c r="A161" s="13"/>
      <c r="B161" s="229"/>
      <c r="C161" s="230"/>
      <c r="D161" s="231" t="s">
        <v>169</v>
      </c>
      <c r="E161" s="232" t="s">
        <v>1</v>
      </c>
      <c r="F161" s="233" t="s">
        <v>222</v>
      </c>
      <c r="G161" s="230"/>
      <c r="H161" s="234">
        <v>276.56400000000002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169</v>
      </c>
      <c r="AU161" s="240" t="s">
        <v>85</v>
      </c>
      <c r="AV161" s="13" t="s">
        <v>85</v>
      </c>
      <c r="AW161" s="13" t="s">
        <v>32</v>
      </c>
      <c r="AX161" s="13" t="s">
        <v>80</v>
      </c>
      <c r="AY161" s="240" t="s">
        <v>121</v>
      </c>
    </row>
    <row r="162" s="2" customFormat="1" ht="62.7" customHeight="1">
      <c r="A162" s="37"/>
      <c r="B162" s="38"/>
      <c r="C162" s="215" t="s">
        <v>223</v>
      </c>
      <c r="D162" s="215" t="s">
        <v>123</v>
      </c>
      <c r="E162" s="216" t="s">
        <v>224</v>
      </c>
      <c r="F162" s="217" t="s">
        <v>225</v>
      </c>
      <c r="G162" s="218" t="s">
        <v>174</v>
      </c>
      <c r="H162" s="219">
        <v>262.67599999999999</v>
      </c>
      <c r="I162" s="220"/>
      <c r="J162" s="221">
        <f>ROUND(I162*H162,2)</f>
        <v>0</v>
      </c>
      <c r="K162" s="222"/>
      <c r="L162" s="43"/>
      <c r="M162" s="223" t="s">
        <v>1</v>
      </c>
      <c r="N162" s="224" t="s">
        <v>40</v>
      </c>
      <c r="O162" s="90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7" t="s">
        <v>127</v>
      </c>
      <c r="AT162" s="227" t="s">
        <v>123</v>
      </c>
      <c r="AU162" s="227" t="s">
        <v>85</v>
      </c>
      <c r="AY162" s="16" t="s">
        <v>121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6" t="s">
        <v>80</v>
      </c>
      <c r="BK162" s="228">
        <f>ROUND(I162*H162,2)</f>
        <v>0</v>
      </c>
      <c r="BL162" s="16" t="s">
        <v>127</v>
      </c>
      <c r="BM162" s="227" t="s">
        <v>226</v>
      </c>
    </row>
    <row r="163" s="2" customFormat="1" ht="66.75" customHeight="1">
      <c r="A163" s="37"/>
      <c r="B163" s="38"/>
      <c r="C163" s="215" t="s">
        <v>227</v>
      </c>
      <c r="D163" s="215" t="s">
        <v>123</v>
      </c>
      <c r="E163" s="216" t="s">
        <v>228</v>
      </c>
      <c r="F163" s="217" t="s">
        <v>229</v>
      </c>
      <c r="G163" s="218" t="s">
        <v>174</v>
      </c>
      <c r="H163" s="219">
        <v>7880.2799999999997</v>
      </c>
      <c r="I163" s="220"/>
      <c r="J163" s="221">
        <f>ROUND(I163*H163,2)</f>
        <v>0</v>
      </c>
      <c r="K163" s="222"/>
      <c r="L163" s="43"/>
      <c r="M163" s="223" t="s">
        <v>1</v>
      </c>
      <c r="N163" s="224" t="s">
        <v>40</v>
      </c>
      <c r="O163" s="90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7" t="s">
        <v>127</v>
      </c>
      <c r="AT163" s="227" t="s">
        <v>123</v>
      </c>
      <c r="AU163" s="227" t="s">
        <v>85</v>
      </c>
      <c r="AY163" s="16" t="s">
        <v>121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80</v>
      </c>
      <c r="BK163" s="228">
        <f>ROUND(I163*H163,2)</f>
        <v>0</v>
      </c>
      <c r="BL163" s="16" t="s">
        <v>127</v>
      </c>
      <c r="BM163" s="227" t="s">
        <v>230</v>
      </c>
    </row>
    <row r="164" s="13" customFormat="1">
      <c r="A164" s="13"/>
      <c r="B164" s="229"/>
      <c r="C164" s="230"/>
      <c r="D164" s="231" t="s">
        <v>169</v>
      </c>
      <c r="E164" s="232" t="s">
        <v>1</v>
      </c>
      <c r="F164" s="233" t="s">
        <v>231</v>
      </c>
      <c r="G164" s="230"/>
      <c r="H164" s="234">
        <v>7880.2799999999997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169</v>
      </c>
      <c r="AU164" s="240" t="s">
        <v>85</v>
      </c>
      <c r="AV164" s="13" t="s">
        <v>85</v>
      </c>
      <c r="AW164" s="13" t="s">
        <v>32</v>
      </c>
      <c r="AX164" s="13" t="s">
        <v>80</v>
      </c>
      <c r="AY164" s="240" t="s">
        <v>121</v>
      </c>
    </row>
    <row r="165" s="2" customFormat="1" ht="44.25" customHeight="1">
      <c r="A165" s="37"/>
      <c r="B165" s="38"/>
      <c r="C165" s="215" t="s">
        <v>232</v>
      </c>
      <c r="D165" s="215" t="s">
        <v>123</v>
      </c>
      <c r="E165" s="216" t="s">
        <v>233</v>
      </c>
      <c r="F165" s="217" t="s">
        <v>234</v>
      </c>
      <c r="G165" s="218" t="s">
        <v>174</v>
      </c>
      <c r="H165" s="219">
        <v>276.56400000000002</v>
      </c>
      <c r="I165" s="220"/>
      <c r="J165" s="221">
        <f>ROUND(I165*H165,2)</f>
        <v>0</v>
      </c>
      <c r="K165" s="222"/>
      <c r="L165" s="43"/>
      <c r="M165" s="223" t="s">
        <v>1</v>
      </c>
      <c r="N165" s="224" t="s">
        <v>40</v>
      </c>
      <c r="O165" s="90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7" t="s">
        <v>127</v>
      </c>
      <c r="AT165" s="227" t="s">
        <v>123</v>
      </c>
      <c r="AU165" s="227" t="s">
        <v>85</v>
      </c>
      <c r="AY165" s="16" t="s">
        <v>121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6" t="s">
        <v>80</v>
      </c>
      <c r="BK165" s="228">
        <f>ROUND(I165*H165,2)</f>
        <v>0</v>
      </c>
      <c r="BL165" s="16" t="s">
        <v>127</v>
      </c>
      <c r="BM165" s="227" t="s">
        <v>235</v>
      </c>
    </row>
    <row r="166" s="2" customFormat="1" ht="37.8" customHeight="1">
      <c r="A166" s="37"/>
      <c r="B166" s="38"/>
      <c r="C166" s="215" t="s">
        <v>236</v>
      </c>
      <c r="D166" s="215" t="s">
        <v>123</v>
      </c>
      <c r="E166" s="216" t="s">
        <v>237</v>
      </c>
      <c r="F166" s="217" t="s">
        <v>238</v>
      </c>
      <c r="G166" s="218" t="s">
        <v>142</v>
      </c>
      <c r="H166" s="219">
        <v>655.85699999999997</v>
      </c>
      <c r="I166" s="220"/>
      <c r="J166" s="221">
        <f>ROUND(I166*H166,2)</f>
        <v>0</v>
      </c>
      <c r="K166" s="222"/>
      <c r="L166" s="43"/>
      <c r="M166" s="223" t="s">
        <v>1</v>
      </c>
      <c r="N166" s="224" t="s">
        <v>40</v>
      </c>
      <c r="O166" s="90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7" t="s">
        <v>127</v>
      </c>
      <c r="AT166" s="227" t="s">
        <v>123</v>
      </c>
      <c r="AU166" s="227" t="s">
        <v>85</v>
      </c>
      <c r="AY166" s="16" t="s">
        <v>121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6" t="s">
        <v>80</v>
      </c>
      <c r="BK166" s="228">
        <f>ROUND(I166*H166,2)</f>
        <v>0</v>
      </c>
      <c r="BL166" s="16" t="s">
        <v>127</v>
      </c>
      <c r="BM166" s="227" t="s">
        <v>239</v>
      </c>
    </row>
    <row r="167" s="2" customFormat="1" ht="44.25" customHeight="1">
      <c r="A167" s="37"/>
      <c r="B167" s="38"/>
      <c r="C167" s="215" t="s">
        <v>240</v>
      </c>
      <c r="D167" s="215" t="s">
        <v>123</v>
      </c>
      <c r="E167" s="216" t="s">
        <v>241</v>
      </c>
      <c r="F167" s="217" t="s">
        <v>242</v>
      </c>
      <c r="G167" s="218" t="s">
        <v>243</v>
      </c>
      <c r="H167" s="219">
        <v>525.51999999999998</v>
      </c>
      <c r="I167" s="220"/>
      <c r="J167" s="221">
        <f>ROUND(I167*H167,2)</f>
        <v>0</v>
      </c>
      <c r="K167" s="222"/>
      <c r="L167" s="43"/>
      <c r="M167" s="223" t="s">
        <v>1</v>
      </c>
      <c r="N167" s="224" t="s">
        <v>40</v>
      </c>
      <c r="O167" s="90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7" t="s">
        <v>127</v>
      </c>
      <c r="AT167" s="227" t="s">
        <v>123</v>
      </c>
      <c r="AU167" s="227" t="s">
        <v>85</v>
      </c>
      <c r="AY167" s="16" t="s">
        <v>121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6" t="s">
        <v>80</v>
      </c>
      <c r="BK167" s="228">
        <f>ROUND(I167*H167,2)</f>
        <v>0</v>
      </c>
      <c r="BL167" s="16" t="s">
        <v>127</v>
      </c>
      <c r="BM167" s="227" t="s">
        <v>244</v>
      </c>
    </row>
    <row r="168" s="13" customFormat="1">
      <c r="A168" s="13"/>
      <c r="B168" s="229"/>
      <c r="C168" s="230"/>
      <c r="D168" s="231" t="s">
        <v>169</v>
      </c>
      <c r="E168" s="232" t="s">
        <v>1</v>
      </c>
      <c r="F168" s="233" t="s">
        <v>245</v>
      </c>
      <c r="G168" s="230"/>
      <c r="H168" s="234">
        <v>525.51999999999998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169</v>
      </c>
      <c r="AU168" s="240" t="s">
        <v>85</v>
      </c>
      <c r="AV168" s="13" t="s">
        <v>85</v>
      </c>
      <c r="AW168" s="13" t="s">
        <v>32</v>
      </c>
      <c r="AX168" s="13" t="s">
        <v>80</v>
      </c>
      <c r="AY168" s="240" t="s">
        <v>121</v>
      </c>
    </row>
    <row r="169" s="2" customFormat="1" ht="37.8" customHeight="1">
      <c r="A169" s="37"/>
      <c r="B169" s="38"/>
      <c r="C169" s="215" t="s">
        <v>246</v>
      </c>
      <c r="D169" s="215" t="s">
        <v>123</v>
      </c>
      <c r="E169" s="216" t="s">
        <v>247</v>
      </c>
      <c r="F169" s="217" t="s">
        <v>248</v>
      </c>
      <c r="G169" s="218" t="s">
        <v>174</v>
      </c>
      <c r="H169" s="219">
        <v>276.56400000000002</v>
      </c>
      <c r="I169" s="220"/>
      <c r="J169" s="221">
        <f>ROUND(I169*H169,2)</f>
        <v>0</v>
      </c>
      <c r="K169" s="222"/>
      <c r="L169" s="43"/>
      <c r="M169" s="223" t="s">
        <v>1</v>
      </c>
      <c r="N169" s="224" t="s">
        <v>40</v>
      </c>
      <c r="O169" s="90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7" t="s">
        <v>127</v>
      </c>
      <c r="AT169" s="227" t="s">
        <v>123</v>
      </c>
      <c r="AU169" s="227" t="s">
        <v>85</v>
      </c>
      <c r="AY169" s="16" t="s">
        <v>121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6" t="s">
        <v>80</v>
      </c>
      <c r="BK169" s="228">
        <f>ROUND(I169*H169,2)</f>
        <v>0</v>
      </c>
      <c r="BL169" s="16" t="s">
        <v>127</v>
      </c>
      <c r="BM169" s="227" t="s">
        <v>249</v>
      </c>
    </row>
    <row r="170" s="2" customFormat="1" ht="24.15" customHeight="1">
      <c r="A170" s="37"/>
      <c r="B170" s="38"/>
      <c r="C170" s="215" t="s">
        <v>250</v>
      </c>
      <c r="D170" s="215" t="s">
        <v>123</v>
      </c>
      <c r="E170" s="216" t="s">
        <v>251</v>
      </c>
      <c r="F170" s="217" t="s">
        <v>252</v>
      </c>
      <c r="G170" s="218" t="s">
        <v>174</v>
      </c>
      <c r="H170" s="219">
        <v>7.2000000000000002</v>
      </c>
      <c r="I170" s="220"/>
      <c r="J170" s="221">
        <f>ROUND(I170*H170,2)</f>
        <v>0</v>
      </c>
      <c r="K170" s="222"/>
      <c r="L170" s="43"/>
      <c r="M170" s="223" t="s">
        <v>1</v>
      </c>
      <c r="N170" s="224" t="s">
        <v>40</v>
      </c>
      <c r="O170" s="90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7" t="s">
        <v>127</v>
      </c>
      <c r="AT170" s="227" t="s">
        <v>123</v>
      </c>
      <c r="AU170" s="227" t="s">
        <v>85</v>
      </c>
      <c r="AY170" s="16" t="s">
        <v>121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6" t="s">
        <v>80</v>
      </c>
      <c r="BK170" s="228">
        <f>ROUND(I170*H170,2)</f>
        <v>0</v>
      </c>
      <c r="BL170" s="16" t="s">
        <v>127</v>
      </c>
      <c r="BM170" s="227" t="s">
        <v>253</v>
      </c>
    </row>
    <row r="171" s="13" customFormat="1">
      <c r="A171" s="13"/>
      <c r="B171" s="229"/>
      <c r="C171" s="230"/>
      <c r="D171" s="231" t="s">
        <v>169</v>
      </c>
      <c r="E171" s="232" t="s">
        <v>1</v>
      </c>
      <c r="F171" s="233" t="s">
        <v>254</v>
      </c>
      <c r="G171" s="230"/>
      <c r="H171" s="234">
        <v>7.2000000000000002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169</v>
      </c>
      <c r="AU171" s="240" t="s">
        <v>85</v>
      </c>
      <c r="AV171" s="13" t="s">
        <v>85</v>
      </c>
      <c r="AW171" s="13" t="s">
        <v>32</v>
      </c>
      <c r="AX171" s="13" t="s">
        <v>80</v>
      </c>
      <c r="AY171" s="240" t="s">
        <v>121</v>
      </c>
    </row>
    <row r="172" s="2" customFormat="1" ht="55.5" customHeight="1">
      <c r="A172" s="37"/>
      <c r="B172" s="38"/>
      <c r="C172" s="215" t="s">
        <v>255</v>
      </c>
      <c r="D172" s="215" t="s">
        <v>123</v>
      </c>
      <c r="E172" s="216" t="s">
        <v>256</v>
      </c>
      <c r="F172" s="217" t="s">
        <v>257</v>
      </c>
      <c r="G172" s="218" t="s">
        <v>142</v>
      </c>
      <c r="H172" s="219">
        <v>234.24600000000001</v>
      </c>
      <c r="I172" s="220"/>
      <c r="J172" s="221">
        <f>ROUND(I172*H172,2)</f>
        <v>0</v>
      </c>
      <c r="K172" s="222"/>
      <c r="L172" s="43"/>
      <c r="M172" s="223" t="s">
        <v>1</v>
      </c>
      <c r="N172" s="224" t="s">
        <v>40</v>
      </c>
      <c r="O172" s="90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7" t="s">
        <v>127</v>
      </c>
      <c r="AT172" s="227" t="s">
        <v>123</v>
      </c>
      <c r="AU172" s="227" t="s">
        <v>85</v>
      </c>
      <c r="AY172" s="16" t="s">
        <v>121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6" t="s">
        <v>80</v>
      </c>
      <c r="BK172" s="228">
        <f>ROUND(I172*H172,2)</f>
        <v>0</v>
      </c>
      <c r="BL172" s="16" t="s">
        <v>127</v>
      </c>
      <c r="BM172" s="227" t="s">
        <v>258</v>
      </c>
    </row>
    <row r="173" s="2" customFormat="1" ht="24.15" customHeight="1">
      <c r="A173" s="37"/>
      <c r="B173" s="38"/>
      <c r="C173" s="215" t="s">
        <v>259</v>
      </c>
      <c r="D173" s="215" t="s">
        <v>123</v>
      </c>
      <c r="E173" s="216" t="s">
        <v>260</v>
      </c>
      <c r="F173" s="217" t="s">
        <v>261</v>
      </c>
      <c r="G173" s="218" t="s">
        <v>142</v>
      </c>
      <c r="H173" s="219">
        <v>655.85699999999997</v>
      </c>
      <c r="I173" s="220"/>
      <c r="J173" s="221">
        <f>ROUND(I173*H173,2)</f>
        <v>0</v>
      </c>
      <c r="K173" s="222"/>
      <c r="L173" s="43"/>
      <c r="M173" s="223" t="s">
        <v>1</v>
      </c>
      <c r="N173" s="224" t="s">
        <v>40</v>
      </c>
      <c r="O173" s="90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7" t="s">
        <v>127</v>
      </c>
      <c r="AT173" s="227" t="s">
        <v>123</v>
      </c>
      <c r="AU173" s="227" t="s">
        <v>85</v>
      </c>
      <c r="AY173" s="16" t="s">
        <v>121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6" t="s">
        <v>80</v>
      </c>
      <c r="BK173" s="228">
        <f>ROUND(I173*H173,2)</f>
        <v>0</v>
      </c>
      <c r="BL173" s="16" t="s">
        <v>127</v>
      </c>
      <c r="BM173" s="227" t="s">
        <v>262</v>
      </c>
    </row>
    <row r="174" s="13" customFormat="1">
      <c r="A174" s="13"/>
      <c r="B174" s="229"/>
      <c r="C174" s="230"/>
      <c r="D174" s="231" t="s">
        <v>169</v>
      </c>
      <c r="E174" s="232" t="s">
        <v>1</v>
      </c>
      <c r="F174" s="233" t="s">
        <v>263</v>
      </c>
      <c r="G174" s="230"/>
      <c r="H174" s="234">
        <v>655.85699999999997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169</v>
      </c>
      <c r="AU174" s="240" t="s">
        <v>85</v>
      </c>
      <c r="AV174" s="13" t="s">
        <v>85</v>
      </c>
      <c r="AW174" s="13" t="s">
        <v>32</v>
      </c>
      <c r="AX174" s="13" t="s">
        <v>80</v>
      </c>
      <c r="AY174" s="240" t="s">
        <v>121</v>
      </c>
    </row>
    <row r="175" s="2" customFormat="1" ht="37.8" customHeight="1">
      <c r="A175" s="37"/>
      <c r="B175" s="38"/>
      <c r="C175" s="215" t="s">
        <v>264</v>
      </c>
      <c r="D175" s="215" t="s">
        <v>123</v>
      </c>
      <c r="E175" s="216" t="s">
        <v>265</v>
      </c>
      <c r="F175" s="217" t="s">
        <v>266</v>
      </c>
      <c r="G175" s="218" t="s">
        <v>142</v>
      </c>
      <c r="H175" s="219">
        <v>234.24600000000001</v>
      </c>
      <c r="I175" s="220"/>
      <c r="J175" s="221">
        <f>ROUND(I175*H175,2)</f>
        <v>0</v>
      </c>
      <c r="K175" s="222"/>
      <c r="L175" s="43"/>
      <c r="M175" s="223" t="s">
        <v>1</v>
      </c>
      <c r="N175" s="224" t="s">
        <v>40</v>
      </c>
      <c r="O175" s="90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7" t="s">
        <v>127</v>
      </c>
      <c r="AT175" s="227" t="s">
        <v>123</v>
      </c>
      <c r="AU175" s="227" t="s">
        <v>85</v>
      </c>
      <c r="AY175" s="16" t="s">
        <v>121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6" t="s">
        <v>80</v>
      </c>
      <c r="BK175" s="228">
        <f>ROUND(I175*H175,2)</f>
        <v>0</v>
      </c>
      <c r="BL175" s="16" t="s">
        <v>127</v>
      </c>
      <c r="BM175" s="227" t="s">
        <v>267</v>
      </c>
    </row>
    <row r="176" s="13" customFormat="1">
      <c r="A176" s="13"/>
      <c r="B176" s="229"/>
      <c r="C176" s="230"/>
      <c r="D176" s="231" t="s">
        <v>169</v>
      </c>
      <c r="E176" s="232" t="s">
        <v>1</v>
      </c>
      <c r="F176" s="233" t="s">
        <v>268</v>
      </c>
      <c r="G176" s="230"/>
      <c r="H176" s="234">
        <v>234.24600000000001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169</v>
      </c>
      <c r="AU176" s="240" t="s">
        <v>85</v>
      </c>
      <c r="AV176" s="13" t="s">
        <v>85</v>
      </c>
      <c r="AW176" s="13" t="s">
        <v>32</v>
      </c>
      <c r="AX176" s="13" t="s">
        <v>80</v>
      </c>
      <c r="AY176" s="240" t="s">
        <v>121</v>
      </c>
    </row>
    <row r="177" s="2" customFormat="1" ht="37.8" customHeight="1">
      <c r="A177" s="37"/>
      <c r="B177" s="38"/>
      <c r="C177" s="215" t="s">
        <v>269</v>
      </c>
      <c r="D177" s="215" t="s">
        <v>123</v>
      </c>
      <c r="E177" s="216" t="s">
        <v>270</v>
      </c>
      <c r="F177" s="217" t="s">
        <v>271</v>
      </c>
      <c r="G177" s="218" t="s">
        <v>142</v>
      </c>
      <c r="H177" s="219">
        <v>234.24600000000001</v>
      </c>
      <c r="I177" s="220"/>
      <c r="J177" s="221">
        <f>ROUND(I177*H177,2)</f>
        <v>0</v>
      </c>
      <c r="K177" s="222"/>
      <c r="L177" s="43"/>
      <c r="M177" s="223" t="s">
        <v>1</v>
      </c>
      <c r="N177" s="224" t="s">
        <v>40</v>
      </c>
      <c r="O177" s="90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7" t="s">
        <v>127</v>
      </c>
      <c r="AT177" s="227" t="s">
        <v>123</v>
      </c>
      <c r="AU177" s="227" t="s">
        <v>85</v>
      </c>
      <c r="AY177" s="16" t="s">
        <v>121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6" t="s">
        <v>80</v>
      </c>
      <c r="BK177" s="228">
        <f>ROUND(I177*H177,2)</f>
        <v>0</v>
      </c>
      <c r="BL177" s="16" t="s">
        <v>127</v>
      </c>
      <c r="BM177" s="227" t="s">
        <v>272</v>
      </c>
    </row>
    <row r="178" s="2" customFormat="1" ht="16.5" customHeight="1">
      <c r="A178" s="37"/>
      <c r="B178" s="38"/>
      <c r="C178" s="252" t="s">
        <v>273</v>
      </c>
      <c r="D178" s="252" t="s">
        <v>274</v>
      </c>
      <c r="E178" s="253" t="s">
        <v>275</v>
      </c>
      <c r="F178" s="254" t="s">
        <v>276</v>
      </c>
      <c r="G178" s="255" t="s">
        <v>277</v>
      </c>
      <c r="H178" s="256">
        <v>5.8559999999999999</v>
      </c>
      <c r="I178" s="257"/>
      <c r="J178" s="258">
        <f>ROUND(I178*H178,2)</f>
        <v>0</v>
      </c>
      <c r="K178" s="259"/>
      <c r="L178" s="260"/>
      <c r="M178" s="261" t="s">
        <v>1</v>
      </c>
      <c r="N178" s="262" t="s">
        <v>40</v>
      </c>
      <c r="O178" s="90"/>
      <c r="P178" s="225">
        <f>O178*H178</f>
        <v>0</v>
      </c>
      <c r="Q178" s="225">
        <v>0.001</v>
      </c>
      <c r="R178" s="225">
        <f>Q178*H178</f>
        <v>0.0058560000000000001</v>
      </c>
      <c r="S178" s="225">
        <v>0</v>
      </c>
      <c r="T178" s="22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7" t="s">
        <v>152</v>
      </c>
      <c r="AT178" s="227" t="s">
        <v>274</v>
      </c>
      <c r="AU178" s="227" t="s">
        <v>85</v>
      </c>
      <c r="AY178" s="16" t="s">
        <v>121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6" t="s">
        <v>80</v>
      </c>
      <c r="BK178" s="228">
        <f>ROUND(I178*H178,2)</f>
        <v>0</v>
      </c>
      <c r="BL178" s="16" t="s">
        <v>127</v>
      </c>
      <c r="BM178" s="227" t="s">
        <v>278</v>
      </c>
    </row>
    <row r="179" s="13" customFormat="1">
      <c r="A179" s="13"/>
      <c r="B179" s="229"/>
      <c r="C179" s="230"/>
      <c r="D179" s="231" t="s">
        <v>169</v>
      </c>
      <c r="E179" s="232" t="s">
        <v>1</v>
      </c>
      <c r="F179" s="233" t="s">
        <v>279</v>
      </c>
      <c r="G179" s="230"/>
      <c r="H179" s="234">
        <v>5.8559999999999999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169</v>
      </c>
      <c r="AU179" s="240" t="s">
        <v>85</v>
      </c>
      <c r="AV179" s="13" t="s">
        <v>85</v>
      </c>
      <c r="AW179" s="13" t="s">
        <v>32</v>
      </c>
      <c r="AX179" s="13" t="s">
        <v>80</v>
      </c>
      <c r="AY179" s="240" t="s">
        <v>121</v>
      </c>
    </row>
    <row r="180" s="2" customFormat="1" ht="33" customHeight="1">
      <c r="A180" s="37"/>
      <c r="B180" s="38"/>
      <c r="C180" s="215" t="s">
        <v>280</v>
      </c>
      <c r="D180" s="215" t="s">
        <v>123</v>
      </c>
      <c r="E180" s="216" t="s">
        <v>281</v>
      </c>
      <c r="F180" s="217" t="s">
        <v>282</v>
      </c>
      <c r="G180" s="218" t="s">
        <v>142</v>
      </c>
      <c r="H180" s="219">
        <v>234.24600000000001</v>
      </c>
      <c r="I180" s="220"/>
      <c r="J180" s="221">
        <f>ROUND(I180*H180,2)</f>
        <v>0</v>
      </c>
      <c r="K180" s="222"/>
      <c r="L180" s="43"/>
      <c r="M180" s="223" t="s">
        <v>1</v>
      </c>
      <c r="N180" s="224" t="s">
        <v>40</v>
      </c>
      <c r="O180" s="90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7" t="s">
        <v>127</v>
      </c>
      <c r="AT180" s="227" t="s">
        <v>123</v>
      </c>
      <c r="AU180" s="227" t="s">
        <v>85</v>
      </c>
      <c r="AY180" s="16" t="s">
        <v>121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6" t="s">
        <v>80</v>
      </c>
      <c r="BK180" s="228">
        <f>ROUND(I180*H180,2)</f>
        <v>0</v>
      </c>
      <c r="BL180" s="16" t="s">
        <v>127</v>
      </c>
      <c r="BM180" s="227" t="s">
        <v>283</v>
      </c>
    </row>
    <row r="181" s="2" customFormat="1" ht="24.15" customHeight="1">
      <c r="A181" s="37"/>
      <c r="B181" s="38"/>
      <c r="C181" s="215" t="s">
        <v>284</v>
      </c>
      <c r="D181" s="215" t="s">
        <v>123</v>
      </c>
      <c r="E181" s="216" t="s">
        <v>285</v>
      </c>
      <c r="F181" s="217" t="s">
        <v>286</v>
      </c>
      <c r="G181" s="218" t="s">
        <v>126</v>
      </c>
      <c r="H181" s="219">
        <v>2</v>
      </c>
      <c r="I181" s="220"/>
      <c r="J181" s="221">
        <f>ROUND(I181*H181,2)</f>
        <v>0</v>
      </c>
      <c r="K181" s="222"/>
      <c r="L181" s="43"/>
      <c r="M181" s="223" t="s">
        <v>1</v>
      </c>
      <c r="N181" s="224" t="s">
        <v>40</v>
      </c>
      <c r="O181" s="90"/>
      <c r="P181" s="225">
        <f>O181*H181</f>
        <v>0</v>
      </c>
      <c r="Q181" s="225">
        <v>0.05978</v>
      </c>
      <c r="R181" s="225">
        <f>Q181*H181</f>
        <v>0.11956</v>
      </c>
      <c r="S181" s="225">
        <v>0</v>
      </c>
      <c r="T181" s="22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7" t="s">
        <v>127</v>
      </c>
      <c r="AT181" s="227" t="s">
        <v>123</v>
      </c>
      <c r="AU181" s="227" t="s">
        <v>85</v>
      </c>
      <c r="AY181" s="16" t="s">
        <v>121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6" t="s">
        <v>80</v>
      </c>
      <c r="BK181" s="228">
        <f>ROUND(I181*H181,2)</f>
        <v>0</v>
      </c>
      <c r="BL181" s="16" t="s">
        <v>127</v>
      </c>
      <c r="BM181" s="227" t="s">
        <v>287</v>
      </c>
    </row>
    <row r="182" s="12" customFormat="1" ht="22.8" customHeight="1">
      <c r="A182" s="12"/>
      <c r="B182" s="199"/>
      <c r="C182" s="200"/>
      <c r="D182" s="201" t="s">
        <v>74</v>
      </c>
      <c r="E182" s="213" t="s">
        <v>85</v>
      </c>
      <c r="F182" s="213" t="s">
        <v>288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SUM(P183:P189)</f>
        <v>0</v>
      </c>
      <c r="Q182" s="207"/>
      <c r="R182" s="208">
        <f>SUM(R183:R189)</f>
        <v>41.765306280000004</v>
      </c>
      <c r="S182" s="207"/>
      <c r="T182" s="209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80</v>
      </c>
      <c r="AT182" s="211" t="s">
        <v>74</v>
      </c>
      <c r="AU182" s="211" t="s">
        <v>80</v>
      </c>
      <c r="AY182" s="210" t="s">
        <v>121</v>
      </c>
      <c r="BK182" s="212">
        <f>SUM(BK183:BK189)</f>
        <v>0</v>
      </c>
    </row>
    <row r="183" s="2" customFormat="1" ht="37.8" customHeight="1">
      <c r="A183" s="37"/>
      <c r="B183" s="38"/>
      <c r="C183" s="215" t="s">
        <v>289</v>
      </c>
      <c r="D183" s="215" t="s">
        <v>123</v>
      </c>
      <c r="E183" s="216" t="s">
        <v>290</v>
      </c>
      <c r="F183" s="217" t="s">
        <v>291</v>
      </c>
      <c r="G183" s="218" t="s">
        <v>163</v>
      </c>
      <c r="H183" s="219">
        <v>62.82</v>
      </c>
      <c r="I183" s="220"/>
      <c r="J183" s="221">
        <f>ROUND(I183*H183,2)</f>
        <v>0</v>
      </c>
      <c r="K183" s="222"/>
      <c r="L183" s="43"/>
      <c r="M183" s="223" t="s">
        <v>1</v>
      </c>
      <c r="N183" s="224" t="s">
        <v>40</v>
      </c>
      <c r="O183" s="90"/>
      <c r="P183" s="225">
        <f>O183*H183</f>
        <v>0</v>
      </c>
      <c r="Q183" s="225">
        <v>0.20469000000000001</v>
      </c>
      <c r="R183" s="225">
        <f>Q183*H183</f>
        <v>12.8586258</v>
      </c>
      <c r="S183" s="225">
        <v>0</v>
      </c>
      <c r="T183" s="22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7" t="s">
        <v>127</v>
      </c>
      <c r="AT183" s="227" t="s">
        <v>123</v>
      </c>
      <c r="AU183" s="227" t="s">
        <v>85</v>
      </c>
      <c r="AY183" s="16" t="s">
        <v>121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6" t="s">
        <v>80</v>
      </c>
      <c r="BK183" s="228">
        <f>ROUND(I183*H183,2)</f>
        <v>0</v>
      </c>
      <c r="BL183" s="16" t="s">
        <v>127</v>
      </c>
      <c r="BM183" s="227" t="s">
        <v>292</v>
      </c>
    </row>
    <row r="184" s="13" customFormat="1">
      <c r="A184" s="13"/>
      <c r="B184" s="229"/>
      <c r="C184" s="230"/>
      <c r="D184" s="231" t="s">
        <v>169</v>
      </c>
      <c r="E184" s="232" t="s">
        <v>1</v>
      </c>
      <c r="F184" s="233" t="s">
        <v>293</v>
      </c>
      <c r="G184" s="230"/>
      <c r="H184" s="234">
        <v>62.82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169</v>
      </c>
      <c r="AU184" s="240" t="s">
        <v>85</v>
      </c>
      <c r="AV184" s="13" t="s">
        <v>85</v>
      </c>
      <c r="AW184" s="13" t="s">
        <v>32</v>
      </c>
      <c r="AX184" s="13" t="s">
        <v>80</v>
      </c>
      <c r="AY184" s="240" t="s">
        <v>121</v>
      </c>
    </row>
    <row r="185" s="2" customFormat="1" ht="37.8" customHeight="1">
      <c r="A185" s="37"/>
      <c r="B185" s="38"/>
      <c r="C185" s="215" t="s">
        <v>294</v>
      </c>
      <c r="D185" s="215" t="s">
        <v>123</v>
      </c>
      <c r="E185" s="216" t="s">
        <v>295</v>
      </c>
      <c r="F185" s="217" t="s">
        <v>296</v>
      </c>
      <c r="G185" s="218" t="s">
        <v>163</v>
      </c>
      <c r="H185" s="219">
        <v>35.015999999999998</v>
      </c>
      <c r="I185" s="220"/>
      <c r="J185" s="221">
        <f>ROUND(I185*H185,2)</f>
        <v>0</v>
      </c>
      <c r="K185" s="222"/>
      <c r="L185" s="43"/>
      <c r="M185" s="223" t="s">
        <v>1</v>
      </c>
      <c r="N185" s="224" t="s">
        <v>40</v>
      </c>
      <c r="O185" s="90"/>
      <c r="P185" s="225">
        <f>O185*H185</f>
        <v>0</v>
      </c>
      <c r="Q185" s="225">
        <v>0.27378000000000002</v>
      </c>
      <c r="R185" s="225">
        <f>Q185*H185</f>
        <v>9.5866804800000001</v>
      </c>
      <c r="S185" s="225">
        <v>0</v>
      </c>
      <c r="T185" s="22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7" t="s">
        <v>127</v>
      </c>
      <c r="AT185" s="227" t="s">
        <v>123</v>
      </c>
      <c r="AU185" s="227" t="s">
        <v>85</v>
      </c>
      <c r="AY185" s="16" t="s">
        <v>121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6" t="s">
        <v>80</v>
      </c>
      <c r="BK185" s="228">
        <f>ROUND(I185*H185,2)</f>
        <v>0</v>
      </c>
      <c r="BL185" s="16" t="s">
        <v>127</v>
      </c>
      <c r="BM185" s="227" t="s">
        <v>297</v>
      </c>
    </row>
    <row r="186" s="13" customFormat="1">
      <c r="A186" s="13"/>
      <c r="B186" s="229"/>
      <c r="C186" s="230"/>
      <c r="D186" s="231" t="s">
        <v>169</v>
      </c>
      <c r="E186" s="232" t="s">
        <v>1</v>
      </c>
      <c r="F186" s="233" t="s">
        <v>298</v>
      </c>
      <c r="G186" s="230"/>
      <c r="H186" s="234">
        <v>35.015999999999998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169</v>
      </c>
      <c r="AU186" s="240" t="s">
        <v>85</v>
      </c>
      <c r="AV186" s="13" t="s">
        <v>85</v>
      </c>
      <c r="AW186" s="13" t="s">
        <v>32</v>
      </c>
      <c r="AX186" s="13" t="s">
        <v>80</v>
      </c>
      <c r="AY186" s="240" t="s">
        <v>121</v>
      </c>
    </row>
    <row r="187" s="2" customFormat="1" ht="24.15" customHeight="1">
      <c r="A187" s="37"/>
      <c r="B187" s="38"/>
      <c r="C187" s="215" t="s">
        <v>299</v>
      </c>
      <c r="D187" s="215" t="s">
        <v>123</v>
      </c>
      <c r="E187" s="216" t="s">
        <v>300</v>
      </c>
      <c r="F187" s="217" t="s">
        <v>301</v>
      </c>
      <c r="G187" s="218" t="s">
        <v>142</v>
      </c>
      <c r="H187" s="219">
        <v>40</v>
      </c>
      <c r="I187" s="220"/>
      <c r="J187" s="221">
        <f>ROUND(I187*H187,2)</f>
        <v>0</v>
      </c>
      <c r="K187" s="222"/>
      <c r="L187" s="43"/>
      <c r="M187" s="223" t="s">
        <v>1</v>
      </c>
      <c r="N187" s="224" t="s">
        <v>40</v>
      </c>
      <c r="O187" s="90"/>
      <c r="P187" s="225">
        <f>O187*H187</f>
        <v>0</v>
      </c>
      <c r="Q187" s="225">
        <v>0.108</v>
      </c>
      <c r="R187" s="225">
        <f>Q187*H187</f>
        <v>4.3200000000000003</v>
      </c>
      <c r="S187" s="225">
        <v>0</v>
      </c>
      <c r="T187" s="22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7" t="s">
        <v>127</v>
      </c>
      <c r="AT187" s="227" t="s">
        <v>123</v>
      </c>
      <c r="AU187" s="227" t="s">
        <v>85</v>
      </c>
      <c r="AY187" s="16" t="s">
        <v>121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6" t="s">
        <v>80</v>
      </c>
      <c r="BK187" s="228">
        <f>ROUND(I187*H187,2)</f>
        <v>0</v>
      </c>
      <c r="BL187" s="16" t="s">
        <v>127</v>
      </c>
      <c r="BM187" s="227" t="s">
        <v>302</v>
      </c>
    </row>
    <row r="188" s="2" customFormat="1" ht="16.5" customHeight="1">
      <c r="A188" s="37"/>
      <c r="B188" s="38"/>
      <c r="C188" s="252" t="s">
        <v>303</v>
      </c>
      <c r="D188" s="252" t="s">
        <v>274</v>
      </c>
      <c r="E188" s="253" t="s">
        <v>304</v>
      </c>
      <c r="F188" s="254" t="s">
        <v>305</v>
      </c>
      <c r="G188" s="255" t="s">
        <v>126</v>
      </c>
      <c r="H188" s="256">
        <v>20</v>
      </c>
      <c r="I188" s="257"/>
      <c r="J188" s="258">
        <f>ROUND(I188*H188,2)</f>
        <v>0</v>
      </c>
      <c r="K188" s="259"/>
      <c r="L188" s="260"/>
      <c r="M188" s="261" t="s">
        <v>1</v>
      </c>
      <c r="N188" s="262" t="s">
        <v>40</v>
      </c>
      <c r="O188" s="90"/>
      <c r="P188" s="225">
        <f>O188*H188</f>
        <v>0</v>
      </c>
      <c r="Q188" s="225">
        <v>0.75</v>
      </c>
      <c r="R188" s="225">
        <f>Q188*H188</f>
        <v>15</v>
      </c>
      <c r="S188" s="225">
        <v>0</v>
      </c>
      <c r="T188" s="22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7" t="s">
        <v>152</v>
      </c>
      <c r="AT188" s="227" t="s">
        <v>274</v>
      </c>
      <c r="AU188" s="227" t="s">
        <v>85</v>
      </c>
      <c r="AY188" s="16" t="s">
        <v>121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6" t="s">
        <v>80</v>
      </c>
      <c r="BK188" s="228">
        <f>ROUND(I188*H188,2)</f>
        <v>0</v>
      </c>
      <c r="BL188" s="16" t="s">
        <v>127</v>
      </c>
      <c r="BM188" s="227" t="s">
        <v>306</v>
      </c>
    </row>
    <row r="189" s="13" customFormat="1">
      <c r="A189" s="13"/>
      <c r="B189" s="229"/>
      <c r="C189" s="230"/>
      <c r="D189" s="231" t="s">
        <v>169</v>
      </c>
      <c r="E189" s="230"/>
      <c r="F189" s="233" t="s">
        <v>307</v>
      </c>
      <c r="G189" s="230"/>
      <c r="H189" s="234">
        <v>20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169</v>
      </c>
      <c r="AU189" s="240" t="s">
        <v>85</v>
      </c>
      <c r="AV189" s="13" t="s">
        <v>85</v>
      </c>
      <c r="AW189" s="13" t="s">
        <v>4</v>
      </c>
      <c r="AX189" s="13" t="s">
        <v>80</v>
      </c>
      <c r="AY189" s="240" t="s">
        <v>121</v>
      </c>
    </row>
    <row r="190" s="12" customFormat="1" ht="22.8" customHeight="1">
      <c r="A190" s="12"/>
      <c r="B190" s="199"/>
      <c r="C190" s="200"/>
      <c r="D190" s="201" t="s">
        <v>74</v>
      </c>
      <c r="E190" s="213" t="s">
        <v>139</v>
      </c>
      <c r="F190" s="213" t="s">
        <v>308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SUM(P191:P220)</f>
        <v>0</v>
      </c>
      <c r="Q190" s="207"/>
      <c r="R190" s="208">
        <f>SUM(R191:R220)</f>
        <v>198.96375599999996</v>
      </c>
      <c r="S190" s="207"/>
      <c r="T190" s="209">
        <f>SUM(T191:T220)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80</v>
      </c>
      <c r="AT190" s="211" t="s">
        <v>74</v>
      </c>
      <c r="AU190" s="211" t="s">
        <v>80</v>
      </c>
      <c r="AY190" s="210" t="s">
        <v>121</v>
      </c>
      <c r="BK190" s="212">
        <f>SUM(BK191:BK220)</f>
        <v>0</v>
      </c>
    </row>
    <row r="191" s="2" customFormat="1" ht="24.15" customHeight="1">
      <c r="A191" s="37"/>
      <c r="B191" s="38"/>
      <c r="C191" s="215" t="s">
        <v>309</v>
      </c>
      <c r="D191" s="215" t="s">
        <v>123</v>
      </c>
      <c r="E191" s="216" t="s">
        <v>310</v>
      </c>
      <c r="F191" s="217" t="s">
        <v>311</v>
      </c>
      <c r="G191" s="218" t="s">
        <v>142</v>
      </c>
      <c r="H191" s="219">
        <v>120.88</v>
      </c>
      <c r="I191" s="220"/>
      <c r="J191" s="221">
        <f>ROUND(I191*H191,2)</f>
        <v>0</v>
      </c>
      <c r="K191" s="222"/>
      <c r="L191" s="43"/>
      <c r="M191" s="223" t="s">
        <v>1</v>
      </c>
      <c r="N191" s="224" t="s">
        <v>40</v>
      </c>
      <c r="O191" s="90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7" t="s">
        <v>127</v>
      </c>
      <c r="AT191" s="227" t="s">
        <v>123</v>
      </c>
      <c r="AU191" s="227" t="s">
        <v>85</v>
      </c>
      <c r="AY191" s="16" t="s">
        <v>121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6" t="s">
        <v>80</v>
      </c>
      <c r="BK191" s="228">
        <f>ROUND(I191*H191,2)</f>
        <v>0</v>
      </c>
      <c r="BL191" s="16" t="s">
        <v>127</v>
      </c>
      <c r="BM191" s="227" t="s">
        <v>312</v>
      </c>
    </row>
    <row r="192" s="2" customFormat="1" ht="24.15" customHeight="1">
      <c r="A192" s="37"/>
      <c r="B192" s="38"/>
      <c r="C192" s="215" t="s">
        <v>313</v>
      </c>
      <c r="D192" s="215" t="s">
        <v>123</v>
      </c>
      <c r="E192" s="216" t="s">
        <v>314</v>
      </c>
      <c r="F192" s="217" t="s">
        <v>315</v>
      </c>
      <c r="G192" s="218" t="s">
        <v>142</v>
      </c>
      <c r="H192" s="219">
        <v>534.97699999999998</v>
      </c>
      <c r="I192" s="220"/>
      <c r="J192" s="221">
        <f>ROUND(I192*H192,2)</f>
        <v>0</v>
      </c>
      <c r="K192" s="222"/>
      <c r="L192" s="43"/>
      <c r="M192" s="223" t="s">
        <v>1</v>
      </c>
      <c r="N192" s="224" t="s">
        <v>40</v>
      </c>
      <c r="O192" s="90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7" t="s">
        <v>127</v>
      </c>
      <c r="AT192" s="227" t="s">
        <v>123</v>
      </c>
      <c r="AU192" s="227" t="s">
        <v>85</v>
      </c>
      <c r="AY192" s="16" t="s">
        <v>121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6" t="s">
        <v>80</v>
      </c>
      <c r="BK192" s="228">
        <f>ROUND(I192*H192,2)</f>
        <v>0</v>
      </c>
      <c r="BL192" s="16" t="s">
        <v>127</v>
      </c>
      <c r="BM192" s="227" t="s">
        <v>316</v>
      </c>
    </row>
    <row r="193" s="2" customFormat="1" ht="24.15" customHeight="1">
      <c r="A193" s="37"/>
      <c r="B193" s="38"/>
      <c r="C193" s="215" t="s">
        <v>317</v>
      </c>
      <c r="D193" s="215" t="s">
        <v>123</v>
      </c>
      <c r="E193" s="216" t="s">
        <v>318</v>
      </c>
      <c r="F193" s="217" t="s">
        <v>319</v>
      </c>
      <c r="G193" s="218" t="s">
        <v>142</v>
      </c>
      <c r="H193" s="219">
        <v>31.776</v>
      </c>
      <c r="I193" s="220"/>
      <c r="J193" s="221">
        <f>ROUND(I193*H193,2)</f>
        <v>0</v>
      </c>
      <c r="K193" s="222"/>
      <c r="L193" s="43"/>
      <c r="M193" s="223" t="s">
        <v>1</v>
      </c>
      <c r="N193" s="224" t="s">
        <v>40</v>
      </c>
      <c r="O193" s="90"/>
      <c r="P193" s="225">
        <f>O193*H193</f>
        <v>0</v>
      </c>
      <c r="Q193" s="225">
        <v>0.40799999999999997</v>
      </c>
      <c r="R193" s="225">
        <f>Q193*H193</f>
        <v>12.964607999999998</v>
      </c>
      <c r="S193" s="225">
        <v>0</v>
      </c>
      <c r="T193" s="22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7" t="s">
        <v>127</v>
      </c>
      <c r="AT193" s="227" t="s">
        <v>123</v>
      </c>
      <c r="AU193" s="227" t="s">
        <v>85</v>
      </c>
      <c r="AY193" s="16" t="s">
        <v>121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6" t="s">
        <v>80</v>
      </c>
      <c r="BK193" s="228">
        <f>ROUND(I193*H193,2)</f>
        <v>0</v>
      </c>
      <c r="BL193" s="16" t="s">
        <v>127</v>
      </c>
      <c r="BM193" s="227" t="s">
        <v>320</v>
      </c>
    </row>
    <row r="194" s="2" customFormat="1" ht="24.15" customHeight="1">
      <c r="A194" s="37"/>
      <c r="B194" s="38"/>
      <c r="C194" s="215" t="s">
        <v>321</v>
      </c>
      <c r="D194" s="215" t="s">
        <v>123</v>
      </c>
      <c r="E194" s="216" t="s">
        <v>322</v>
      </c>
      <c r="F194" s="217" t="s">
        <v>323</v>
      </c>
      <c r="G194" s="218" t="s">
        <v>142</v>
      </c>
      <c r="H194" s="219">
        <v>120.88</v>
      </c>
      <c r="I194" s="220"/>
      <c r="J194" s="221">
        <f>ROUND(I194*H194,2)</f>
        <v>0</v>
      </c>
      <c r="K194" s="222"/>
      <c r="L194" s="43"/>
      <c r="M194" s="223" t="s">
        <v>1</v>
      </c>
      <c r="N194" s="224" t="s">
        <v>40</v>
      </c>
      <c r="O194" s="90"/>
      <c r="P194" s="225">
        <f>O194*H194</f>
        <v>0</v>
      </c>
      <c r="Q194" s="225">
        <v>0.084250000000000005</v>
      </c>
      <c r="R194" s="225">
        <f>Q194*H194</f>
        <v>10.184140000000001</v>
      </c>
      <c r="S194" s="225">
        <v>0</v>
      </c>
      <c r="T194" s="22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7" t="s">
        <v>127</v>
      </c>
      <c r="AT194" s="227" t="s">
        <v>123</v>
      </c>
      <c r="AU194" s="227" t="s">
        <v>85</v>
      </c>
      <c r="AY194" s="16" t="s">
        <v>121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6" t="s">
        <v>80</v>
      </c>
      <c r="BK194" s="228">
        <f>ROUND(I194*H194,2)</f>
        <v>0</v>
      </c>
      <c r="BL194" s="16" t="s">
        <v>127</v>
      </c>
      <c r="BM194" s="227" t="s">
        <v>324</v>
      </c>
    </row>
    <row r="195" s="13" customFormat="1">
      <c r="A195" s="13"/>
      <c r="B195" s="229"/>
      <c r="C195" s="230"/>
      <c r="D195" s="231" t="s">
        <v>169</v>
      </c>
      <c r="E195" s="232" t="s">
        <v>1</v>
      </c>
      <c r="F195" s="233" t="s">
        <v>325</v>
      </c>
      <c r="G195" s="230"/>
      <c r="H195" s="234">
        <v>120.88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169</v>
      </c>
      <c r="AU195" s="240" t="s">
        <v>85</v>
      </c>
      <c r="AV195" s="13" t="s">
        <v>85</v>
      </c>
      <c r="AW195" s="13" t="s">
        <v>32</v>
      </c>
      <c r="AX195" s="13" t="s">
        <v>80</v>
      </c>
      <c r="AY195" s="240" t="s">
        <v>121</v>
      </c>
    </row>
    <row r="196" s="2" customFormat="1" ht="21.75" customHeight="1">
      <c r="A196" s="37"/>
      <c r="B196" s="38"/>
      <c r="C196" s="252" t="s">
        <v>326</v>
      </c>
      <c r="D196" s="252" t="s">
        <v>274</v>
      </c>
      <c r="E196" s="253" t="s">
        <v>327</v>
      </c>
      <c r="F196" s="254" t="s">
        <v>328</v>
      </c>
      <c r="G196" s="255" t="s">
        <v>142</v>
      </c>
      <c r="H196" s="256">
        <v>120.923</v>
      </c>
      <c r="I196" s="257"/>
      <c r="J196" s="258">
        <f>ROUND(I196*H196,2)</f>
        <v>0</v>
      </c>
      <c r="K196" s="259"/>
      <c r="L196" s="260"/>
      <c r="M196" s="261" t="s">
        <v>1</v>
      </c>
      <c r="N196" s="262" t="s">
        <v>40</v>
      </c>
      <c r="O196" s="90"/>
      <c r="P196" s="225">
        <f>O196*H196</f>
        <v>0</v>
      </c>
      <c r="Q196" s="225">
        <v>0.13100000000000001</v>
      </c>
      <c r="R196" s="225">
        <f>Q196*H196</f>
        <v>15.840913000000001</v>
      </c>
      <c r="S196" s="225">
        <v>0</v>
      </c>
      <c r="T196" s="22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7" t="s">
        <v>152</v>
      </c>
      <c r="AT196" s="227" t="s">
        <v>274</v>
      </c>
      <c r="AU196" s="227" t="s">
        <v>85</v>
      </c>
      <c r="AY196" s="16" t="s">
        <v>121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6" t="s">
        <v>80</v>
      </c>
      <c r="BK196" s="228">
        <f>ROUND(I196*H196,2)</f>
        <v>0</v>
      </c>
      <c r="BL196" s="16" t="s">
        <v>127</v>
      </c>
      <c r="BM196" s="227" t="s">
        <v>329</v>
      </c>
    </row>
    <row r="197" s="13" customFormat="1">
      <c r="A197" s="13"/>
      <c r="B197" s="229"/>
      <c r="C197" s="230"/>
      <c r="D197" s="231" t="s">
        <v>169</v>
      </c>
      <c r="E197" s="232" t="s">
        <v>1</v>
      </c>
      <c r="F197" s="233" t="s">
        <v>330</v>
      </c>
      <c r="G197" s="230"/>
      <c r="H197" s="234">
        <v>118.55200000000001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169</v>
      </c>
      <c r="AU197" s="240" t="s">
        <v>85</v>
      </c>
      <c r="AV197" s="13" t="s">
        <v>85</v>
      </c>
      <c r="AW197" s="13" t="s">
        <v>32</v>
      </c>
      <c r="AX197" s="13" t="s">
        <v>80</v>
      </c>
      <c r="AY197" s="240" t="s">
        <v>121</v>
      </c>
    </row>
    <row r="198" s="13" customFormat="1">
      <c r="A198" s="13"/>
      <c r="B198" s="229"/>
      <c r="C198" s="230"/>
      <c r="D198" s="231" t="s">
        <v>169</v>
      </c>
      <c r="E198" s="230"/>
      <c r="F198" s="233" t="s">
        <v>331</v>
      </c>
      <c r="G198" s="230"/>
      <c r="H198" s="234">
        <v>120.923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169</v>
      </c>
      <c r="AU198" s="240" t="s">
        <v>85</v>
      </c>
      <c r="AV198" s="13" t="s">
        <v>85</v>
      </c>
      <c r="AW198" s="13" t="s">
        <v>4</v>
      </c>
      <c r="AX198" s="13" t="s">
        <v>80</v>
      </c>
      <c r="AY198" s="240" t="s">
        <v>121</v>
      </c>
    </row>
    <row r="199" s="2" customFormat="1" ht="21.75" customHeight="1">
      <c r="A199" s="37"/>
      <c r="B199" s="38"/>
      <c r="C199" s="252" t="s">
        <v>332</v>
      </c>
      <c r="D199" s="252" t="s">
        <v>274</v>
      </c>
      <c r="E199" s="253" t="s">
        <v>333</v>
      </c>
      <c r="F199" s="254" t="s">
        <v>334</v>
      </c>
      <c r="G199" s="255" t="s">
        <v>142</v>
      </c>
      <c r="H199" s="256">
        <v>18.773</v>
      </c>
      <c r="I199" s="257"/>
      <c r="J199" s="258">
        <f>ROUND(I199*H199,2)</f>
        <v>0</v>
      </c>
      <c r="K199" s="259"/>
      <c r="L199" s="260"/>
      <c r="M199" s="261" t="s">
        <v>1</v>
      </c>
      <c r="N199" s="262" t="s">
        <v>40</v>
      </c>
      <c r="O199" s="90"/>
      <c r="P199" s="225">
        <f>O199*H199</f>
        <v>0</v>
      </c>
      <c r="Q199" s="225">
        <v>0.17599999999999999</v>
      </c>
      <c r="R199" s="225">
        <f>Q199*H199</f>
        <v>3.3040479999999999</v>
      </c>
      <c r="S199" s="225">
        <v>0</v>
      </c>
      <c r="T199" s="22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7" t="s">
        <v>152</v>
      </c>
      <c r="AT199" s="227" t="s">
        <v>274</v>
      </c>
      <c r="AU199" s="227" t="s">
        <v>85</v>
      </c>
      <c r="AY199" s="16" t="s">
        <v>121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6" t="s">
        <v>80</v>
      </c>
      <c r="BK199" s="228">
        <f>ROUND(I199*H199,2)</f>
        <v>0</v>
      </c>
      <c r="BL199" s="16" t="s">
        <v>127</v>
      </c>
      <c r="BM199" s="227" t="s">
        <v>335</v>
      </c>
    </row>
    <row r="200" s="13" customFormat="1">
      <c r="A200" s="13"/>
      <c r="B200" s="229"/>
      <c r="C200" s="230"/>
      <c r="D200" s="231" t="s">
        <v>169</v>
      </c>
      <c r="E200" s="232" t="s">
        <v>1</v>
      </c>
      <c r="F200" s="233" t="s">
        <v>336</v>
      </c>
      <c r="G200" s="230"/>
      <c r="H200" s="234">
        <v>18.405000000000001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169</v>
      </c>
      <c r="AU200" s="240" t="s">
        <v>85</v>
      </c>
      <c r="AV200" s="13" t="s">
        <v>85</v>
      </c>
      <c r="AW200" s="13" t="s">
        <v>32</v>
      </c>
      <c r="AX200" s="13" t="s">
        <v>80</v>
      </c>
      <c r="AY200" s="240" t="s">
        <v>121</v>
      </c>
    </row>
    <row r="201" s="13" customFormat="1">
      <c r="A201" s="13"/>
      <c r="B201" s="229"/>
      <c r="C201" s="230"/>
      <c r="D201" s="231" t="s">
        <v>169</v>
      </c>
      <c r="E201" s="230"/>
      <c r="F201" s="233" t="s">
        <v>337</v>
      </c>
      <c r="G201" s="230"/>
      <c r="H201" s="234">
        <v>18.773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169</v>
      </c>
      <c r="AU201" s="240" t="s">
        <v>85</v>
      </c>
      <c r="AV201" s="13" t="s">
        <v>85</v>
      </c>
      <c r="AW201" s="13" t="s">
        <v>4</v>
      </c>
      <c r="AX201" s="13" t="s">
        <v>80</v>
      </c>
      <c r="AY201" s="240" t="s">
        <v>121</v>
      </c>
    </row>
    <row r="202" s="2" customFormat="1" ht="24.15" customHeight="1">
      <c r="A202" s="37"/>
      <c r="B202" s="38"/>
      <c r="C202" s="252" t="s">
        <v>338</v>
      </c>
      <c r="D202" s="252" t="s">
        <v>274</v>
      </c>
      <c r="E202" s="253" t="s">
        <v>339</v>
      </c>
      <c r="F202" s="254" t="s">
        <v>340</v>
      </c>
      <c r="G202" s="255" t="s">
        <v>142</v>
      </c>
      <c r="H202" s="256">
        <v>2.375</v>
      </c>
      <c r="I202" s="257"/>
      <c r="J202" s="258">
        <f>ROUND(I202*H202,2)</f>
        <v>0</v>
      </c>
      <c r="K202" s="259"/>
      <c r="L202" s="260"/>
      <c r="M202" s="261" t="s">
        <v>1</v>
      </c>
      <c r="N202" s="262" t="s">
        <v>40</v>
      </c>
      <c r="O202" s="90"/>
      <c r="P202" s="225">
        <f>O202*H202</f>
        <v>0</v>
      </c>
      <c r="Q202" s="225">
        <v>0.13100000000000001</v>
      </c>
      <c r="R202" s="225">
        <f>Q202*H202</f>
        <v>0.31112499999999998</v>
      </c>
      <c r="S202" s="225">
        <v>0</v>
      </c>
      <c r="T202" s="22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7" t="s">
        <v>152</v>
      </c>
      <c r="AT202" s="227" t="s">
        <v>274</v>
      </c>
      <c r="AU202" s="227" t="s">
        <v>85</v>
      </c>
      <c r="AY202" s="16" t="s">
        <v>121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6" t="s">
        <v>80</v>
      </c>
      <c r="BK202" s="228">
        <f>ROUND(I202*H202,2)</f>
        <v>0</v>
      </c>
      <c r="BL202" s="16" t="s">
        <v>127</v>
      </c>
      <c r="BM202" s="227" t="s">
        <v>341</v>
      </c>
    </row>
    <row r="203" s="13" customFormat="1">
      <c r="A203" s="13"/>
      <c r="B203" s="229"/>
      <c r="C203" s="230"/>
      <c r="D203" s="231" t="s">
        <v>169</v>
      </c>
      <c r="E203" s="232" t="s">
        <v>1</v>
      </c>
      <c r="F203" s="233" t="s">
        <v>342</v>
      </c>
      <c r="G203" s="230"/>
      <c r="H203" s="234">
        <v>2.3279999999999998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169</v>
      </c>
      <c r="AU203" s="240" t="s">
        <v>85</v>
      </c>
      <c r="AV203" s="13" t="s">
        <v>85</v>
      </c>
      <c r="AW203" s="13" t="s">
        <v>32</v>
      </c>
      <c r="AX203" s="13" t="s">
        <v>80</v>
      </c>
      <c r="AY203" s="240" t="s">
        <v>121</v>
      </c>
    </row>
    <row r="204" s="13" customFormat="1">
      <c r="A204" s="13"/>
      <c r="B204" s="229"/>
      <c r="C204" s="230"/>
      <c r="D204" s="231" t="s">
        <v>169</v>
      </c>
      <c r="E204" s="230"/>
      <c r="F204" s="233" t="s">
        <v>343</v>
      </c>
      <c r="G204" s="230"/>
      <c r="H204" s="234">
        <v>2.375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169</v>
      </c>
      <c r="AU204" s="240" t="s">
        <v>85</v>
      </c>
      <c r="AV204" s="13" t="s">
        <v>85</v>
      </c>
      <c r="AW204" s="13" t="s">
        <v>4</v>
      </c>
      <c r="AX204" s="13" t="s">
        <v>80</v>
      </c>
      <c r="AY204" s="240" t="s">
        <v>121</v>
      </c>
    </row>
    <row r="205" s="2" customFormat="1" ht="24.15" customHeight="1">
      <c r="A205" s="37"/>
      <c r="B205" s="38"/>
      <c r="C205" s="252" t="s">
        <v>344</v>
      </c>
      <c r="D205" s="252" t="s">
        <v>274</v>
      </c>
      <c r="E205" s="253" t="s">
        <v>345</v>
      </c>
      <c r="F205" s="254" t="s">
        <v>346</v>
      </c>
      <c r="G205" s="255" t="s">
        <v>142</v>
      </c>
      <c r="H205" s="256">
        <v>8.9440000000000008</v>
      </c>
      <c r="I205" s="257"/>
      <c r="J205" s="258">
        <f>ROUND(I205*H205,2)</f>
        <v>0</v>
      </c>
      <c r="K205" s="259"/>
      <c r="L205" s="260"/>
      <c r="M205" s="261" t="s">
        <v>1</v>
      </c>
      <c r="N205" s="262" t="s">
        <v>40</v>
      </c>
      <c r="O205" s="90"/>
      <c r="P205" s="225">
        <f>O205*H205</f>
        <v>0</v>
      </c>
      <c r="Q205" s="225">
        <v>0.17499999999999999</v>
      </c>
      <c r="R205" s="225">
        <f>Q205*H205</f>
        <v>1.5652000000000002</v>
      </c>
      <c r="S205" s="225">
        <v>0</v>
      </c>
      <c r="T205" s="22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7" t="s">
        <v>152</v>
      </c>
      <c r="AT205" s="227" t="s">
        <v>274</v>
      </c>
      <c r="AU205" s="227" t="s">
        <v>85</v>
      </c>
      <c r="AY205" s="16" t="s">
        <v>121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6" t="s">
        <v>80</v>
      </c>
      <c r="BK205" s="228">
        <f>ROUND(I205*H205,2)</f>
        <v>0</v>
      </c>
      <c r="BL205" s="16" t="s">
        <v>127</v>
      </c>
      <c r="BM205" s="227" t="s">
        <v>347</v>
      </c>
    </row>
    <row r="206" s="13" customFormat="1">
      <c r="A206" s="13"/>
      <c r="B206" s="229"/>
      <c r="C206" s="230"/>
      <c r="D206" s="231" t="s">
        <v>169</v>
      </c>
      <c r="E206" s="232" t="s">
        <v>1</v>
      </c>
      <c r="F206" s="233" t="s">
        <v>348</v>
      </c>
      <c r="G206" s="230"/>
      <c r="H206" s="234">
        <v>8.7690000000000001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169</v>
      </c>
      <c r="AU206" s="240" t="s">
        <v>85</v>
      </c>
      <c r="AV206" s="13" t="s">
        <v>85</v>
      </c>
      <c r="AW206" s="13" t="s">
        <v>32</v>
      </c>
      <c r="AX206" s="13" t="s">
        <v>80</v>
      </c>
      <c r="AY206" s="240" t="s">
        <v>121</v>
      </c>
    </row>
    <row r="207" s="13" customFormat="1">
      <c r="A207" s="13"/>
      <c r="B207" s="229"/>
      <c r="C207" s="230"/>
      <c r="D207" s="231" t="s">
        <v>169</v>
      </c>
      <c r="E207" s="230"/>
      <c r="F207" s="233" t="s">
        <v>349</v>
      </c>
      <c r="G207" s="230"/>
      <c r="H207" s="234">
        <v>8.9440000000000008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169</v>
      </c>
      <c r="AU207" s="240" t="s">
        <v>85</v>
      </c>
      <c r="AV207" s="13" t="s">
        <v>85</v>
      </c>
      <c r="AW207" s="13" t="s">
        <v>4</v>
      </c>
      <c r="AX207" s="13" t="s">
        <v>80</v>
      </c>
      <c r="AY207" s="240" t="s">
        <v>121</v>
      </c>
    </row>
    <row r="208" s="2" customFormat="1" ht="37.8" customHeight="1">
      <c r="A208" s="37"/>
      <c r="B208" s="38"/>
      <c r="C208" s="215" t="s">
        <v>350</v>
      </c>
      <c r="D208" s="215" t="s">
        <v>123</v>
      </c>
      <c r="E208" s="216" t="s">
        <v>351</v>
      </c>
      <c r="F208" s="217" t="s">
        <v>352</v>
      </c>
      <c r="G208" s="218" t="s">
        <v>142</v>
      </c>
      <c r="H208" s="219">
        <v>2.3279999999999998</v>
      </c>
      <c r="I208" s="220"/>
      <c r="J208" s="221">
        <f>ROUND(I208*H208,2)</f>
        <v>0</v>
      </c>
      <c r="K208" s="222"/>
      <c r="L208" s="43"/>
      <c r="M208" s="223" t="s">
        <v>1</v>
      </c>
      <c r="N208" s="224" t="s">
        <v>40</v>
      </c>
      <c r="O208" s="90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7" t="s">
        <v>127</v>
      </c>
      <c r="AT208" s="227" t="s">
        <v>123</v>
      </c>
      <c r="AU208" s="227" t="s">
        <v>85</v>
      </c>
      <c r="AY208" s="16" t="s">
        <v>121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6" t="s">
        <v>80</v>
      </c>
      <c r="BK208" s="228">
        <f>ROUND(I208*H208,2)</f>
        <v>0</v>
      </c>
      <c r="BL208" s="16" t="s">
        <v>127</v>
      </c>
      <c r="BM208" s="227" t="s">
        <v>353</v>
      </c>
    </row>
    <row r="209" s="2" customFormat="1" ht="76.35" customHeight="1">
      <c r="A209" s="37"/>
      <c r="B209" s="38"/>
      <c r="C209" s="215" t="s">
        <v>354</v>
      </c>
      <c r="D209" s="215" t="s">
        <v>123</v>
      </c>
      <c r="E209" s="216" t="s">
        <v>355</v>
      </c>
      <c r="F209" s="217" t="s">
        <v>356</v>
      </c>
      <c r="G209" s="218" t="s">
        <v>142</v>
      </c>
      <c r="H209" s="219">
        <v>562.15099999999995</v>
      </c>
      <c r="I209" s="220"/>
      <c r="J209" s="221">
        <f>ROUND(I209*H209,2)</f>
        <v>0</v>
      </c>
      <c r="K209" s="222"/>
      <c r="L209" s="43"/>
      <c r="M209" s="223" t="s">
        <v>1</v>
      </c>
      <c r="N209" s="224" t="s">
        <v>40</v>
      </c>
      <c r="O209" s="90"/>
      <c r="P209" s="225">
        <f>O209*H209</f>
        <v>0</v>
      </c>
      <c r="Q209" s="225">
        <v>0.10362</v>
      </c>
      <c r="R209" s="225">
        <f>Q209*H209</f>
        <v>58.250086619999998</v>
      </c>
      <c r="S209" s="225">
        <v>0</v>
      </c>
      <c r="T209" s="22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7" t="s">
        <v>127</v>
      </c>
      <c r="AT209" s="227" t="s">
        <v>123</v>
      </c>
      <c r="AU209" s="227" t="s">
        <v>85</v>
      </c>
      <c r="AY209" s="16" t="s">
        <v>121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6" t="s">
        <v>80</v>
      </c>
      <c r="BK209" s="228">
        <f>ROUND(I209*H209,2)</f>
        <v>0</v>
      </c>
      <c r="BL209" s="16" t="s">
        <v>127</v>
      </c>
      <c r="BM209" s="227" t="s">
        <v>357</v>
      </c>
    </row>
    <row r="210" s="13" customFormat="1">
      <c r="A210" s="13"/>
      <c r="B210" s="229"/>
      <c r="C210" s="230"/>
      <c r="D210" s="231" t="s">
        <v>169</v>
      </c>
      <c r="E210" s="232" t="s">
        <v>1</v>
      </c>
      <c r="F210" s="233" t="s">
        <v>358</v>
      </c>
      <c r="G210" s="230"/>
      <c r="H210" s="234">
        <v>18.405000000000001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169</v>
      </c>
      <c r="AU210" s="240" t="s">
        <v>85</v>
      </c>
      <c r="AV210" s="13" t="s">
        <v>85</v>
      </c>
      <c r="AW210" s="13" t="s">
        <v>32</v>
      </c>
      <c r="AX210" s="13" t="s">
        <v>75</v>
      </c>
      <c r="AY210" s="240" t="s">
        <v>121</v>
      </c>
    </row>
    <row r="211" s="13" customFormat="1">
      <c r="A211" s="13"/>
      <c r="B211" s="229"/>
      <c r="C211" s="230"/>
      <c r="D211" s="231" t="s">
        <v>169</v>
      </c>
      <c r="E211" s="232" t="s">
        <v>1</v>
      </c>
      <c r="F211" s="233" t="s">
        <v>359</v>
      </c>
      <c r="G211" s="230"/>
      <c r="H211" s="234">
        <v>8.7690000000000001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169</v>
      </c>
      <c r="AU211" s="240" t="s">
        <v>85</v>
      </c>
      <c r="AV211" s="13" t="s">
        <v>85</v>
      </c>
      <c r="AW211" s="13" t="s">
        <v>32</v>
      </c>
      <c r="AX211" s="13" t="s">
        <v>75</v>
      </c>
      <c r="AY211" s="240" t="s">
        <v>121</v>
      </c>
    </row>
    <row r="212" s="13" customFormat="1">
      <c r="A212" s="13"/>
      <c r="B212" s="229"/>
      <c r="C212" s="230"/>
      <c r="D212" s="231" t="s">
        <v>169</v>
      </c>
      <c r="E212" s="232" t="s">
        <v>1</v>
      </c>
      <c r="F212" s="233" t="s">
        <v>360</v>
      </c>
      <c r="G212" s="230"/>
      <c r="H212" s="234">
        <v>534.97699999999998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169</v>
      </c>
      <c r="AU212" s="240" t="s">
        <v>85</v>
      </c>
      <c r="AV212" s="13" t="s">
        <v>85</v>
      </c>
      <c r="AW212" s="13" t="s">
        <v>32</v>
      </c>
      <c r="AX212" s="13" t="s">
        <v>75</v>
      </c>
      <c r="AY212" s="240" t="s">
        <v>121</v>
      </c>
    </row>
    <row r="213" s="14" customFormat="1">
      <c r="A213" s="14"/>
      <c r="B213" s="241"/>
      <c r="C213" s="242"/>
      <c r="D213" s="231" t="s">
        <v>169</v>
      </c>
      <c r="E213" s="243" t="s">
        <v>1</v>
      </c>
      <c r="F213" s="244" t="s">
        <v>178</v>
      </c>
      <c r="G213" s="242"/>
      <c r="H213" s="245">
        <v>562.15099999999995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169</v>
      </c>
      <c r="AU213" s="251" t="s">
        <v>85</v>
      </c>
      <c r="AV213" s="14" t="s">
        <v>127</v>
      </c>
      <c r="AW213" s="14" t="s">
        <v>32</v>
      </c>
      <c r="AX213" s="14" t="s">
        <v>80</v>
      </c>
      <c r="AY213" s="251" t="s">
        <v>121</v>
      </c>
    </row>
    <row r="214" s="2" customFormat="1" ht="24.15" customHeight="1">
      <c r="A214" s="37"/>
      <c r="B214" s="38"/>
      <c r="C214" s="252" t="s">
        <v>361</v>
      </c>
      <c r="D214" s="252" t="s">
        <v>274</v>
      </c>
      <c r="E214" s="253" t="s">
        <v>362</v>
      </c>
      <c r="F214" s="254" t="s">
        <v>363</v>
      </c>
      <c r="G214" s="255" t="s">
        <v>142</v>
      </c>
      <c r="H214" s="256">
        <v>545.67700000000002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40</v>
      </c>
      <c r="O214" s="90"/>
      <c r="P214" s="225">
        <f>O214*H214</f>
        <v>0</v>
      </c>
      <c r="Q214" s="225">
        <v>0.17599999999999999</v>
      </c>
      <c r="R214" s="225">
        <f>Q214*H214</f>
        <v>96.039152000000001</v>
      </c>
      <c r="S214" s="225">
        <v>0</v>
      </c>
      <c r="T214" s="22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7" t="s">
        <v>152</v>
      </c>
      <c r="AT214" s="227" t="s">
        <v>274</v>
      </c>
      <c r="AU214" s="227" t="s">
        <v>85</v>
      </c>
      <c r="AY214" s="16" t="s">
        <v>121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6" t="s">
        <v>80</v>
      </c>
      <c r="BK214" s="228">
        <f>ROUND(I214*H214,2)</f>
        <v>0</v>
      </c>
      <c r="BL214" s="16" t="s">
        <v>127</v>
      </c>
      <c r="BM214" s="227" t="s">
        <v>364</v>
      </c>
    </row>
    <row r="215" s="13" customFormat="1">
      <c r="A215" s="13"/>
      <c r="B215" s="229"/>
      <c r="C215" s="230"/>
      <c r="D215" s="231" t="s">
        <v>169</v>
      </c>
      <c r="E215" s="232" t="s">
        <v>1</v>
      </c>
      <c r="F215" s="233" t="s">
        <v>365</v>
      </c>
      <c r="G215" s="230"/>
      <c r="H215" s="234">
        <v>545.67700000000002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169</v>
      </c>
      <c r="AU215" s="240" t="s">
        <v>85</v>
      </c>
      <c r="AV215" s="13" t="s">
        <v>85</v>
      </c>
      <c r="AW215" s="13" t="s">
        <v>32</v>
      </c>
      <c r="AX215" s="13" t="s">
        <v>80</v>
      </c>
      <c r="AY215" s="240" t="s">
        <v>121</v>
      </c>
    </row>
    <row r="216" s="2" customFormat="1" ht="66.75" customHeight="1">
      <c r="A216" s="37"/>
      <c r="B216" s="38"/>
      <c r="C216" s="215" t="s">
        <v>366</v>
      </c>
      <c r="D216" s="215" t="s">
        <v>123</v>
      </c>
      <c r="E216" s="216" t="s">
        <v>367</v>
      </c>
      <c r="F216" s="217" t="s">
        <v>368</v>
      </c>
      <c r="G216" s="218" t="s">
        <v>142</v>
      </c>
      <c r="H216" s="219">
        <v>27.173999999999999</v>
      </c>
      <c r="I216" s="220"/>
      <c r="J216" s="221">
        <f>ROUND(I216*H216,2)</f>
        <v>0</v>
      </c>
      <c r="K216" s="222"/>
      <c r="L216" s="43"/>
      <c r="M216" s="223" t="s">
        <v>1</v>
      </c>
      <c r="N216" s="224" t="s">
        <v>40</v>
      </c>
      <c r="O216" s="90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7" t="s">
        <v>127</v>
      </c>
      <c r="AT216" s="227" t="s">
        <v>123</v>
      </c>
      <c r="AU216" s="227" t="s">
        <v>85</v>
      </c>
      <c r="AY216" s="16" t="s">
        <v>121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6" t="s">
        <v>80</v>
      </c>
      <c r="BK216" s="228">
        <f>ROUND(I216*H216,2)</f>
        <v>0</v>
      </c>
      <c r="BL216" s="16" t="s">
        <v>127</v>
      </c>
      <c r="BM216" s="227" t="s">
        <v>369</v>
      </c>
    </row>
    <row r="217" s="2" customFormat="1" ht="24.15" customHeight="1">
      <c r="A217" s="37"/>
      <c r="B217" s="38"/>
      <c r="C217" s="215" t="s">
        <v>370</v>
      </c>
      <c r="D217" s="215" t="s">
        <v>123</v>
      </c>
      <c r="E217" s="216" t="s">
        <v>371</v>
      </c>
      <c r="F217" s="217" t="s">
        <v>372</v>
      </c>
      <c r="G217" s="218" t="s">
        <v>142</v>
      </c>
      <c r="H217" s="219">
        <v>534.97699999999998</v>
      </c>
      <c r="I217" s="220"/>
      <c r="J217" s="221">
        <f>ROUND(I217*H217,2)</f>
        <v>0</v>
      </c>
      <c r="K217" s="222"/>
      <c r="L217" s="43"/>
      <c r="M217" s="223" t="s">
        <v>1</v>
      </c>
      <c r="N217" s="224" t="s">
        <v>40</v>
      </c>
      <c r="O217" s="90"/>
      <c r="P217" s="225">
        <f>O217*H217</f>
        <v>0</v>
      </c>
      <c r="Q217" s="225">
        <v>0.00068999999999999997</v>
      </c>
      <c r="R217" s="225">
        <f>Q217*H217</f>
        <v>0.36913412999999995</v>
      </c>
      <c r="S217" s="225">
        <v>0</v>
      </c>
      <c r="T217" s="22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7" t="s">
        <v>127</v>
      </c>
      <c r="AT217" s="227" t="s">
        <v>123</v>
      </c>
      <c r="AU217" s="227" t="s">
        <v>85</v>
      </c>
      <c r="AY217" s="16" t="s">
        <v>121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6" t="s">
        <v>80</v>
      </c>
      <c r="BK217" s="228">
        <f>ROUND(I217*H217,2)</f>
        <v>0</v>
      </c>
      <c r="BL217" s="16" t="s">
        <v>127</v>
      </c>
      <c r="BM217" s="227" t="s">
        <v>373</v>
      </c>
    </row>
    <row r="218" s="2" customFormat="1" ht="24.15" customHeight="1">
      <c r="A218" s="37"/>
      <c r="B218" s="38"/>
      <c r="C218" s="252" t="s">
        <v>374</v>
      </c>
      <c r="D218" s="252" t="s">
        <v>274</v>
      </c>
      <c r="E218" s="253" t="s">
        <v>375</v>
      </c>
      <c r="F218" s="254" t="s">
        <v>376</v>
      </c>
      <c r="G218" s="255" t="s">
        <v>142</v>
      </c>
      <c r="H218" s="256">
        <v>588.47500000000002</v>
      </c>
      <c r="I218" s="257"/>
      <c r="J218" s="258">
        <f>ROUND(I218*H218,2)</f>
        <v>0</v>
      </c>
      <c r="K218" s="259"/>
      <c r="L218" s="260"/>
      <c r="M218" s="261" t="s">
        <v>1</v>
      </c>
      <c r="N218" s="262" t="s">
        <v>40</v>
      </c>
      <c r="O218" s="90"/>
      <c r="P218" s="225">
        <f>O218*H218</f>
        <v>0</v>
      </c>
      <c r="Q218" s="225">
        <v>0.00023000000000000001</v>
      </c>
      <c r="R218" s="225">
        <f>Q218*H218</f>
        <v>0.13534925</v>
      </c>
      <c r="S218" s="225">
        <v>0</v>
      </c>
      <c r="T218" s="22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7" t="s">
        <v>152</v>
      </c>
      <c r="AT218" s="227" t="s">
        <v>274</v>
      </c>
      <c r="AU218" s="227" t="s">
        <v>85</v>
      </c>
      <c r="AY218" s="16" t="s">
        <v>121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6" t="s">
        <v>80</v>
      </c>
      <c r="BK218" s="228">
        <f>ROUND(I218*H218,2)</f>
        <v>0</v>
      </c>
      <c r="BL218" s="16" t="s">
        <v>127</v>
      </c>
      <c r="BM218" s="227" t="s">
        <v>377</v>
      </c>
    </row>
    <row r="219" s="13" customFormat="1">
      <c r="A219" s="13"/>
      <c r="B219" s="229"/>
      <c r="C219" s="230"/>
      <c r="D219" s="231" t="s">
        <v>169</v>
      </c>
      <c r="E219" s="232" t="s">
        <v>1</v>
      </c>
      <c r="F219" s="233" t="s">
        <v>378</v>
      </c>
      <c r="G219" s="230"/>
      <c r="H219" s="234">
        <v>534.97699999999998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169</v>
      </c>
      <c r="AU219" s="240" t="s">
        <v>85</v>
      </c>
      <c r="AV219" s="13" t="s">
        <v>85</v>
      </c>
      <c r="AW219" s="13" t="s">
        <v>32</v>
      </c>
      <c r="AX219" s="13" t="s">
        <v>80</v>
      </c>
      <c r="AY219" s="240" t="s">
        <v>121</v>
      </c>
    </row>
    <row r="220" s="13" customFormat="1">
      <c r="A220" s="13"/>
      <c r="B220" s="229"/>
      <c r="C220" s="230"/>
      <c r="D220" s="231" t="s">
        <v>169</v>
      </c>
      <c r="E220" s="230"/>
      <c r="F220" s="233" t="s">
        <v>379</v>
      </c>
      <c r="G220" s="230"/>
      <c r="H220" s="234">
        <v>588.47500000000002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169</v>
      </c>
      <c r="AU220" s="240" t="s">
        <v>85</v>
      </c>
      <c r="AV220" s="13" t="s">
        <v>85</v>
      </c>
      <c r="AW220" s="13" t="s">
        <v>4</v>
      </c>
      <c r="AX220" s="13" t="s">
        <v>80</v>
      </c>
      <c r="AY220" s="240" t="s">
        <v>121</v>
      </c>
    </row>
    <row r="221" s="12" customFormat="1" ht="22.8" customHeight="1">
      <c r="A221" s="12"/>
      <c r="B221" s="199"/>
      <c r="C221" s="200"/>
      <c r="D221" s="201" t="s">
        <v>74</v>
      </c>
      <c r="E221" s="213" t="s">
        <v>156</v>
      </c>
      <c r="F221" s="213" t="s">
        <v>380</v>
      </c>
      <c r="G221" s="200"/>
      <c r="H221" s="200"/>
      <c r="I221" s="203"/>
      <c r="J221" s="214">
        <f>BK221</f>
        <v>0</v>
      </c>
      <c r="K221" s="200"/>
      <c r="L221" s="205"/>
      <c r="M221" s="206"/>
      <c r="N221" s="207"/>
      <c r="O221" s="207"/>
      <c r="P221" s="208">
        <f>SUM(P222:P254)</f>
        <v>0</v>
      </c>
      <c r="Q221" s="207"/>
      <c r="R221" s="208">
        <f>SUM(R222:R254)</f>
        <v>72.340386809999998</v>
      </c>
      <c r="S221" s="207"/>
      <c r="T221" s="209">
        <f>SUM(T222:T254)</f>
        <v>3.1304896799999993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0" t="s">
        <v>80</v>
      </c>
      <c r="AT221" s="211" t="s">
        <v>74</v>
      </c>
      <c r="AU221" s="211" t="s">
        <v>80</v>
      </c>
      <c r="AY221" s="210" t="s">
        <v>121</v>
      </c>
      <c r="BK221" s="212">
        <f>SUM(BK222:BK254)</f>
        <v>0</v>
      </c>
    </row>
    <row r="222" s="2" customFormat="1" ht="24.15" customHeight="1">
      <c r="A222" s="37"/>
      <c r="B222" s="38"/>
      <c r="C222" s="215" t="s">
        <v>381</v>
      </c>
      <c r="D222" s="215" t="s">
        <v>123</v>
      </c>
      <c r="E222" s="216" t="s">
        <v>382</v>
      </c>
      <c r="F222" s="217" t="s">
        <v>383</v>
      </c>
      <c r="G222" s="218" t="s">
        <v>126</v>
      </c>
      <c r="H222" s="219">
        <v>6</v>
      </c>
      <c r="I222" s="220"/>
      <c r="J222" s="221">
        <f>ROUND(I222*H222,2)</f>
        <v>0</v>
      </c>
      <c r="K222" s="222"/>
      <c r="L222" s="43"/>
      <c r="M222" s="223" t="s">
        <v>1</v>
      </c>
      <c r="N222" s="224" t="s">
        <v>40</v>
      </c>
      <c r="O222" s="90"/>
      <c r="P222" s="225">
        <f>O222*H222</f>
        <v>0</v>
      </c>
      <c r="Q222" s="225">
        <v>0.00069999999999999999</v>
      </c>
      <c r="R222" s="225">
        <f>Q222*H222</f>
        <v>0.0041999999999999997</v>
      </c>
      <c r="S222" s="225">
        <v>0</v>
      </c>
      <c r="T222" s="22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7" t="s">
        <v>127</v>
      </c>
      <c r="AT222" s="227" t="s">
        <v>123</v>
      </c>
      <c r="AU222" s="227" t="s">
        <v>85</v>
      </c>
      <c r="AY222" s="16" t="s">
        <v>121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6" t="s">
        <v>80</v>
      </c>
      <c r="BK222" s="228">
        <f>ROUND(I222*H222,2)</f>
        <v>0</v>
      </c>
      <c r="BL222" s="16" t="s">
        <v>127</v>
      </c>
      <c r="BM222" s="227" t="s">
        <v>384</v>
      </c>
    </row>
    <row r="223" s="2" customFormat="1" ht="24.15" customHeight="1">
      <c r="A223" s="37"/>
      <c r="B223" s="38"/>
      <c r="C223" s="252" t="s">
        <v>385</v>
      </c>
      <c r="D223" s="252" t="s">
        <v>274</v>
      </c>
      <c r="E223" s="253" t="s">
        <v>386</v>
      </c>
      <c r="F223" s="254" t="s">
        <v>387</v>
      </c>
      <c r="G223" s="255" t="s">
        <v>126</v>
      </c>
      <c r="H223" s="256">
        <v>2</v>
      </c>
      <c r="I223" s="257"/>
      <c r="J223" s="258">
        <f>ROUND(I223*H223,2)</f>
        <v>0</v>
      </c>
      <c r="K223" s="259"/>
      <c r="L223" s="260"/>
      <c r="M223" s="261" t="s">
        <v>1</v>
      </c>
      <c r="N223" s="262" t="s">
        <v>40</v>
      </c>
      <c r="O223" s="90"/>
      <c r="P223" s="225">
        <f>O223*H223</f>
        <v>0</v>
      </c>
      <c r="Q223" s="225">
        <v>0.0012999999999999999</v>
      </c>
      <c r="R223" s="225">
        <f>Q223*H223</f>
        <v>0.0025999999999999999</v>
      </c>
      <c r="S223" s="225">
        <v>0</v>
      </c>
      <c r="T223" s="22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7" t="s">
        <v>152</v>
      </c>
      <c r="AT223" s="227" t="s">
        <v>274</v>
      </c>
      <c r="AU223" s="227" t="s">
        <v>85</v>
      </c>
      <c r="AY223" s="16" t="s">
        <v>121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6" t="s">
        <v>80</v>
      </c>
      <c r="BK223" s="228">
        <f>ROUND(I223*H223,2)</f>
        <v>0</v>
      </c>
      <c r="BL223" s="16" t="s">
        <v>127</v>
      </c>
      <c r="BM223" s="227" t="s">
        <v>388</v>
      </c>
    </row>
    <row r="224" s="2" customFormat="1" ht="24.15" customHeight="1">
      <c r="A224" s="37"/>
      <c r="B224" s="38"/>
      <c r="C224" s="252" t="s">
        <v>389</v>
      </c>
      <c r="D224" s="252" t="s">
        <v>274</v>
      </c>
      <c r="E224" s="253" t="s">
        <v>390</v>
      </c>
      <c r="F224" s="254" t="s">
        <v>391</v>
      </c>
      <c r="G224" s="255" t="s">
        <v>126</v>
      </c>
      <c r="H224" s="256">
        <v>1</v>
      </c>
      <c r="I224" s="257"/>
      <c r="J224" s="258">
        <f>ROUND(I224*H224,2)</f>
        <v>0</v>
      </c>
      <c r="K224" s="259"/>
      <c r="L224" s="260"/>
      <c r="M224" s="261" t="s">
        <v>1</v>
      </c>
      <c r="N224" s="262" t="s">
        <v>40</v>
      </c>
      <c r="O224" s="90"/>
      <c r="P224" s="225">
        <f>O224*H224</f>
        <v>0</v>
      </c>
      <c r="Q224" s="225">
        <v>0.0025999999999999999</v>
      </c>
      <c r="R224" s="225">
        <f>Q224*H224</f>
        <v>0.0025999999999999999</v>
      </c>
      <c r="S224" s="225">
        <v>0</v>
      </c>
      <c r="T224" s="22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7" t="s">
        <v>152</v>
      </c>
      <c r="AT224" s="227" t="s">
        <v>274</v>
      </c>
      <c r="AU224" s="227" t="s">
        <v>85</v>
      </c>
      <c r="AY224" s="16" t="s">
        <v>121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6" t="s">
        <v>80</v>
      </c>
      <c r="BK224" s="228">
        <f>ROUND(I224*H224,2)</f>
        <v>0</v>
      </c>
      <c r="BL224" s="16" t="s">
        <v>127</v>
      </c>
      <c r="BM224" s="227" t="s">
        <v>392</v>
      </c>
    </row>
    <row r="225" s="2" customFormat="1" ht="24.15" customHeight="1">
      <c r="A225" s="37"/>
      <c r="B225" s="38"/>
      <c r="C225" s="252" t="s">
        <v>393</v>
      </c>
      <c r="D225" s="252" t="s">
        <v>274</v>
      </c>
      <c r="E225" s="253" t="s">
        <v>394</v>
      </c>
      <c r="F225" s="254" t="s">
        <v>395</v>
      </c>
      <c r="G225" s="255" t="s">
        <v>126</v>
      </c>
      <c r="H225" s="256">
        <v>2</v>
      </c>
      <c r="I225" s="257"/>
      <c r="J225" s="258">
        <f>ROUND(I225*H225,2)</f>
        <v>0</v>
      </c>
      <c r="K225" s="259"/>
      <c r="L225" s="260"/>
      <c r="M225" s="261" t="s">
        <v>1</v>
      </c>
      <c r="N225" s="262" t="s">
        <v>40</v>
      </c>
      <c r="O225" s="90"/>
      <c r="P225" s="225">
        <f>O225*H225</f>
        <v>0</v>
      </c>
      <c r="Q225" s="225">
        <v>0.0035000000000000001</v>
      </c>
      <c r="R225" s="225">
        <f>Q225*H225</f>
        <v>0.0070000000000000001</v>
      </c>
      <c r="S225" s="225">
        <v>0</v>
      </c>
      <c r="T225" s="22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7" t="s">
        <v>152</v>
      </c>
      <c r="AT225" s="227" t="s">
        <v>274</v>
      </c>
      <c r="AU225" s="227" t="s">
        <v>85</v>
      </c>
      <c r="AY225" s="16" t="s">
        <v>121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6" t="s">
        <v>80</v>
      </c>
      <c r="BK225" s="228">
        <f>ROUND(I225*H225,2)</f>
        <v>0</v>
      </c>
      <c r="BL225" s="16" t="s">
        <v>127</v>
      </c>
      <c r="BM225" s="227" t="s">
        <v>396</v>
      </c>
    </row>
    <row r="226" s="2" customFormat="1" ht="24.15" customHeight="1">
      <c r="A226" s="37"/>
      <c r="B226" s="38"/>
      <c r="C226" s="215" t="s">
        <v>397</v>
      </c>
      <c r="D226" s="215" t="s">
        <v>123</v>
      </c>
      <c r="E226" s="216" t="s">
        <v>398</v>
      </c>
      <c r="F226" s="217" t="s">
        <v>399</v>
      </c>
      <c r="G226" s="218" t="s">
        <v>126</v>
      </c>
      <c r="H226" s="219">
        <v>6</v>
      </c>
      <c r="I226" s="220"/>
      <c r="J226" s="221">
        <f>ROUND(I226*H226,2)</f>
        <v>0</v>
      </c>
      <c r="K226" s="222"/>
      <c r="L226" s="43"/>
      <c r="M226" s="223" t="s">
        <v>1</v>
      </c>
      <c r="N226" s="224" t="s">
        <v>40</v>
      </c>
      <c r="O226" s="90"/>
      <c r="P226" s="225">
        <f>O226*H226</f>
        <v>0</v>
      </c>
      <c r="Q226" s="225">
        <v>0.10940999999999999</v>
      </c>
      <c r="R226" s="225">
        <f>Q226*H226</f>
        <v>0.65645999999999993</v>
      </c>
      <c r="S226" s="225">
        <v>0</v>
      </c>
      <c r="T226" s="22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7" t="s">
        <v>127</v>
      </c>
      <c r="AT226" s="227" t="s">
        <v>123</v>
      </c>
      <c r="AU226" s="227" t="s">
        <v>85</v>
      </c>
      <c r="AY226" s="16" t="s">
        <v>121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6" t="s">
        <v>80</v>
      </c>
      <c r="BK226" s="228">
        <f>ROUND(I226*H226,2)</f>
        <v>0</v>
      </c>
      <c r="BL226" s="16" t="s">
        <v>127</v>
      </c>
      <c r="BM226" s="227" t="s">
        <v>400</v>
      </c>
    </row>
    <row r="227" s="2" customFormat="1" ht="21.75" customHeight="1">
      <c r="A227" s="37"/>
      <c r="B227" s="38"/>
      <c r="C227" s="252" t="s">
        <v>401</v>
      </c>
      <c r="D227" s="252" t="s">
        <v>274</v>
      </c>
      <c r="E227" s="253" t="s">
        <v>402</v>
      </c>
      <c r="F227" s="254" t="s">
        <v>403</v>
      </c>
      <c r="G227" s="255" t="s">
        <v>126</v>
      </c>
      <c r="H227" s="256">
        <v>5</v>
      </c>
      <c r="I227" s="257"/>
      <c r="J227" s="258">
        <f>ROUND(I227*H227,2)</f>
        <v>0</v>
      </c>
      <c r="K227" s="259"/>
      <c r="L227" s="260"/>
      <c r="M227" s="261" t="s">
        <v>1</v>
      </c>
      <c r="N227" s="262" t="s">
        <v>40</v>
      </c>
      <c r="O227" s="90"/>
      <c r="P227" s="225">
        <f>O227*H227</f>
        <v>0</v>
      </c>
      <c r="Q227" s="225">
        <v>0.0061000000000000004</v>
      </c>
      <c r="R227" s="225">
        <f>Q227*H227</f>
        <v>0.030500000000000003</v>
      </c>
      <c r="S227" s="225">
        <v>0</v>
      </c>
      <c r="T227" s="22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7" t="s">
        <v>152</v>
      </c>
      <c r="AT227" s="227" t="s">
        <v>274</v>
      </c>
      <c r="AU227" s="227" t="s">
        <v>85</v>
      </c>
      <c r="AY227" s="16" t="s">
        <v>121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6" t="s">
        <v>80</v>
      </c>
      <c r="BK227" s="228">
        <f>ROUND(I227*H227,2)</f>
        <v>0</v>
      </c>
      <c r="BL227" s="16" t="s">
        <v>127</v>
      </c>
      <c r="BM227" s="227" t="s">
        <v>404</v>
      </c>
    </row>
    <row r="228" s="2" customFormat="1" ht="24.15" customHeight="1">
      <c r="A228" s="37"/>
      <c r="B228" s="38"/>
      <c r="C228" s="215" t="s">
        <v>405</v>
      </c>
      <c r="D228" s="215" t="s">
        <v>123</v>
      </c>
      <c r="E228" s="216" t="s">
        <v>406</v>
      </c>
      <c r="F228" s="217" t="s">
        <v>407</v>
      </c>
      <c r="G228" s="218" t="s">
        <v>163</v>
      </c>
      <c r="H228" s="219">
        <v>37.216999999999999</v>
      </c>
      <c r="I228" s="220"/>
      <c r="J228" s="221">
        <f>ROUND(I228*H228,2)</f>
        <v>0</v>
      </c>
      <c r="K228" s="222"/>
      <c r="L228" s="43"/>
      <c r="M228" s="223" t="s">
        <v>1</v>
      </c>
      <c r="N228" s="224" t="s">
        <v>40</v>
      </c>
      <c r="O228" s="90"/>
      <c r="P228" s="225">
        <f>O228*H228</f>
        <v>0</v>
      </c>
      <c r="Q228" s="225">
        <v>0.00033</v>
      </c>
      <c r="R228" s="225">
        <f>Q228*H228</f>
        <v>0.01228161</v>
      </c>
      <c r="S228" s="225">
        <v>0</v>
      </c>
      <c r="T228" s="22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7" t="s">
        <v>127</v>
      </c>
      <c r="AT228" s="227" t="s">
        <v>123</v>
      </c>
      <c r="AU228" s="227" t="s">
        <v>85</v>
      </c>
      <c r="AY228" s="16" t="s">
        <v>121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6" t="s">
        <v>80</v>
      </c>
      <c r="BK228" s="228">
        <f>ROUND(I228*H228,2)</f>
        <v>0</v>
      </c>
      <c r="BL228" s="16" t="s">
        <v>127</v>
      </c>
      <c r="BM228" s="227" t="s">
        <v>408</v>
      </c>
    </row>
    <row r="229" s="13" customFormat="1">
      <c r="A229" s="13"/>
      <c r="B229" s="229"/>
      <c r="C229" s="230"/>
      <c r="D229" s="231" t="s">
        <v>169</v>
      </c>
      <c r="E229" s="232" t="s">
        <v>1</v>
      </c>
      <c r="F229" s="233" t="s">
        <v>409</v>
      </c>
      <c r="G229" s="230"/>
      <c r="H229" s="234">
        <v>37.216999999999999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169</v>
      </c>
      <c r="AU229" s="240" t="s">
        <v>85</v>
      </c>
      <c r="AV229" s="13" t="s">
        <v>85</v>
      </c>
      <c r="AW229" s="13" t="s">
        <v>32</v>
      </c>
      <c r="AX229" s="13" t="s">
        <v>80</v>
      </c>
      <c r="AY229" s="240" t="s">
        <v>121</v>
      </c>
    </row>
    <row r="230" s="2" customFormat="1" ht="37.8" customHeight="1">
      <c r="A230" s="37"/>
      <c r="B230" s="38"/>
      <c r="C230" s="215" t="s">
        <v>410</v>
      </c>
      <c r="D230" s="215" t="s">
        <v>123</v>
      </c>
      <c r="E230" s="216" t="s">
        <v>411</v>
      </c>
      <c r="F230" s="217" t="s">
        <v>412</v>
      </c>
      <c r="G230" s="218" t="s">
        <v>142</v>
      </c>
      <c r="H230" s="219">
        <v>2.3999999999999999</v>
      </c>
      <c r="I230" s="220"/>
      <c r="J230" s="221">
        <f>ROUND(I230*H230,2)</f>
        <v>0</v>
      </c>
      <c r="K230" s="222"/>
      <c r="L230" s="43"/>
      <c r="M230" s="223" t="s">
        <v>1</v>
      </c>
      <c r="N230" s="224" t="s">
        <v>40</v>
      </c>
      <c r="O230" s="90"/>
      <c r="P230" s="225">
        <f>O230*H230</f>
        <v>0</v>
      </c>
      <c r="Q230" s="225">
        <v>0.0025999999999999999</v>
      </c>
      <c r="R230" s="225">
        <f>Q230*H230</f>
        <v>0.0062399999999999999</v>
      </c>
      <c r="S230" s="225">
        <v>0</v>
      </c>
      <c r="T230" s="22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7" t="s">
        <v>127</v>
      </c>
      <c r="AT230" s="227" t="s">
        <v>123</v>
      </c>
      <c r="AU230" s="227" t="s">
        <v>85</v>
      </c>
      <c r="AY230" s="16" t="s">
        <v>121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6" t="s">
        <v>80</v>
      </c>
      <c r="BK230" s="228">
        <f>ROUND(I230*H230,2)</f>
        <v>0</v>
      </c>
      <c r="BL230" s="16" t="s">
        <v>127</v>
      </c>
      <c r="BM230" s="227" t="s">
        <v>413</v>
      </c>
    </row>
    <row r="231" s="2" customFormat="1" ht="16.5" customHeight="1">
      <c r="A231" s="37"/>
      <c r="B231" s="38"/>
      <c r="C231" s="215" t="s">
        <v>414</v>
      </c>
      <c r="D231" s="215" t="s">
        <v>123</v>
      </c>
      <c r="E231" s="216" t="s">
        <v>415</v>
      </c>
      <c r="F231" s="217" t="s">
        <v>416</v>
      </c>
      <c r="G231" s="218" t="s">
        <v>163</v>
      </c>
      <c r="H231" s="219">
        <v>37.216999999999999</v>
      </c>
      <c r="I231" s="220"/>
      <c r="J231" s="221">
        <f>ROUND(I231*H231,2)</f>
        <v>0</v>
      </c>
      <c r="K231" s="222"/>
      <c r="L231" s="43"/>
      <c r="M231" s="223" t="s">
        <v>1</v>
      </c>
      <c r="N231" s="224" t="s">
        <v>40</v>
      </c>
      <c r="O231" s="90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7" t="s">
        <v>127</v>
      </c>
      <c r="AT231" s="227" t="s">
        <v>123</v>
      </c>
      <c r="AU231" s="227" t="s">
        <v>85</v>
      </c>
      <c r="AY231" s="16" t="s">
        <v>121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6" t="s">
        <v>80</v>
      </c>
      <c r="BK231" s="228">
        <f>ROUND(I231*H231,2)</f>
        <v>0</v>
      </c>
      <c r="BL231" s="16" t="s">
        <v>127</v>
      </c>
      <c r="BM231" s="227" t="s">
        <v>417</v>
      </c>
    </row>
    <row r="232" s="2" customFormat="1" ht="37.8" customHeight="1">
      <c r="A232" s="37"/>
      <c r="B232" s="38"/>
      <c r="C232" s="215" t="s">
        <v>418</v>
      </c>
      <c r="D232" s="215" t="s">
        <v>123</v>
      </c>
      <c r="E232" s="216" t="s">
        <v>419</v>
      </c>
      <c r="F232" s="217" t="s">
        <v>420</v>
      </c>
      <c r="G232" s="218" t="s">
        <v>142</v>
      </c>
      <c r="H232" s="219">
        <v>2.3999999999999999</v>
      </c>
      <c r="I232" s="220"/>
      <c r="J232" s="221">
        <f>ROUND(I232*H232,2)</f>
        <v>0</v>
      </c>
      <c r="K232" s="222"/>
      <c r="L232" s="43"/>
      <c r="M232" s="223" t="s">
        <v>1</v>
      </c>
      <c r="N232" s="224" t="s">
        <v>40</v>
      </c>
      <c r="O232" s="90"/>
      <c r="P232" s="225">
        <f>O232*H232</f>
        <v>0</v>
      </c>
      <c r="Q232" s="225">
        <v>1.0000000000000001E-05</v>
      </c>
      <c r="R232" s="225">
        <f>Q232*H232</f>
        <v>2.4000000000000001E-05</v>
      </c>
      <c r="S232" s="225">
        <v>0</v>
      </c>
      <c r="T232" s="22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7" t="s">
        <v>127</v>
      </c>
      <c r="AT232" s="227" t="s">
        <v>123</v>
      </c>
      <c r="AU232" s="227" t="s">
        <v>85</v>
      </c>
      <c r="AY232" s="16" t="s">
        <v>121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6" t="s">
        <v>80</v>
      </c>
      <c r="BK232" s="228">
        <f>ROUND(I232*H232,2)</f>
        <v>0</v>
      </c>
      <c r="BL232" s="16" t="s">
        <v>127</v>
      </c>
      <c r="BM232" s="227" t="s">
        <v>421</v>
      </c>
    </row>
    <row r="233" s="2" customFormat="1" ht="49.05" customHeight="1">
      <c r="A233" s="37"/>
      <c r="B233" s="38"/>
      <c r="C233" s="215" t="s">
        <v>422</v>
      </c>
      <c r="D233" s="215" t="s">
        <v>123</v>
      </c>
      <c r="E233" s="216" t="s">
        <v>423</v>
      </c>
      <c r="F233" s="217" t="s">
        <v>424</v>
      </c>
      <c r="G233" s="218" t="s">
        <v>163</v>
      </c>
      <c r="H233" s="219">
        <v>138.74500000000001</v>
      </c>
      <c r="I233" s="220"/>
      <c r="J233" s="221">
        <f>ROUND(I233*H233,2)</f>
        <v>0</v>
      </c>
      <c r="K233" s="222"/>
      <c r="L233" s="43"/>
      <c r="M233" s="223" t="s">
        <v>1</v>
      </c>
      <c r="N233" s="224" t="s">
        <v>40</v>
      </c>
      <c r="O233" s="90"/>
      <c r="P233" s="225">
        <f>O233*H233</f>
        <v>0</v>
      </c>
      <c r="Q233" s="225">
        <v>0.15540000000000001</v>
      </c>
      <c r="R233" s="225">
        <f>Q233*H233</f>
        <v>21.560973000000001</v>
      </c>
      <c r="S233" s="225">
        <v>0</v>
      </c>
      <c r="T233" s="22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7" t="s">
        <v>127</v>
      </c>
      <c r="AT233" s="227" t="s">
        <v>123</v>
      </c>
      <c r="AU233" s="227" t="s">
        <v>85</v>
      </c>
      <c r="AY233" s="16" t="s">
        <v>121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6" t="s">
        <v>80</v>
      </c>
      <c r="BK233" s="228">
        <f>ROUND(I233*H233,2)</f>
        <v>0</v>
      </c>
      <c r="BL233" s="16" t="s">
        <v>127</v>
      </c>
      <c r="BM233" s="227" t="s">
        <v>425</v>
      </c>
    </row>
    <row r="234" s="13" customFormat="1">
      <c r="A234" s="13"/>
      <c r="B234" s="229"/>
      <c r="C234" s="230"/>
      <c r="D234" s="231" t="s">
        <v>169</v>
      </c>
      <c r="E234" s="232" t="s">
        <v>1</v>
      </c>
      <c r="F234" s="233" t="s">
        <v>426</v>
      </c>
      <c r="G234" s="230"/>
      <c r="H234" s="234">
        <v>138.74500000000001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169</v>
      </c>
      <c r="AU234" s="240" t="s">
        <v>85</v>
      </c>
      <c r="AV234" s="13" t="s">
        <v>85</v>
      </c>
      <c r="AW234" s="13" t="s">
        <v>32</v>
      </c>
      <c r="AX234" s="13" t="s">
        <v>80</v>
      </c>
      <c r="AY234" s="240" t="s">
        <v>121</v>
      </c>
    </row>
    <row r="235" s="2" customFormat="1" ht="16.5" customHeight="1">
      <c r="A235" s="37"/>
      <c r="B235" s="38"/>
      <c r="C235" s="252" t="s">
        <v>427</v>
      </c>
      <c r="D235" s="252" t="s">
        <v>274</v>
      </c>
      <c r="E235" s="253" t="s">
        <v>428</v>
      </c>
      <c r="F235" s="254" t="s">
        <v>429</v>
      </c>
      <c r="G235" s="255" t="s">
        <v>163</v>
      </c>
      <c r="H235" s="256">
        <v>145.68199999999999</v>
      </c>
      <c r="I235" s="257"/>
      <c r="J235" s="258">
        <f>ROUND(I235*H235,2)</f>
        <v>0</v>
      </c>
      <c r="K235" s="259"/>
      <c r="L235" s="260"/>
      <c r="M235" s="261" t="s">
        <v>1</v>
      </c>
      <c r="N235" s="262" t="s">
        <v>40</v>
      </c>
      <c r="O235" s="90"/>
      <c r="P235" s="225">
        <f>O235*H235</f>
        <v>0</v>
      </c>
      <c r="Q235" s="225">
        <v>0.080000000000000002</v>
      </c>
      <c r="R235" s="225">
        <f>Q235*H235</f>
        <v>11.65456</v>
      </c>
      <c r="S235" s="225">
        <v>0</v>
      </c>
      <c r="T235" s="22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7" t="s">
        <v>152</v>
      </c>
      <c r="AT235" s="227" t="s">
        <v>274</v>
      </c>
      <c r="AU235" s="227" t="s">
        <v>85</v>
      </c>
      <c r="AY235" s="16" t="s">
        <v>121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6" t="s">
        <v>80</v>
      </c>
      <c r="BK235" s="228">
        <f>ROUND(I235*H235,2)</f>
        <v>0</v>
      </c>
      <c r="BL235" s="16" t="s">
        <v>127</v>
      </c>
      <c r="BM235" s="227" t="s">
        <v>430</v>
      </c>
    </row>
    <row r="236" s="13" customFormat="1">
      <c r="A236" s="13"/>
      <c r="B236" s="229"/>
      <c r="C236" s="230"/>
      <c r="D236" s="231" t="s">
        <v>169</v>
      </c>
      <c r="E236" s="232" t="s">
        <v>1</v>
      </c>
      <c r="F236" s="233" t="s">
        <v>431</v>
      </c>
      <c r="G236" s="230"/>
      <c r="H236" s="234">
        <v>145.68199999999999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169</v>
      </c>
      <c r="AU236" s="240" t="s">
        <v>85</v>
      </c>
      <c r="AV236" s="13" t="s">
        <v>85</v>
      </c>
      <c r="AW236" s="13" t="s">
        <v>32</v>
      </c>
      <c r="AX236" s="13" t="s">
        <v>80</v>
      </c>
      <c r="AY236" s="240" t="s">
        <v>121</v>
      </c>
    </row>
    <row r="237" s="2" customFormat="1" ht="16.5" customHeight="1">
      <c r="A237" s="37"/>
      <c r="B237" s="38"/>
      <c r="C237" s="252" t="s">
        <v>432</v>
      </c>
      <c r="D237" s="252" t="s">
        <v>274</v>
      </c>
      <c r="E237" s="253" t="s">
        <v>433</v>
      </c>
      <c r="F237" s="254" t="s">
        <v>434</v>
      </c>
      <c r="G237" s="255" t="s">
        <v>163</v>
      </c>
      <c r="H237" s="256">
        <v>152.16</v>
      </c>
      <c r="I237" s="257"/>
      <c r="J237" s="258">
        <f>ROUND(I237*H237,2)</f>
        <v>0</v>
      </c>
      <c r="K237" s="259"/>
      <c r="L237" s="260"/>
      <c r="M237" s="261" t="s">
        <v>1</v>
      </c>
      <c r="N237" s="262" t="s">
        <v>40</v>
      </c>
      <c r="O237" s="90"/>
      <c r="P237" s="225">
        <f>O237*H237</f>
        <v>0</v>
      </c>
      <c r="Q237" s="225">
        <v>0.056120000000000003</v>
      </c>
      <c r="R237" s="225">
        <f>Q237*H237</f>
        <v>8.5392191999999998</v>
      </c>
      <c r="S237" s="225">
        <v>0</v>
      </c>
      <c r="T237" s="22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7" t="s">
        <v>152</v>
      </c>
      <c r="AT237" s="227" t="s">
        <v>274</v>
      </c>
      <c r="AU237" s="227" t="s">
        <v>85</v>
      </c>
      <c r="AY237" s="16" t="s">
        <v>121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6" t="s">
        <v>80</v>
      </c>
      <c r="BK237" s="228">
        <f>ROUND(I237*H237,2)</f>
        <v>0</v>
      </c>
      <c r="BL237" s="16" t="s">
        <v>127</v>
      </c>
      <c r="BM237" s="227" t="s">
        <v>435</v>
      </c>
    </row>
    <row r="238" s="13" customFormat="1">
      <c r="A238" s="13"/>
      <c r="B238" s="229"/>
      <c r="C238" s="230"/>
      <c r="D238" s="231" t="s">
        <v>169</v>
      </c>
      <c r="E238" s="232" t="s">
        <v>1</v>
      </c>
      <c r="F238" s="233" t="s">
        <v>436</v>
      </c>
      <c r="G238" s="230"/>
      <c r="H238" s="234">
        <v>152.16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169</v>
      </c>
      <c r="AU238" s="240" t="s">
        <v>85</v>
      </c>
      <c r="AV238" s="13" t="s">
        <v>85</v>
      </c>
      <c r="AW238" s="13" t="s">
        <v>32</v>
      </c>
      <c r="AX238" s="13" t="s">
        <v>80</v>
      </c>
      <c r="AY238" s="240" t="s">
        <v>121</v>
      </c>
    </row>
    <row r="239" s="2" customFormat="1" ht="33" customHeight="1">
      <c r="A239" s="37"/>
      <c r="B239" s="38"/>
      <c r="C239" s="215" t="s">
        <v>437</v>
      </c>
      <c r="D239" s="215" t="s">
        <v>123</v>
      </c>
      <c r="E239" s="216" t="s">
        <v>438</v>
      </c>
      <c r="F239" s="217" t="s">
        <v>439</v>
      </c>
      <c r="G239" s="218" t="s">
        <v>163</v>
      </c>
      <c r="H239" s="219">
        <v>215.89400000000001</v>
      </c>
      <c r="I239" s="220"/>
      <c r="J239" s="221">
        <f>ROUND(I239*H239,2)</f>
        <v>0</v>
      </c>
      <c r="K239" s="222"/>
      <c r="L239" s="43"/>
      <c r="M239" s="223" t="s">
        <v>1</v>
      </c>
      <c r="N239" s="224" t="s">
        <v>40</v>
      </c>
      <c r="O239" s="90"/>
      <c r="P239" s="225">
        <f>O239*H239</f>
        <v>0</v>
      </c>
      <c r="Q239" s="225">
        <v>0.1295</v>
      </c>
      <c r="R239" s="225">
        <f>Q239*H239</f>
        <v>27.958273000000002</v>
      </c>
      <c r="S239" s="225">
        <v>0</v>
      </c>
      <c r="T239" s="22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7" t="s">
        <v>127</v>
      </c>
      <c r="AT239" s="227" t="s">
        <v>123</v>
      </c>
      <c r="AU239" s="227" t="s">
        <v>85</v>
      </c>
      <c r="AY239" s="16" t="s">
        <v>121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6" t="s">
        <v>80</v>
      </c>
      <c r="BK239" s="228">
        <f>ROUND(I239*H239,2)</f>
        <v>0</v>
      </c>
      <c r="BL239" s="16" t="s">
        <v>127</v>
      </c>
      <c r="BM239" s="227" t="s">
        <v>440</v>
      </c>
    </row>
    <row r="240" s="13" customFormat="1">
      <c r="A240" s="13"/>
      <c r="B240" s="229"/>
      <c r="C240" s="230"/>
      <c r="D240" s="231" t="s">
        <v>169</v>
      </c>
      <c r="E240" s="232" t="s">
        <v>1</v>
      </c>
      <c r="F240" s="233" t="s">
        <v>441</v>
      </c>
      <c r="G240" s="230"/>
      <c r="H240" s="234">
        <v>149.17599999999999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169</v>
      </c>
      <c r="AU240" s="240" t="s">
        <v>85</v>
      </c>
      <c r="AV240" s="13" t="s">
        <v>85</v>
      </c>
      <c r="AW240" s="13" t="s">
        <v>32</v>
      </c>
      <c r="AX240" s="13" t="s">
        <v>75</v>
      </c>
      <c r="AY240" s="240" t="s">
        <v>121</v>
      </c>
    </row>
    <row r="241" s="13" customFormat="1">
      <c r="A241" s="13"/>
      <c r="B241" s="229"/>
      <c r="C241" s="230"/>
      <c r="D241" s="231" t="s">
        <v>169</v>
      </c>
      <c r="E241" s="232" t="s">
        <v>1</v>
      </c>
      <c r="F241" s="233" t="s">
        <v>442</v>
      </c>
      <c r="G241" s="230"/>
      <c r="H241" s="234">
        <v>66.718000000000004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169</v>
      </c>
      <c r="AU241" s="240" t="s">
        <v>85</v>
      </c>
      <c r="AV241" s="13" t="s">
        <v>85</v>
      </c>
      <c r="AW241" s="13" t="s">
        <v>32</v>
      </c>
      <c r="AX241" s="13" t="s">
        <v>75</v>
      </c>
      <c r="AY241" s="240" t="s">
        <v>121</v>
      </c>
    </row>
    <row r="242" s="14" customFormat="1">
      <c r="A242" s="14"/>
      <c r="B242" s="241"/>
      <c r="C242" s="242"/>
      <c r="D242" s="231" t="s">
        <v>169</v>
      </c>
      <c r="E242" s="243" t="s">
        <v>1</v>
      </c>
      <c r="F242" s="244" t="s">
        <v>178</v>
      </c>
      <c r="G242" s="242"/>
      <c r="H242" s="245">
        <v>215.89400000000001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169</v>
      </c>
      <c r="AU242" s="251" t="s">
        <v>85</v>
      </c>
      <c r="AV242" s="14" t="s">
        <v>127</v>
      </c>
      <c r="AW242" s="14" t="s">
        <v>32</v>
      </c>
      <c r="AX242" s="14" t="s">
        <v>80</v>
      </c>
      <c r="AY242" s="251" t="s">
        <v>121</v>
      </c>
    </row>
    <row r="243" s="2" customFormat="1" ht="16.5" customHeight="1">
      <c r="A243" s="37"/>
      <c r="B243" s="38"/>
      <c r="C243" s="252" t="s">
        <v>443</v>
      </c>
      <c r="D243" s="252" t="s">
        <v>274</v>
      </c>
      <c r="E243" s="253" t="s">
        <v>444</v>
      </c>
      <c r="F243" s="254" t="s">
        <v>445</v>
      </c>
      <c r="G243" s="255" t="s">
        <v>163</v>
      </c>
      <c r="H243" s="256">
        <v>68.052000000000007</v>
      </c>
      <c r="I243" s="257"/>
      <c r="J243" s="258">
        <f>ROUND(I243*H243,2)</f>
        <v>0</v>
      </c>
      <c r="K243" s="259"/>
      <c r="L243" s="260"/>
      <c r="M243" s="261" t="s">
        <v>1</v>
      </c>
      <c r="N243" s="262" t="s">
        <v>40</v>
      </c>
      <c r="O243" s="90"/>
      <c r="P243" s="225">
        <f>O243*H243</f>
        <v>0</v>
      </c>
      <c r="Q243" s="225">
        <v>0.028000000000000001</v>
      </c>
      <c r="R243" s="225">
        <f>Q243*H243</f>
        <v>1.9054560000000003</v>
      </c>
      <c r="S243" s="225">
        <v>0</v>
      </c>
      <c r="T243" s="22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7" t="s">
        <v>152</v>
      </c>
      <c r="AT243" s="227" t="s">
        <v>274</v>
      </c>
      <c r="AU243" s="227" t="s">
        <v>85</v>
      </c>
      <c r="AY243" s="16" t="s">
        <v>121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6" t="s">
        <v>80</v>
      </c>
      <c r="BK243" s="228">
        <f>ROUND(I243*H243,2)</f>
        <v>0</v>
      </c>
      <c r="BL243" s="16" t="s">
        <v>127</v>
      </c>
      <c r="BM243" s="227" t="s">
        <v>446</v>
      </c>
    </row>
    <row r="244" s="13" customFormat="1">
      <c r="A244" s="13"/>
      <c r="B244" s="229"/>
      <c r="C244" s="230"/>
      <c r="D244" s="231" t="s">
        <v>169</v>
      </c>
      <c r="E244" s="232" t="s">
        <v>1</v>
      </c>
      <c r="F244" s="233" t="s">
        <v>447</v>
      </c>
      <c r="G244" s="230"/>
      <c r="H244" s="234">
        <v>68.052000000000007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169</v>
      </c>
      <c r="AU244" s="240" t="s">
        <v>85</v>
      </c>
      <c r="AV244" s="13" t="s">
        <v>85</v>
      </c>
      <c r="AW244" s="13" t="s">
        <v>32</v>
      </c>
      <c r="AX244" s="13" t="s">
        <v>80</v>
      </c>
      <c r="AY244" s="240" t="s">
        <v>121</v>
      </c>
    </row>
    <row r="245" s="2" customFormat="1" ht="24.15" customHeight="1">
      <c r="A245" s="37"/>
      <c r="B245" s="38"/>
      <c r="C245" s="215" t="s">
        <v>448</v>
      </c>
      <c r="D245" s="215" t="s">
        <v>123</v>
      </c>
      <c r="E245" s="216" t="s">
        <v>449</v>
      </c>
      <c r="F245" s="217" t="s">
        <v>450</v>
      </c>
      <c r="G245" s="218" t="s">
        <v>163</v>
      </c>
      <c r="H245" s="219">
        <v>26.5</v>
      </c>
      <c r="I245" s="220"/>
      <c r="J245" s="221">
        <f>ROUND(I245*H245,2)</f>
        <v>0</v>
      </c>
      <c r="K245" s="222"/>
      <c r="L245" s="43"/>
      <c r="M245" s="223" t="s">
        <v>1</v>
      </c>
      <c r="N245" s="224" t="s">
        <v>40</v>
      </c>
      <c r="O245" s="90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7" t="s">
        <v>127</v>
      </c>
      <c r="AT245" s="227" t="s">
        <v>123</v>
      </c>
      <c r="AU245" s="227" t="s">
        <v>85</v>
      </c>
      <c r="AY245" s="16" t="s">
        <v>121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6" t="s">
        <v>80</v>
      </c>
      <c r="BK245" s="228">
        <f>ROUND(I245*H245,2)</f>
        <v>0</v>
      </c>
      <c r="BL245" s="16" t="s">
        <v>127</v>
      </c>
      <c r="BM245" s="227" t="s">
        <v>451</v>
      </c>
    </row>
    <row r="246" s="13" customFormat="1">
      <c r="A246" s="13"/>
      <c r="B246" s="229"/>
      <c r="C246" s="230"/>
      <c r="D246" s="231" t="s">
        <v>169</v>
      </c>
      <c r="E246" s="232" t="s">
        <v>1</v>
      </c>
      <c r="F246" s="233" t="s">
        <v>452</v>
      </c>
      <c r="G246" s="230"/>
      <c r="H246" s="234">
        <v>26.5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169</v>
      </c>
      <c r="AU246" s="240" t="s">
        <v>85</v>
      </c>
      <c r="AV246" s="13" t="s">
        <v>85</v>
      </c>
      <c r="AW246" s="13" t="s">
        <v>32</v>
      </c>
      <c r="AX246" s="13" t="s">
        <v>80</v>
      </c>
      <c r="AY246" s="240" t="s">
        <v>121</v>
      </c>
    </row>
    <row r="247" s="2" customFormat="1" ht="44.25" customHeight="1">
      <c r="A247" s="37"/>
      <c r="B247" s="38"/>
      <c r="C247" s="215" t="s">
        <v>453</v>
      </c>
      <c r="D247" s="215" t="s">
        <v>123</v>
      </c>
      <c r="E247" s="216" t="s">
        <v>454</v>
      </c>
      <c r="F247" s="217" t="s">
        <v>455</v>
      </c>
      <c r="G247" s="218" t="s">
        <v>163</v>
      </c>
      <c r="H247" s="219">
        <v>16</v>
      </c>
      <c r="I247" s="220"/>
      <c r="J247" s="221">
        <f>ROUND(I247*H247,2)</f>
        <v>0</v>
      </c>
      <c r="K247" s="222"/>
      <c r="L247" s="43"/>
      <c r="M247" s="223" t="s">
        <v>1</v>
      </c>
      <c r="N247" s="224" t="s">
        <v>40</v>
      </c>
      <c r="O247" s="90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7" t="s">
        <v>127</v>
      </c>
      <c r="AT247" s="227" t="s">
        <v>123</v>
      </c>
      <c r="AU247" s="227" t="s">
        <v>85</v>
      </c>
      <c r="AY247" s="16" t="s">
        <v>121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6" t="s">
        <v>80</v>
      </c>
      <c r="BK247" s="228">
        <f>ROUND(I247*H247,2)</f>
        <v>0</v>
      </c>
      <c r="BL247" s="16" t="s">
        <v>127</v>
      </c>
      <c r="BM247" s="227" t="s">
        <v>456</v>
      </c>
    </row>
    <row r="248" s="2" customFormat="1" ht="16.5" customHeight="1">
      <c r="A248" s="37"/>
      <c r="B248" s="38"/>
      <c r="C248" s="215" t="s">
        <v>457</v>
      </c>
      <c r="D248" s="215" t="s">
        <v>123</v>
      </c>
      <c r="E248" s="216" t="s">
        <v>458</v>
      </c>
      <c r="F248" s="217" t="s">
        <v>459</v>
      </c>
      <c r="G248" s="218" t="s">
        <v>174</v>
      </c>
      <c r="H248" s="219">
        <v>0.97499999999999998</v>
      </c>
      <c r="I248" s="220"/>
      <c r="J248" s="221">
        <f>ROUND(I248*H248,2)</f>
        <v>0</v>
      </c>
      <c r="K248" s="222"/>
      <c r="L248" s="43"/>
      <c r="M248" s="223" t="s">
        <v>1</v>
      </c>
      <c r="N248" s="224" t="s">
        <v>40</v>
      </c>
      <c r="O248" s="90"/>
      <c r="P248" s="225">
        <f>O248*H248</f>
        <v>0</v>
      </c>
      <c r="Q248" s="225">
        <v>0</v>
      </c>
      <c r="R248" s="225">
        <f>Q248*H248</f>
        <v>0</v>
      </c>
      <c r="S248" s="225">
        <v>1.8</v>
      </c>
      <c r="T248" s="226">
        <f>S248*H248</f>
        <v>1.7549999999999999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7" t="s">
        <v>127</v>
      </c>
      <c r="AT248" s="227" t="s">
        <v>123</v>
      </c>
      <c r="AU248" s="227" t="s">
        <v>85</v>
      </c>
      <c r="AY248" s="16" t="s">
        <v>121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6" t="s">
        <v>80</v>
      </c>
      <c r="BK248" s="228">
        <f>ROUND(I248*H248,2)</f>
        <v>0</v>
      </c>
      <c r="BL248" s="16" t="s">
        <v>127</v>
      </c>
      <c r="BM248" s="227" t="s">
        <v>460</v>
      </c>
    </row>
    <row r="249" s="13" customFormat="1">
      <c r="A249" s="13"/>
      <c r="B249" s="229"/>
      <c r="C249" s="230"/>
      <c r="D249" s="231" t="s">
        <v>169</v>
      </c>
      <c r="E249" s="232" t="s">
        <v>1</v>
      </c>
      <c r="F249" s="233" t="s">
        <v>461</v>
      </c>
      <c r="G249" s="230"/>
      <c r="H249" s="234">
        <v>0.97499999999999998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169</v>
      </c>
      <c r="AU249" s="240" t="s">
        <v>85</v>
      </c>
      <c r="AV249" s="13" t="s">
        <v>85</v>
      </c>
      <c r="AW249" s="13" t="s">
        <v>32</v>
      </c>
      <c r="AX249" s="13" t="s">
        <v>80</v>
      </c>
      <c r="AY249" s="240" t="s">
        <v>121</v>
      </c>
    </row>
    <row r="250" s="2" customFormat="1" ht="24.15" customHeight="1">
      <c r="A250" s="37"/>
      <c r="B250" s="38"/>
      <c r="C250" s="215" t="s">
        <v>462</v>
      </c>
      <c r="D250" s="215" t="s">
        <v>123</v>
      </c>
      <c r="E250" s="216" t="s">
        <v>463</v>
      </c>
      <c r="F250" s="217" t="s">
        <v>464</v>
      </c>
      <c r="G250" s="218" t="s">
        <v>174</v>
      </c>
      <c r="H250" s="219">
        <v>0.48799999999999999</v>
      </c>
      <c r="I250" s="220"/>
      <c r="J250" s="221">
        <f>ROUND(I250*H250,2)</f>
        <v>0</v>
      </c>
      <c r="K250" s="222"/>
      <c r="L250" s="43"/>
      <c r="M250" s="223" t="s">
        <v>1</v>
      </c>
      <c r="N250" s="224" t="s">
        <v>40</v>
      </c>
      <c r="O250" s="90"/>
      <c r="P250" s="225">
        <f>O250*H250</f>
        <v>0</v>
      </c>
      <c r="Q250" s="225">
        <v>0</v>
      </c>
      <c r="R250" s="225">
        <f>Q250*H250</f>
        <v>0</v>
      </c>
      <c r="S250" s="225">
        <v>2.5</v>
      </c>
      <c r="T250" s="226">
        <f>S250*H250</f>
        <v>1.22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7" t="s">
        <v>127</v>
      </c>
      <c r="AT250" s="227" t="s">
        <v>123</v>
      </c>
      <c r="AU250" s="227" t="s">
        <v>85</v>
      </c>
      <c r="AY250" s="16" t="s">
        <v>121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6" t="s">
        <v>80</v>
      </c>
      <c r="BK250" s="228">
        <f>ROUND(I250*H250,2)</f>
        <v>0</v>
      </c>
      <c r="BL250" s="16" t="s">
        <v>127</v>
      </c>
      <c r="BM250" s="227" t="s">
        <v>465</v>
      </c>
    </row>
    <row r="251" s="13" customFormat="1">
      <c r="A251" s="13"/>
      <c r="B251" s="229"/>
      <c r="C251" s="230"/>
      <c r="D251" s="231" t="s">
        <v>169</v>
      </c>
      <c r="E251" s="232" t="s">
        <v>1</v>
      </c>
      <c r="F251" s="233" t="s">
        <v>466</v>
      </c>
      <c r="G251" s="230"/>
      <c r="H251" s="234">
        <v>0.16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169</v>
      </c>
      <c r="AU251" s="240" t="s">
        <v>85</v>
      </c>
      <c r="AV251" s="13" t="s">
        <v>85</v>
      </c>
      <c r="AW251" s="13" t="s">
        <v>32</v>
      </c>
      <c r="AX251" s="13" t="s">
        <v>75</v>
      </c>
      <c r="AY251" s="240" t="s">
        <v>121</v>
      </c>
    </row>
    <row r="252" s="13" customFormat="1">
      <c r="A252" s="13"/>
      <c r="B252" s="229"/>
      <c r="C252" s="230"/>
      <c r="D252" s="231" t="s">
        <v>169</v>
      </c>
      <c r="E252" s="232" t="s">
        <v>1</v>
      </c>
      <c r="F252" s="233" t="s">
        <v>467</v>
      </c>
      <c r="G252" s="230"/>
      <c r="H252" s="234">
        <v>0.48799999999999999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169</v>
      </c>
      <c r="AU252" s="240" t="s">
        <v>85</v>
      </c>
      <c r="AV252" s="13" t="s">
        <v>85</v>
      </c>
      <c r="AW252" s="13" t="s">
        <v>32</v>
      </c>
      <c r="AX252" s="13" t="s">
        <v>80</v>
      </c>
      <c r="AY252" s="240" t="s">
        <v>121</v>
      </c>
    </row>
    <row r="253" s="2" customFormat="1" ht="24.15" customHeight="1">
      <c r="A253" s="37"/>
      <c r="B253" s="38"/>
      <c r="C253" s="215" t="s">
        <v>468</v>
      </c>
      <c r="D253" s="215" t="s">
        <v>123</v>
      </c>
      <c r="E253" s="216" t="s">
        <v>469</v>
      </c>
      <c r="F253" s="217" t="s">
        <v>470</v>
      </c>
      <c r="G253" s="218" t="s">
        <v>126</v>
      </c>
      <c r="H253" s="219">
        <v>1</v>
      </c>
      <c r="I253" s="220"/>
      <c r="J253" s="221">
        <f>ROUND(I253*H253,2)</f>
        <v>0</v>
      </c>
      <c r="K253" s="222"/>
      <c r="L253" s="43"/>
      <c r="M253" s="223" t="s">
        <v>1</v>
      </c>
      <c r="N253" s="224" t="s">
        <v>40</v>
      </c>
      <c r="O253" s="90"/>
      <c r="P253" s="225">
        <f>O253*H253</f>
        <v>0</v>
      </c>
      <c r="Q253" s="225">
        <v>0</v>
      </c>
      <c r="R253" s="225">
        <f>Q253*H253</f>
        <v>0</v>
      </c>
      <c r="S253" s="225">
        <v>0.082000000000000003</v>
      </c>
      <c r="T253" s="226">
        <f>S253*H253</f>
        <v>0.082000000000000003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7" t="s">
        <v>127</v>
      </c>
      <c r="AT253" s="227" t="s">
        <v>123</v>
      </c>
      <c r="AU253" s="227" t="s">
        <v>85</v>
      </c>
      <c r="AY253" s="16" t="s">
        <v>121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6" t="s">
        <v>80</v>
      </c>
      <c r="BK253" s="228">
        <f>ROUND(I253*H253,2)</f>
        <v>0</v>
      </c>
      <c r="BL253" s="16" t="s">
        <v>127</v>
      </c>
      <c r="BM253" s="227" t="s">
        <v>471</v>
      </c>
    </row>
    <row r="254" s="2" customFormat="1" ht="24.15" customHeight="1">
      <c r="A254" s="37"/>
      <c r="B254" s="38"/>
      <c r="C254" s="215" t="s">
        <v>472</v>
      </c>
      <c r="D254" s="215" t="s">
        <v>123</v>
      </c>
      <c r="E254" s="216" t="s">
        <v>473</v>
      </c>
      <c r="F254" s="217" t="s">
        <v>474</v>
      </c>
      <c r="G254" s="218" t="s">
        <v>163</v>
      </c>
      <c r="H254" s="219">
        <v>37.116</v>
      </c>
      <c r="I254" s="220"/>
      <c r="J254" s="221">
        <f>ROUND(I254*H254,2)</f>
        <v>0</v>
      </c>
      <c r="K254" s="222"/>
      <c r="L254" s="43"/>
      <c r="M254" s="223" t="s">
        <v>1</v>
      </c>
      <c r="N254" s="224" t="s">
        <v>40</v>
      </c>
      <c r="O254" s="90"/>
      <c r="P254" s="225">
        <f>O254*H254</f>
        <v>0</v>
      </c>
      <c r="Q254" s="225">
        <v>0</v>
      </c>
      <c r="R254" s="225">
        <f>Q254*H254</f>
        <v>0</v>
      </c>
      <c r="S254" s="225">
        <v>0.00198</v>
      </c>
      <c r="T254" s="226">
        <f>S254*H254</f>
        <v>0.073489680000000002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7" t="s">
        <v>127</v>
      </c>
      <c r="AT254" s="227" t="s">
        <v>123</v>
      </c>
      <c r="AU254" s="227" t="s">
        <v>85</v>
      </c>
      <c r="AY254" s="16" t="s">
        <v>121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6" t="s">
        <v>80</v>
      </c>
      <c r="BK254" s="228">
        <f>ROUND(I254*H254,2)</f>
        <v>0</v>
      </c>
      <c r="BL254" s="16" t="s">
        <v>127</v>
      </c>
      <c r="BM254" s="227" t="s">
        <v>475</v>
      </c>
    </row>
    <row r="255" s="12" customFormat="1" ht="22.8" customHeight="1">
      <c r="A255" s="12"/>
      <c r="B255" s="199"/>
      <c r="C255" s="200"/>
      <c r="D255" s="201" t="s">
        <v>74</v>
      </c>
      <c r="E255" s="213" t="s">
        <v>476</v>
      </c>
      <c r="F255" s="213" t="s">
        <v>477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SUM(P256:P267)</f>
        <v>0</v>
      </c>
      <c r="Q255" s="207"/>
      <c r="R255" s="208">
        <f>SUM(R256:R267)</f>
        <v>0</v>
      </c>
      <c r="S255" s="207"/>
      <c r="T255" s="209">
        <f>SUM(T256:T267)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80</v>
      </c>
      <c r="AT255" s="211" t="s">
        <v>74</v>
      </c>
      <c r="AU255" s="211" t="s">
        <v>80</v>
      </c>
      <c r="AY255" s="210" t="s">
        <v>121</v>
      </c>
      <c r="BK255" s="212">
        <f>SUM(BK256:BK267)</f>
        <v>0</v>
      </c>
    </row>
    <row r="256" s="2" customFormat="1" ht="37.8" customHeight="1">
      <c r="A256" s="37"/>
      <c r="B256" s="38"/>
      <c r="C256" s="215" t="s">
        <v>478</v>
      </c>
      <c r="D256" s="215" t="s">
        <v>123</v>
      </c>
      <c r="E256" s="216" t="s">
        <v>479</v>
      </c>
      <c r="F256" s="217" t="s">
        <v>480</v>
      </c>
      <c r="G256" s="218" t="s">
        <v>243</v>
      </c>
      <c r="H256" s="219">
        <v>31.265000000000001</v>
      </c>
      <c r="I256" s="220"/>
      <c r="J256" s="221">
        <f>ROUND(I256*H256,2)</f>
        <v>0</v>
      </c>
      <c r="K256" s="222"/>
      <c r="L256" s="43"/>
      <c r="M256" s="223" t="s">
        <v>1</v>
      </c>
      <c r="N256" s="224" t="s">
        <v>40</v>
      </c>
      <c r="O256" s="90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7" t="s">
        <v>127</v>
      </c>
      <c r="AT256" s="227" t="s">
        <v>123</v>
      </c>
      <c r="AU256" s="227" t="s">
        <v>85</v>
      </c>
      <c r="AY256" s="16" t="s">
        <v>121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6" t="s">
        <v>80</v>
      </c>
      <c r="BK256" s="228">
        <f>ROUND(I256*H256,2)</f>
        <v>0</v>
      </c>
      <c r="BL256" s="16" t="s">
        <v>127</v>
      </c>
      <c r="BM256" s="227" t="s">
        <v>481</v>
      </c>
    </row>
    <row r="257" s="2" customFormat="1" ht="37.8" customHeight="1">
      <c r="A257" s="37"/>
      <c r="B257" s="38"/>
      <c r="C257" s="215" t="s">
        <v>482</v>
      </c>
      <c r="D257" s="215" t="s">
        <v>123</v>
      </c>
      <c r="E257" s="216" t="s">
        <v>483</v>
      </c>
      <c r="F257" s="217" t="s">
        <v>484</v>
      </c>
      <c r="G257" s="218" t="s">
        <v>243</v>
      </c>
      <c r="H257" s="219">
        <v>1250.5999999999999</v>
      </c>
      <c r="I257" s="220"/>
      <c r="J257" s="221">
        <f>ROUND(I257*H257,2)</f>
        <v>0</v>
      </c>
      <c r="K257" s="222"/>
      <c r="L257" s="43"/>
      <c r="M257" s="223" t="s">
        <v>1</v>
      </c>
      <c r="N257" s="224" t="s">
        <v>40</v>
      </c>
      <c r="O257" s="90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7" t="s">
        <v>127</v>
      </c>
      <c r="AT257" s="227" t="s">
        <v>123</v>
      </c>
      <c r="AU257" s="227" t="s">
        <v>85</v>
      </c>
      <c r="AY257" s="16" t="s">
        <v>121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6" t="s">
        <v>80</v>
      </c>
      <c r="BK257" s="228">
        <f>ROUND(I257*H257,2)</f>
        <v>0</v>
      </c>
      <c r="BL257" s="16" t="s">
        <v>127</v>
      </c>
      <c r="BM257" s="227" t="s">
        <v>485</v>
      </c>
    </row>
    <row r="258" s="13" customFormat="1">
      <c r="A258" s="13"/>
      <c r="B258" s="229"/>
      <c r="C258" s="230"/>
      <c r="D258" s="231" t="s">
        <v>169</v>
      </c>
      <c r="E258" s="232" t="s">
        <v>1</v>
      </c>
      <c r="F258" s="233" t="s">
        <v>486</v>
      </c>
      <c r="G258" s="230"/>
      <c r="H258" s="234">
        <v>1250.5999999999999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169</v>
      </c>
      <c r="AU258" s="240" t="s">
        <v>85</v>
      </c>
      <c r="AV258" s="13" t="s">
        <v>85</v>
      </c>
      <c r="AW258" s="13" t="s">
        <v>32</v>
      </c>
      <c r="AX258" s="13" t="s">
        <v>80</v>
      </c>
      <c r="AY258" s="240" t="s">
        <v>121</v>
      </c>
    </row>
    <row r="259" s="2" customFormat="1" ht="37.8" customHeight="1">
      <c r="A259" s="37"/>
      <c r="B259" s="38"/>
      <c r="C259" s="215" t="s">
        <v>487</v>
      </c>
      <c r="D259" s="215" t="s">
        <v>123</v>
      </c>
      <c r="E259" s="216" t="s">
        <v>488</v>
      </c>
      <c r="F259" s="217" t="s">
        <v>489</v>
      </c>
      <c r="G259" s="218" t="s">
        <v>243</v>
      </c>
      <c r="H259" s="219">
        <v>22.129000000000001</v>
      </c>
      <c r="I259" s="220"/>
      <c r="J259" s="221">
        <f>ROUND(I259*H259,2)</f>
        <v>0</v>
      </c>
      <c r="K259" s="222"/>
      <c r="L259" s="43"/>
      <c r="M259" s="223" t="s">
        <v>1</v>
      </c>
      <c r="N259" s="224" t="s">
        <v>40</v>
      </c>
      <c r="O259" s="90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7" t="s">
        <v>127</v>
      </c>
      <c r="AT259" s="227" t="s">
        <v>123</v>
      </c>
      <c r="AU259" s="227" t="s">
        <v>85</v>
      </c>
      <c r="AY259" s="16" t="s">
        <v>121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6" t="s">
        <v>80</v>
      </c>
      <c r="BK259" s="228">
        <f>ROUND(I259*H259,2)</f>
        <v>0</v>
      </c>
      <c r="BL259" s="16" t="s">
        <v>127</v>
      </c>
      <c r="BM259" s="227" t="s">
        <v>490</v>
      </c>
    </row>
    <row r="260" s="13" customFormat="1">
      <c r="A260" s="13"/>
      <c r="B260" s="229"/>
      <c r="C260" s="230"/>
      <c r="D260" s="231" t="s">
        <v>169</v>
      </c>
      <c r="E260" s="232" t="s">
        <v>1</v>
      </c>
      <c r="F260" s="233" t="s">
        <v>491</v>
      </c>
      <c r="G260" s="230"/>
      <c r="H260" s="234">
        <v>22.129000000000001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169</v>
      </c>
      <c r="AU260" s="240" t="s">
        <v>85</v>
      </c>
      <c r="AV260" s="13" t="s">
        <v>85</v>
      </c>
      <c r="AW260" s="13" t="s">
        <v>32</v>
      </c>
      <c r="AX260" s="13" t="s">
        <v>80</v>
      </c>
      <c r="AY260" s="240" t="s">
        <v>121</v>
      </c>
    </row>
    <row r="261" s="2" customFormat="1" ht="37.8" customHeight="1">
      <c r="A261" s="37"/>
      <c r="B261" s="38"/>
      <c r="C261" s="215" t="s">
        <v>492</v>
      </c>
      <c r="D261" s="215" t="s">
        <v>123</v>
      </c>
      <c r="E261" s="216" t="s">
        <v>493</v>
      </c>
      <c r="F261" s="217" t="s">
        <v>484</v>
      </c>
      <c r="G261" s="218" t="s">
        <v>243</v>
      </c>
      <c r="H261" s="219">
        <v>885.15999999999997</v>
      </c>
      <c r="I261" s="220"/>
      <c r="J261" s="221">
        <f>ROUND(I261*H261,2)</f>
        <v>0</v>
      </c>
      <c r="K261" s="222"/>
      <c r="L261" s="43"/>
      <c r="M261" s="223" t="s">
        <v>1</v>
      </c>
      <c r="N261" s="224" t="s">
        <v>40</v>
      </c>
      <c r="O261" s="90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7" t="s">
        <v>127</v>
      </c>
      <c r="AT261" s="227" t="s">
        <v>123</v>
      </c>
      <c r="AU261" s="227" t="s">
        <v>85</v>
      </c>
      <c r="AY261" s="16" t="s">
        <v>121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6" t="s">
        <v>80</v>
      </c>
      <c r="BK261" s="228">
        <f>ROUND(I261*H261,2)</f>
        <v>0</v>
      </c>
      <c r="BL261" s="16" t="s">
        <v>127</v>
      </c>
      <c r="BM261" s="227" t="s">
        <v>494</v>
      </c>
    </row>
    <row r="262" s="13" customFormat="1">
      <c r="A262" s="13"/>
      <c r="B262" s="229"/>
      <c r="C262" s="230"/>
      <c r="D262" s="231" t="s">
        <v>169</v>
      </c>
      <c r="E262" s="232" t="s">
        <v>1</v>
      </c>
      <c r="F262" s="233" t="s">
        <v>495</v>
      </c>
      <c r="G262" s="230"/>
      <c r="H262" s="234">
        <v>885.15999999999997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169</v>
      </c>
      <c r="AU262" s="240" t="s">
        <v>85</v>
      </c>
      <c r="AV262" s="13" t="s">
        <v>85</v>
      </c>
      <c r="AW262" s="13" t="s">
        <v>32</v>
      </c>
      <c r="AX262" s="13" t="s">
        <v>80</v>
      </c>
      <c r="AY262" s="240" t="s">
        <v>121</v>
      </c>
    </row>
    <row r="263" s="2" customFormat="1" ht="24.15" customHeight="1">
      <c r="A263" s="37"/>
      <c r="B263" s="38"/>
      <c r="C263" s="215" t="s">
        <v>496</v>
      </c>
      <c r="D263" s="215" t="s">
        <v>123</v>
      </c>
      <c r="E263" s="216" t="s">
        <v>497</v>
      </c>
      <c r="F263" s="217" t="s">
        <v>498</v>
      </c>
      <c r="G263" s="218" t="s">
        <v>243</v>
      </c>
      <c r="H263" s="219">
        <v>53.393999999999998</v>
      </c>
      <c r="I263" s="220"/>
      <c r="J263" s="221">
        <f>ROUND(I263*H263,2)</f>
        <v>0</v>
      </c>
      <c r="K263" s="222"/>
      <c r="L263" s="43"/>
      <c r="M263" s="223" t="s">
        <v>1</v>
      </c>
      <c r="N263" s="224" t="s">
        <v>40</v>
      </c>
      <c r="O263" s="90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7" t="s">
        <v>127</v>
      </c>
      <c r="AT263" s="227" t="s">
        <v>123</v>
      </c>
      <c r="AU263" s="227" t="s">
        <v>85</v>
      </c>
      <c r="AY263" s="16" t="s">
        <v>121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6" t="s">
        <v>80</v>
      </c>
      <c r="BK263" s="228">
        <f>ROUND(I263*H263,2)</f>
        <v>0</v>
      </c>
      <c r="BL263" s="16" t="s">
        <v>127</v>
      </c>
      <c r="BM263" s="227" t="s">
        <v>499</v>
      </c>
    </row>
    <row r="264" s="13" customFormat="1">
      <c r="A264" s="13"/>
      <c r="B264" s="229"/>
      <c r="C264" s="230"/>
      <c r="D264" s="231" t="s">
        <v>169</v>
      </c>
      <c r="E264" s="232" t="s">
        <v>1</v>
      </c>
      <c r="F264" s="233" t="s">
        <v>500</v>
      </c>
      <c r="G264" s="230"/>
      <c r="H264" s="234">
        <v>53.393999999999998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169</v>
      </c>
      <c r="AU264" s="240" t="s">
        <v>85</v>
      </c>
      <c r="AV264" s="13" t="s">
        <v>85</v>
      </c>
      <c r="AW264" s="13" t="s">
        <v>32</v>
      </c>
      <c r="AX264" s="13" t="s">
        <v>80</v>
      </c>
      <c r="AY264" s="240" t="s">
        <v>121</v>
      </c>
    </row>
    <row r="265" s="2" customFormat="1" ht="33" customHeight="1">
      <c r="A265" s="37"/>
      <c r="B265" s="38"/>
      <c r="C265" s="215" t="s">
        <v>501</v>
      </c>
      <c r="D265" s="215" t="s">
        <v>123</v>
      </c>
      <c r="E265" s="216" t="s">
        <v>502</v>
      </c>
      <c r="F265" s="217" t="s">
        <v>503</v>
      </c>
      <c r="G265" s="218" t="s">
        <v>243</v>
      </c>
      <c r="H265" s="219">
        <v>6.0220000000000002</v>
      </c>
      <c r="I265" s="220"/>
      <c r="J265" s="221">
        <f>ROUND(I265*H265,2)</f>
        <v>0</v>
      </c>
      <c r="K265" s="222"/>
      <c r="L265" s="43"/>
      <c r="M265" s="223" t="s">
        <v>1</v>
      </c>
      <c r="N265" s="224" t="s">
        <v>40</v>
      </c>
      <c r="O265" s="90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7" t="s">
        <v>127</v>
      </c>
      <c r="AT265" s="227" t="s">
        <v>123</v>
      </c>
      <c r="AU265" s="227" t="s">
        <v>85</v>
      </c>
      <c r="AY265" s="16" t="s">
        <v>121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6" t="s">
        <v>80</v>
      </c>
      <c r="BK265" s="228">
        <f>ROUND(I265*H265,2)</f>
        <v>0</v>
      </c>
      <c r="BL265" s="16" t="s">
        <v>127</v>
      </c>
      <c r="BM265" s="227" t="s">
        <v>504</v>
      </c>
    </row>
    <row r="266" s="2" customFormat="1" ht="44.25" customHeight="1">
      <c r="A266" s="37"/>
      <c r="B266" s="38"/>
      <c r="C266" s="215" t="s">
        <v>505</v>
      </c>
      <c r="D266" s="215" t="s">
        <v>123</v>
      </c>
      <c r="E266" s="216" t="s">
        <v>506</v>
      </c>
      <c r="F266" s="217" t="s">
        <v>507</v>
      </c>
      <c r="G266" s="218" t="s">
        <v>243</v>
      </c>
      <c r="H266" s="219">
        <v>16.106999999999999</v>
      </c>
      <c r="I266" s="220"/>
      <c r="J266" s="221">
        <f>ROUND(I266*H266,2)</f>
        <v>0</v>
      </c>
      <c r="K266" s="222"/>
      <c r="L266" s="43"/>
      <c r="M266" s="223" t="s">
        <v>1</v>
      </c>
      <c r="N266" s="224" t="s">
        <v>40</v>
      </c>
      <c r="O266" s="90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7" t="s">
        <v>127</v>
      </c>
      <c r="AT266" s="227" t="s">
        <v>123</v>
      </c>
      <c r="AU266" s="227" t="s">
        <v>85</v>
      </c>
      <c r="AY266" s="16" t="s">
        <v>121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6" t="s">
        <v>80</v>
      </c>
      <c r="BK266" s="228">
        <f>ROUND(I266*H266,2)</f>
        <v>0</v>
      </c>
      <c r="BL266" s="16" t="s">
        <v>127</v>
      </c>
      <c r="BM266" s="227" t="s">
        <v>508</v>
      </c>
    </row>
    <row r="267" s="2" customFormat="1" ht="44.25" customHeight="1">
      <c r="A267" s="37"/>
      <c r="B267" s="38"/>
      <c r="C267" s="215" t="s">
        <v>509</v>
      </c>
      <c r="D267" s="215" t="s">
        <v>123</v>
      </c>
      <c r="E267" s="216" t="s">
        <v>510</v>
      </c>
      <c r="F267" s="217" t="s">
        <v>242</v>
      </c>
      <c r="G267" s="218" t="s">
        <v>243</v>
      </c>
      <c r="H267" s="219">
        <v>31.265000000000001</v>
      </c>
      <c r="I267" s="220"/>
      <c r="J267" s="221">
        <f>ROUND(I267*H267,2)</f>
        <v>0</v>
      </c>
      <c r="K267" s="222"/>
      <c r="L267" s="43"/>
      <c r="M267" s="223" t="s">
        <v>1</v>
      </c>
      <c r="N267" s="224" t="s">
        <v>40</v>
      </c>
      <c r="O267" s="90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7" t="s">
        <v>127</v>
      </c>
      <c r="AT267" s="227" t="s">
        <v>123</v>
      </c>
      <c r="AU267" s="227" t="s">
        <v>85</v>
      </c>
      <c r="AY267" s="16" t="s">
        <v>121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6" t="s">
        <v>80</v>
      </c>
      <c r="BK267" s="228">
        <f>ROUND(I267*H267,2)</f>
        <v>0</v>
      </c>
      <c r="BL267" s="16" t="s">
        <v>127</v>
      </c>
      <c r="BM267" s="227" t="s">
        <v>511</v>
      </c>
    </row>
    <row r="268" s="12" customFormat="1" ht="22.8" customHeight="1">
      <c r="A268" s="12"/>
      <c r="B268" s="199"/>
      <c r="C268" s="200"/>
      <c r="D268" s="201" t="s">
        <v>74</v>
      </c>
      <c r="E268" s="213" t="s">
        <v>512</v>
      </c>
      <c r="F268" s="213" t="s">
        <v>513</v>
      </c>
      <c r="G268" s="200"/>
      <c r="H268" s="200"/>
      <c r="I268" s="203"/>
      <c r="J268" s="214">
        <f>BK268</f>
        <v>0</v>
      </c>
      <c r="K268" s="200"/>
      <c r="L268" s="205"/>
      <c r="M268" s="206"/>
      <c r="N268" s="207"/>
      <c r="O268" s="207"/>
      <c r="P268" s="208">
        <f>P269</f>
        <v>0</v>
      </c>
      <c r="Q268" s="207"/>
      <c r="R268" s="208">
        <f>R269</f>
        <v>0</v>
      </c>
      <c r="S268" s="207"/>
      <c r="T268" s="209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80</v>
      </c>
      <c r="AT268" s="211" t="s">
        <v>74</v>
      </c>
      <c r="AU268" s="211" t="s">
        <v>80</v>
      </c>
      <c r="AY268" s="210" t="s">
        <v>121</v>
      </c>
      <c r="BK268" s="212">
        <f>BK269</f>
        <v>0</v>
      </c>
    </row>
    <row r="269" s="2" customFormat="1" ht="33" customHeight="1">
      <c r="A269" s="37"/>
      <c r="B269" s="38"/>
      <c r="C269" s="215" t="s">
        <v>514</v>
      </c>
      <c r="D269" s="215" t="s">
        <v>123</v>
      </c>
      <c r="E269" s="216" t="s">
        <v>515</v>
      </c>
      <c r="F269" s="217" t="s">
        <v>516</v>
      </c>
      <c r="G269" s="218" t="s">
        <v>243</v>
      </c>
      <c r="H269" s="219">
        <v>313.19499999999999</v>
      </c>
      <c r="I269" s="220"/>
      <c r="J269" s="221">
        <f>ROUND(I269*H269,2)</f>
        <v>0</v>
      </c>
      <c r="K269" s="222"/>
      <c r="L269" s="43"/>
      <c r="M269" s="223" t="s">
        <v>1</v>
      </c>
      <c r="N269" s="224" t="s">
        <v>40</v>
      </c>
      <c r="O269" s="90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7" t="s">
        <v>127</v>
      </c>
      <c r="AT269" s="227" t="s">
        <v>123</v>
      </c>
      <c r="AU269" s="227" t="s">
        <v>85</v>
      </c>
      <c r="AY269" s="16" t="s">
        <v>121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6" t="s">
        <v>80</v>
      </c>
      <c r="BK269" s="228">
        <f>ROUND(I269*H269,2)</f>
        <v>0</v>
      </c>
      <c r="BL269" s="16" t="s">
        <v>127</v>
      </c>
      <c r="BM269" s="227" t="s">
        <v>517</v>
      </c>
    </row>
    <row r="270" s="12" customFormat="1" ht="25.92" customHeight="1">
      <c r="A270" s="12"/>
      <c r="B270" s="199"/>
      <c r="C270" s="200"/>
      <c r="D270" s="201" t="s">
        <v>74</v>
      </c>
      <c r="E270" s="202" t="s">
        <v>274</v>
      </c>
      <c r="F270" s="202" t="s">
        <v>518</v>
      </c>
      <c r="G270" s="200"/>
      <c r="H270" s="200"/>
      <c r="I270" s="203"/>
      <c r="J270" s="204">
        <f>BK270</f>
        <v>0</v>
      </c>
      <c r="K270" s="200"/>
      <c r="L270" s="205"/>
      <c r="M270" s="206"/>
      <c r="N270" s="207"/>
      <c r="O270" s="207"/>
      <c r="P270" s="208">
        <f>P271</f>
        <v>0</v>
      </c>
      <c r="Q270" s="207"/>
      <c r="R270" s="208">
        <f>R271</f>
        <v>0</v>
      </c>
      <c r="S270" s="207"/>
      <c r="T270" s="209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132</v>
      </c>
      <c r="AT270" s="211" t="s">
        <v>74</v>
      </c>
      <c r="AU270" s="211" t="s">
        <v>75</v>
      </c>
      <c r="AY270" s="210" t="s">
        <v>121</v>
      </c>
      <c r="BK270" s="212">
        <f>BK271</f>
        <v>0</v>
      </c>
    </row>
    <row r="271" s="12" customFormat="1" ht="22.8" customHeight="1">
      <c r="A271" s="12"/>
      <c r="B271" s="199"/>
      <c r="C271" s="200"/>
      <c r="D271" s="201" t="s">
        <v>74</v>
      </c>
      <c r="E271" s="213" t="s">
        <v>519</v>
      </c>
      <c r="F271" s="213" t="s">
        <v>520</v>
      </c>
      <c r="G271" s="200"/>
      <c r="H271" s="200"/>
      <c r="I271" s="203"/>
      <c r="J271" s="214">
        <f>BK271</f>
        <v>0</v>
      </c>
      <c r="K271" s="200"/>
      <c r="L271" s="205"/>
      <c r="M271" s="206"/>
      <c r="N271" s="207"/>
      <c r="O271" s="207"/>
      <c r="P271" s="208">
        <f>P272</f>
        <v>0</v>
      </c>
      <c r="Q271" s="207"/>
      <c r="R271" s="208">
        <f>R272</f>
        <v>0</v>
      </c>
      <c r="S271" s="207"/>
      <c r="T271" s="209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132</v>
      </c>
      <c r="AT271" s="211" t="s">
        <v>74</v>
      </c>
      <c r="AU271" s="211" t="s">
        <v>80</v>
      </c>
      <c r="AY271" s="210" t="s">
        <v>121</v>
      </c>
      <c r="BK271" s="212">
        <f>BK272</f>
        <v>0</v>
      </c>
    </row>
    <row r="272" s="2" customFormat="1" ht="24.15" customHeight="1">
      <c r="A272" s="37"/>
      <c r="B272" s="38"/>
      <c r="C272" s="215" t="s">
        <v>521</v>
      </c>
      <c r="D272" s="215" t="s">
        <v>123</v>
      </c>
      <c r="E272" s="216" t="s">
        <v>522</v>
      </c>
      <c r="F272" s="217" t="s">
        <v>523</v>
      </c>
      <c r="G272" s="218" t="s">
        <v>126</v>
      </c>
      <c r="H272" s="219">
        <v>1</v>
      </c>
      <c r="I272" s="220"/>
      <c r="J272" s="221">
        <f>ROUND(I272*H272,2)</f>
        <v>0</v>
      </c>
      <c r="K272" s="222"/>
      <c r="L272" s="43"/>
      <c r="M272" s="223" t="s">
        <v>1</v>
      </c>
      <c r="N272" s="224" t="s">
        <v>40</v>
      </c>
      <c r="O272" s="90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7" t="s">
        <v>418</v>
      </c>
      <c r="AT272" s="227" t="s">
        <v>123</v>
      </c>
      <c r="AU272" s="227" t="s">
        <v>85</v>
      </c>
      <c r="AY272" s="16" t="s">
        <v>121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6" t="s">
        <v>80</v>
      </c>
      <c r="BK272" s="228">
        <f>ROUND(I272*H272,2)</f>
        <v>0</v>
      </c>
      <c r="BL272" s="16" t="s">
        <v>418</v>
      </c>
      <c r="BM272" s="227" t="s">
        <v>524</v>
      </c>
    </row>
    <row r="273" s="12" customFormat="1" ht="25.92" customHeight="1">
      <c r="A273" s="12"/>
      <c r="B273" s="199"/>
      <c r="C273" s="200"/>
      <c r="D273" s="201" t="s">
        <v>74</v>
      </c>
      <c r="E273" s="202" t="s">
        <v>525</v>
      </c>
      <c r="F273" s="202" t="s">
        <v>526</v>
      </c>
      <c r="G273" s="200"/>
      <c r="H273" s="200"/>
      <c r="I273" s="203"/>
      <c r="J273" s="204">
        <f>BK273</f>
        <v>0</v>
      </c>
      <c r="K273" s="200"/>
      <c r="L273" s="205"/>
      <c r="M273" s="206"/>
      <c r="N273" s="207"/>
      <c r="O273" s="207"/>
      <c r="P273" s="208">
        <f>P274+P279+P281+P284</f>
        <v>0</v>
      </c>
      <c r="Q273" s="207"/>
      <c r="R273" s="208">
        <f>R274+R279+R281+R284</f>
        <v>0</v>
      </c>
      <c r="S273" s="207"/>
      <c r="T273" s="209">
        <f>T274+T279+T281+T284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139</v>
      </c>
      <c r="AT273" s="211" t="s">
        <v>74</v>
      </c>
      <c r="AU273" s="211" t="s">
        <v>75</v>
      </c>
      <c r="AY273" s="210" t="s">
        <v>121</v>
      </c>
      <c r="BK273" s="212">
        <f>BK274+BK279+BK281+BK284</f>
        <v>0</v>
      </c>
    </row>
    <row r="274" s="12" customFormat="1" ht="22.8" customHeight="1">
      <c r="A274" s="12"/>
      <c r="B274" s="199"/>
      <c r="C274" s="200"/>
      <c r="D274" s="201" t="s">
        <v>74</v>
      </c>
      <c r="E274" s="213" t="s">
        <v>527</v>
      </c>
      <c r="F274" s="213" t="s">
        <v>528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SUM(P275:P278)</f>
        <v>0</v>
      </c>
      <c r="Q274" s="207"/>
      <c r="R274" s="208">
        <f>SUM(R275:R278)</f>
        <v>0</v>
      </c>
      <c r="S274" s="207"/>
      <c r="T274" s="209">
        <f>SUM(T275:T278)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139</v>
      </c>
      <c r="AT274" s="211" t="s">
        <v>74</v>
      </c>
      <c r="AU274" s="211" t="s">
        <v>80</v>
      </c>
      <c r="AY274" s="210" t="s">
        <v>121</v>
      </c>
      <c r="BK274" s="212">
        <f>SUM(BK275:BK278)</f>
        <v>0</v>
      </c>
    </row>
    <row r="275" s="2" customFormat="1" ht="24.15" customHeight="1">
      <c r="A275" s="37"/>
      <c r="B275" s="38"/>
      <c r="C275" s="215" t="s">
        <v>529</v>
      </c>
      <c r="D275" s="215" t="s">
        <v>123</v>
      </c>
      <c r="E275" s="216" t="s">
        <v>530</v>
      </c>
      <c r="F275" s="217" t="s">
        <v>531</v>
      </c>
      <c r="G275" s="218" t="s">
        <v>532</v>
      </c>
      <c r="H275" s="219">
        <v>1</v>
      </c>
      <c r="I275" s="220"/>
      <c r="J275" s="221">
        <f>ROUND(I275*H275,2)</f>
        <v>0</v>
      </c>
      <c r="K275" s="222"/>
      <c r="L275" s="43"/>
      <c r="M275" s="223" t="s">
        <v>1</v>
      </c>
      <c r="N275" s="224" t="s">
        <v>40</v>
      </c>
      <c r="O275" s="90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7" t="s">
        <v>533</v>
      </c>
      <c r="AT275" s="227" t="s">
        <v>123</v>
      </c>
      <c r="AU275" s="227" t="s">
        <v>85</v>
      </c>
      <c r="AY275" s="16" t="s">
        <v>121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6" t="s">
        <v>80</v>
      </c>
      <c r="BK275" s="228">
        <f>ROUND(I275*H275,2)</f>
        <v>0</v>
      </c>
      <c r="BL275" s="16" t="s">
        <v>533</v>
      </c>
      <c r="BM275" s="227" t="s">
        <v>534</v>
      </c>
    </row>
    <row r="276" s="2" customFormat="1" ht="16.5" customHeight="1">
      <c r="A276" s="37"/>
      <c r="B276" s="38"/>
      <c r="C276" s="215" t="s">
        <v>535</v>
      </c>
      <c r="D276" s="215" t="s">
        <v>123</v>
      </c>
      <c r="E276" s="216" t="s">
        <v>536</v>
      </c>
      <c r="F276" s="217" t="s">
        <v>537</v>
      </c>
      <c r="G276" s="218" t="s">
        <v>532</v>
      </c>
      <c r="H276" s="219">
        <v>1</v>
      </c>
      <c r="I276" s="220"/>
      <c r="J276" s="221">
        <f>ROUND(I276*H276,2)</f>
        <v>0</v>
      </c>
      <c r="K276" s="222"/>
      <c r="L276" s="43"/>
      <c r="M276" s="223" t="s">
        <v>1</v>
      </c>
      <c r="N276" s="224" t="s">
        <v>40</v>
      </c>
      <c r="O276" s="90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7" t="s">
        <v>533</v>
      </c>
      <c r="AT276" s="227" t="s">
        <v>123</v>
      </c>
      <c r="AU276" s="227" t="s">
        <v>85</v>
      </c>
      <c r="AY276" s="16" t="s">
        <v>121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6" t="s">
        <v>80</v>
      </c>
      <c r="BK276" s="228">
        <f>ROUND(I276*H276,2)</f>
        <v>0</v>
      </c>
      <c r="BL276" s="16" t="s">
        <v>533</v>
      </c>
      <c r="BM276" s="227" t="s">
        <v>538</v>
      </c>
    </row>
    <row r="277" s="2" customFormat="1" ht="33" customHeight="1">
      <c r="A277" s="37"/>
      <c r="B277" s="38"/>
      <c r="C277" s="215" t="s">
        <v>539</v>
      </c>
      <c r="D277" s="215" t="s">
        <v>123</v>
      </c>
      <c r="E277" s="216" t="s">
        <v>540</v>
      </c>
      <c r="F277" s="217" t="s">
        <v>541</v>
      </c>
      <c r="G277" s="218" t="s">
        <v>532</v>
      </c>
      <c r="H277" s="219">
        <v>1</v>
      </c>
      <c r="I277" s="220"/>
      <c r="J277" s="221">
        <f>ROUND(I277*H277,2)</f>
        <v>0</v>
      </c>
      <c r="K277" s="222"/>
      <c r="L277" s="43"/>
      <c r="M277" s="223" t="s">
        <v>1</v>
      </c>
      <c r="N277" s="224" t="s">
        <v>40</v>
      </c>
      <c r="O277" s="90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7" t="s">
        <v>533</v>
      </c>
      <c r="AT277" s="227" t="s">
        <v>123</v>
      </c>
      <c r="AU277" s="227" t="s">
        <v>85</v>
      </c>
      <c r="AY277" s="16" t="s">
        <v>121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6" t="s">
        <v>80</v>
      </c>
      <c r="BK277" s="228">
        <f>ROUND(I277*H277,2)</f>
        <v>0</v>
      </c>
      <c r="BL277" s="16" t="s">
        <v>533</v>
      </c>
      <c r="BM277" s="227" t="s">
        <v>542</v>
      </c>
    </row>
    <row r="278" s="2" customFormat="1" ht="16.5" customHeight="1">
      <c r="A278" s="37"/>
      <c r="B278" s="38"/>
      <c r="C278" s="215" t="s">
        <v>543</v>
      </c>
      <c r="D278" s="215" t="s">
        <v>123</v>
      </c>
      <c r="E278" s="216" t="s">
        <v>544</v>
      </c>
      <c r="F278" s="217" t="s">
        <v>545</v>
      </c>
      <c r="G278" s="218" t="s">
        <v>532</v>
      </c>
      <c r="H278" s="219">
        <v>1</v>
      </c>
      <c r="I278" s="220"/>
      <c r="J278" s="221">
        <f>ROUND(I278*H278,2)</f>
        <v>0</v>
      </c>
      <c r="K278" s="222"/>
      <c r="L278" s="43"/>
      <c r="M278" s="223" t="s">
        <v>1</v>
      </c>
      <c r="N278" s="224" t="s">
        <v>40</v>
      </c>
      <c r="O278" s="90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7" t="s">
        <v>533</v>
      </c>
      <c r="AT278" s="227" t="s">
        <v>123</v>
      </c>
      <c r="AU278" s="227" t="s">
        <v>85</v>
      </c>
      <c r="AY278" s="16" t="s">
        <v>121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6" t="s">
        <v>80</v>
      </c>
      <c r="BK278" s="228">
        <f>ROUND(I278*H278,2)</f>
        <v>0</v>
      </c>
      <c r="BL278" s="16" t="s">
        <v>533</v>
      </c>
      <c r="BM278" s="227" t="s">
        <v>546</v>
      </c>
    </row>
    <row r="279" s="12" customFormat="1" ht="22.8" customHeight="1">
      <c r="A279" s="12"/>
      <c r="B279" s="199"/>
      <c r="C279" s="200"/>
      <c r="D279" s="201" t="s">
        <v>74</v>
      </c>
      <c r="E279" s="213" t="s">
        <v>547</v>
      </c>
      <c r="F279" s="213" t="s">
        <v>548</v>
      </c>
      <c r="G279" s="200"/>
      <c r="H279" s="200"/>
      <c r="I279" s="203"/>
      <c r="J279" s="214">
        <f>BK279</f>
        <v>0</v>
      </c>
      <c r="K279" s="200"/>
      <c r="L279" s="205"/>
      <c r="M279" s="206"/>
      <c r="N279" s="207"/>
      <c r="O279" s="207"/>
      <c r="P279" s="208">
        <f>P280</f>
        <v>0</v>
      </c>
      <c r="Q279" s="207"/>
      <c r="R279" s="208">
        <f>R280</f>
        <v>0</v>
      </c>
      <c r="S279" s="207"/>
      <c r="T279" s="209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0" t="s">
        <v>139</v>
      </c>
      <c r="AT279" s="211" t="s">
        <v>74</v>
      </c>
      <c r="AU279" s="211" t="s">
        <v>80</v>
      </c>
      <c r="AY279" s="210" t="s">
        <v>121</v>
      </c>
      <c r="BK279" s="212">
        <f>BK280</f>
        <v>0</v>
      </c>
    </row>
    <row r="280" s="2" customFormat="1" ht="16.5" customHeight="1">
      <c r="A280" s="37"/>
      <c r="B280" s="38"/>
      <c r="C280" s="215" t="s">
        <v>549</v>
      </c>
      <c r="D280" s="215" t="s">
        <v>123</v>
      </c>
      <c r="E280" s="216" t="s">
        <v>550</v>
      </c>
      <c r="F280" s="217" t="s">
        <v>548</v>
      </c>
      <c r="G280" s="218" t="s">
        <v>532</v>
      </c>
      <c r="H280" s="219">
        <v>1</v>
      </c>
      <c r="I280" s="220"/>
      <c r="J280" s="221">
        <f>ROUND(I280*H280,2)</f>
        <v>0</v>
      </c>
      <c r="K280" s="222"/>
      <c r="L280" s="43"/>
      <c r="M280" s="223" t="s">
        <v>1</v>
      </c>
      <c r="N280" s="224" t="s">
        <v>40</v>
      </c>
      <c r="O280" s="90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7" t="s">
        <v>533</v>
      </c>
      <c r="AT280" s="227" t="s">
        <v>123</v>
      </c>
      <c r="AU280" s="227" t="s">
        <v>85</v>
      </c>
      <c r="AY280" s="16" t="s">
        <v>121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6" t="s">
        <v>80</v>
      </c>
      <c r="BK280" s="228">
        <f>ROUND(I280*H280,2)</f>
        <v>0</v>
      </c>
      <c r="BL280" s="16" t="s">
        <v>533</v>
      </c>
      <c r="BM280" s="227" t="s">
        <v>551</v>
      </c>
    </row>
    <row r="281" s="12" customFormat="1" ht="22.8" customHeight="1">
      <c r="A281" s="12"/>
      <c r="B281" s="199"/>
      <c r="C281" s="200"/>
      <c r="D281" s="201" t="s">
        <v>74</v>
      </c>
      <c r="E281" s="213" t="s">
        <v>552</v>
      </c>
      <c r="F281" s="213" t="s">
        <v>553</v>
      </c>
      <c r="G281" s="200"/>
      <c r="H281" s="200"/>
      <c r="I281" s="203"/>
      <c r="J281" s="214">
        <f>BK281</f>
        <v>0</v>
      </c>
      <c r="K281" s="200"/>
      <c r="L281" s="205"/>
      <c r="M281" s="206"/>
      <c r="N281" s="207"/>
      <c r="O281" s="207"/>
      <c r="P281" s="208">
        <f>SUM(P282:P283)</f>
        <v>0</v>
      </c>
      <c r="Q281" s="207"/>
      <c r="R281" s="208">
        <f>SUM(R282:R283)</f>
        <v>0</v>
      </c>
      <c r="S281" s="207"/>
      <c r="T281" s="209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139</v>
      </c>
      <c r="AT281" s="211" t="s">
        <v>74</v>
      </c>
      <c r="AU281" s="211" t="s">
        <v>80</v>
      </c>
      <c r="AY281" s="210" t="s">
        <v>121</v>
      </c>
      <c r="BK281" s="212">
        <f>SUM(BK282:BK283)</f>
        <v>0</v>
      </c>
    </row>
    <row r="282" s="2" customFormat="1" ht="16.5" customHeight="1">
      <c r="A282" s="37"/>
      <c r="B282" s="38"/>
      <c r="C282" s="215" t="s">
        <v>554</v>
      </c>
      <c r="D282" s="215" t="s">
        <v>123</v>
      </c>
      <c r="E282" s="216" t="s">
        <v>555</v>
      </c>
      <c r="F282" s="217" t="s">
        <v>556</v>
      </c>
      <c r="G282" s="218" t="s">
        <v>557</v>
      </c>
      <c r="H282" s="219">
        <v>4</v>
      </c>
      <c r="I282" s="220"/>
      <c r="J282" s="221">
        <f>ROUND(I282*H282,2)</f>
        <v>0</v>
      </c>
      <c r="K282" s="222"/>
      <c r="L282" s="43"/>
      <c r="M282" s="223" t="s">
        <v>1</v>
      </c>
      <c r="N282" s="224" t="s">
        <v>40</v>
      </c>
      <c r="O282" s="90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7" t="s">
        <v>533</v>
      </c>
      <c r="AT282" s="227" t="s">
        <v>123</v>
      </c>
      <c r="AU282" s="227" t="s">
        <v>85</v>
      </c>
      <c r="AY282" s="16" t="s">
        <v>121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6" t="s">
        <v>80</v>
      </c>
      <c r="BK282" s="228">
        <f>ROUND(I282*H282,2)</f>
        <v>0</v>
      </c>
      <c r="BL282" s="16" t="s">
        <v>533</v>
      </c>
      <c r="BM282" s="227" t="s">
        <v>558</v>
      </c>
    </row>
    <row r="283" s="2" customFormat="1" ht="24.15" customHeight="1">
      <c r="A283" s="37"/>
      <c r="B283" s="38"/>
      <c r="C283" s="215" t="s">
        <v>559</v>
      </c>
      <c r="D283" s="215" t="s">
        <v>123</v>
      </c>
      <c r="E283" s="216" t="s">
        <v>560</v>
      </c>
      <c r="F283" s="217" t="s">
        <v>561</v>
      </c>
      <c r="G283" s="218" t="s">
        <v>532</v>
      </c>
      <c r="H283" s="219">
        <v>1</v>
      </c>
      <c r="I283" s="220"/>
      <c r="J283" s="221">
        <f>ROUND(I283*H283,2)</f>
        <v>0</v>
      </c>
      <c r="K283" s="222"/>
      <c r="L283" s="43"/>
      <c r="M283" s="223" t="s">
        <v>1</v>
      </c>
      <c r="N283" s="224" t="s">
        <v>40</v>
      </c>
      <c r="O283" s="90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7" t="s">
        <v>533</v>
      </c>
      <c r="AT283" s="227" t="s">
        <v>123</v>
      </c>
      <c r="AU283" s="227" t="s">
        <v>85</v>
      </c>
      <c r="AY283" s="16" t="s">
        <v>121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6" t="s">
        <v>80</v>
      </c>
      <c r="BK283" s="228">
        <f>ROUND(I283*H283,2)</f>
        <v>0</v>
      </c>
      <c r="BL283" s="16" t="s">
        <v>533</v>
      </c>
      <c r="BM283" s="227" t="s">
        <v>562</v>
      </c>
    </row>
    <row r="284" s="12" customFormat="1" ht="22.8" customHeight="1">
      <c r="A284" s="12"/>
      <c r="B284" s="199"/>
      <c r="C284" s="200"/>
      <c r="D284" s="201" t="s">
        <v>74</v>
      </c>
      <c r="E284" s="213" t="s">
        <v>563</v>
      </c>
      <c r="F284" s="213" t="s">
        <v>564</v>
      </c>
      <c r="G284" s="200"/>
      <c r="H284" s="200"/>
      <c r="I284" s="203"/>
      <c r="J284" s="214">
        <f>BK284</f>
        <v>0</v>
      </c>
      <c r="K284" s="200"/>
      <c r="L284" s="205"/>
      <c r="M284" s="206"/>
      <c r="N284" s="207"/>
      <c r="O284" s="207"/>
      <c r="P284" s="208">
        <f>P285</f>
        <v>0</v>
      </c>
      <c r="Q284" s="207"/>
      <c r="R284" s="208">
        <f>R285</f>
        <v>0</v>
      </c>
      <c r="S284" s="207"/>
      <c r="T284" s="209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139</v>
      </c>
      <c r="AT284" s="211" t="s">
        <v>74</v>
      </c>
      <c r="AU284" s="211" t="s">
        <v>80</v>
      </c>
      <c r="AY284" s="210" t="s">
        <v>121</v>
      </c>
      <c r="BK284" s="212">
        <f>BK285</f>
        <v>0</v>
      </c>
    </row>
    <row r="285" s="2" customFormat="1" ht="24.15" customHeight="1">
      <c r="A285" s="37"/>
      <c r="B285" s="38"/>
      <c r="C285" s="215" t="s">
        <v>565</v>
      </c>
      <c r="D285" s="215" t="s">
        <v>123</v>
      </c>
      <c r="E285" s="216" t="s">
        <v>566</v>
      </c>
      <c r="F285" s="217" t="s">
        <v>567</v>
      </c>
      <c r="G285" s="218" t="s">
        <v>532</v>
      </c>
      <c r="H285" s="219">
        <v>1</v>
      </c>
      <c r="I285" s="220"/>
      <c r="J285" s="221">
        <f>ROUND(I285*H285,2)</f>
        <v>0</v>
      </c>
      <c r="K285" s="222"/>
      <c r="L285" s="43"/>
      <c r="M285" s="263" t="s">
        <v>1</v>
      </c>
      <c r="N285" s="264" t="s">
        <v>40</v>
      </c>
      <c r="O285" s="265"/>
      <c r="P285" s="266">
        <f>O285*H285</f>
        <v>0</v>
      </c>
      <c r="Q285" s="266">
        <v>0</v>
      </c>
      <c r="R285" s="266">
        <f>Q285*H285</f>
        <v>0</v>
      </c>
      <c r="S285" s="266">
        <v>0</v>
      </c>
      <c r="T285" s="26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7" t="s">
        <v>533</v>
      </c>
      <c r="AT285" s="227" t="s">
        <v>123</v>
      </c>
      <c r="AU285" s="227" t="s">
        <v>85</v>
      </c>
      <c r="AY285" s="16" t="s">
        <v>121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6" t="s">
        <v>80</v>
      </c>
      <c r="BK285" s="228">
        <f>ROUND(I285*H285,2)</f>
        <v>0</v>
      </c>
      <c r="BL285" s="16" t="s">
        <v>533</v>
      </c>
      <c r="BM285" s="227" t="s">
        <v>568</v>
      </c>
    </row>
    <row r="286" s="2" customFormat="1" ht="6.96" customHeight="1">
      <c r="A286" s="37"/>
      <c r="B286" s="65"/>
      <c r="C286" s="66"/>
      <c r="D286" s="66"/>
      <c r="E286" s="66"/>
      <c r="F286" s="66"/>
      <c r="G286" s="66"/>
      <c r="H286" s="66"/>
      <c r="I286" s="66"/>
      <c r="J286" s="66"/>
      <c r="K286" s="66"/>
      <c r="L286" s="43"/>
      <c r="M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</row>
  </sheetData>
  <sheetProtection sheet="1" autoFilter="0" formatColumns="0" formatRows="0" objects="1" scenarios="1" spinCount="100000" saltValue="/kf+PwGrH7BrrK+bPUhkft3UOh4m+zKjm0n+eBYYl/qH2GrLCav5L6OT0VLJeaFPKK2wLzsbZWcaPqKnPjEO4w==" hashValue="i6iJ4YFWsxLe+OWCFgVfDxnkj60J2zMR8MH0XY0hLtly2BqIQE9o//L10Cn8q0jDEoido8cifKDf9pIVsqUb4Q==" algorithmName="SHA-512" password="CC35"/>
  <autoFilter ref="C125:K285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9"/>
      <c r="AT3" s="16" t="s">
        <v>85</v>
      </c>
    </row>
    <row r="4" s="1" customFormat="1" ht="24.96" customHeight="1">
      <c r="B4" s="19"/>
      <c r="D4" s="136" t="s">
        <v>86</v>
      </c>
      <c r="L4" s="19"/>
      <c r="M4" s="137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8" t="s">
        <v>16</v>
      </c>
      <c r="L6" s="19"/>
    </row>
    <row r="7" s="1" customFormat="1" ht="16.5" customHeight="1">
      <c r="B7" s="19"/>
      <c r="E7" s="268" t="str">
        <f>'Rekapitulace stavby'!K6</f>
        <v>Parkoviště U Pošty, Varnsdorf</v>
      </c>
      <c r="F7" s="138"/>
      <c r="G7" s="138"/>
      <c r="H7" s="138"/>
      <c r="L7" s="19"/>
    </row>
    <row r="8" s="2" customFormat="1" ht="12" customHeight="1">
      <c r="A8" s="37"/>
      <c r="B8" s="43"/>
      <c r="C8" s="37"/>
      <c r="D8" s="138" t="s">
        <v>569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9" t="s">
        <v>570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8" t="s">
        <v>18</v>
      </c>
      <c r="E11" s="37"/>
      <c r="F11" s="140" t="s">
        <v>1</v>
      </c>
      <c r="G11" s="37"/>
      <c r="H11" s="37"/>
      <c r="I11" s="138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8" t="s">
        <v>20</v>
      </c>
      <c r="E12" s="37"/>
      <c r="F12" s="140" t="s">
        <v>21</v>
      </c>
      <c r="G12" s="37"/>
      <c r="H12" s="37"/>
      <c r="I12" s="138" t="s">
        <v>22</v>
      </c>
      <c r="J12" s="141" t="str">
        <f>'Rekapitulace stavby'!AN8</f>
        <v>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8" t="s">
        <v>24</v>
      </c>
      <c r="E14" s="37"/>
      <c r="F14" s="37"/>
      <c r="G14" s="37"/>
      <c r="H14" s="37"/>
      <c r="I14" s="138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38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8" t="s">
        <v>28</v>
      </c>
      <c r="E17" s="37"/>
      <c r="F17" s="37"/>
      <c r="G17" s="37"/>
      <c r="H17" s="37"/>
      <c r="I17" s="138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38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8" t="s">
        <v>30</v>
      </c>
      <c r="E20" s="37"/>
      <c r="F20" s="37"/>
      <c r="G20" s="37"/>
      <c r="H20" s="37"/>
      <c r="I20" s="138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31</v>
      </c>
      <c r="F21" s="37"/>
      <c r="G21" s="37"/>
      <c r="H21" s="37"/>
      <c r="I21" s="138" t="s">
        <v>27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8" t="s">
        <v>33</v>
      </c>
      <c r="E23" s="37"/>
      <c r="F23" s="37"/>
      <c r="G23" s="37"/>
      <c r="H23" s="37"/>
      <c r="I23" s="138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31</v>
      </c>
      <c r="F24" s="37"/>
      <c r="G24" s="37"/>
      <c r="H24" s="37"/>
      <c r="I24" s="138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8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6"/>
      <c r="J29" s="146"/>
      <c r="K29" s="146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7" t="s">
        <v>35</v>
      </c>
      <c r="E30" s="37"/>
      <c r="F30" s="37"/>
      <c r="G30" s="37"/>
      <c r="H30" s="37"/>
      <c r="I30" s="37"/>
      <c r="J30" s="148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9" t="s">
        <v>37</v>
      </c>
      <c r="G32" s="37"/>
      <c r="H32" s="37"/>
      <c r="I32" s="149" t="s">
        <v>36</v>
      </c>
      <c r="J32" s="149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0" t="s">
        <v>39</v>
      </c>
      <c r="E33" s="138" t="s">
        <v>40</v>
      </c>
      <c r="F33" s="151">
        <f>ROUND((SUM(BE118:BE121)),  2)</f>
        <v>0</v>
      </c>
      <c r="G33" s="37"/>
      <c r="H33" s="37"/>
      <c r="I33" s="152">
        <v>0.20999999999999999</v>
      </c>
      <c r="J33" s="151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8" t="s">
        <v>41</v>
      </c>
      <c r="F34" s="151">
        <f>ROUND((SUM(BF118:BF121)),  2)</f>
        <v>0</v>
      </c>
      <c r="G34" s="37"/>
      <c r="H34" s="37"/>
      <c r="I34" s="152">
        <v>0.14999999999999999</v>
      </c>
      <c r="J34" s="151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8" t="s">
        <v>42</v>
      </c>
      <c r="F35" s="151">
        <f>ROUND((SUM(BG118:BG121)),  2)</f>
        <v>0</v>
      </c>
      <c r="G35" s="37"/>
      <c r="H35" s="37"/>
      <c r="I35" s="152">
        <v>0.20999999999999999</v>
      </c>
      <c r="J35" s="15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8" t="s">
        <v>43</v>
      </c>
      <c r="F36" s="151">
        <f>ROUND((SUM(BH118:BH121)),  2)</f>
        <v>0</v>
      </c>
      <c r="G36" s="37"/>
      <c r="H36" s="37"/>
      <c r="I36" s="152">
        <v>0.14999999999999999</v>
      </c>
      <c r="J36" s="15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8" t="s">
        <v>44</v>
      </c>
      <c r="F37" s="151">
        <f>ROUND((SUM(BI118:BI121)),  2)</f>
        <v>0</v>
      </c>
      <c r="G37" s="37"/>
      <c r="H37" s="37"/>
      <c r="I37" s="152">
        <v>0</v>
      </c>
      <c r="J37" s="15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69" t="str">
        <f>E7</f>
        <v>Parkoviště U Pošty, Varnsdorf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569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2021027a - Přeložka vedení ČEZ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Varnsdorf</v>
      </c>
      <c r="G89" s="39"/>
      <c r="H89" s="39"/>
      <c r="I89" s="31" t="s">
        <v>22</v>
      </c>
      <c r="J89" s="78" t="str">
        <f>IF(J12="","",J12)</f>
        <v>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Varnsdorf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90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91</v>
      </c>
    </row>
    <row r="97" s="9" customFormat="1" ht="24.96" customHeight="1">
      <c r="A97" s="9"/>
      <c r="B97" s="175"/>
      <c r="C97" s="176"/>
      <c r="D97" s="177" t="s">
        <v>101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105</v>
      </c>
      <c r="E98" s="184"/>
      <c r="F98" s="184"/>
      <c r="G98" s="184"/>
      <c r="H98" s="184"/>
      <c r="I98" s="184"/>
      <c r="J98" s="185">
        <f>J120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269" t="str">
        <f>E7</f>
        <v>Parkoviště U Pošty, Varnsdorf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569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2021027a - Přeložka vedení ČEZ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Varnsdorf</v>
      </c>
      <c r="G112" s="39"/>
      <c r="H112" s="39"/>
      <c r="I112" s="31" t="s">
        <v>22</v>
      </c>
      <c r="J112" s="78" t="str">
        <f>IF(J12="","",J12)</f>
        <v>9. 11. 2021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Město Varnsdorf</v>
      </c>
      <c r="G114" s="39"/>
      <c r="H114" s="39"/>
      <c r="I114" s="31" t="s">
        <v>30</v>
      </c>
      <c r="J114" s="35" t="str">
        <f>E21</f>
        <v>ProProjekt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33</v>
      </c>
      <c r="J115" s="35" t="str">
        <f>E24</f>
        <v>ProProjekt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87"/>
      <c r="B117" s="188"/>
      <c r="C117" s="189" t="s">
        <v>107</v>
      </c>
      <c r="D117" s="190" t="s">
        <v>60</v>
      </c>
      <c r="E117" s="190" t="s">
        <v>56</v>
      </c>
      <c r="F117" s="190" t="s">
        <v>57</v>
      </c>
      <c r="G117" s="190" t="s">
        <v>108</v>
      </c>
      <c r="H117" s="190" t="s">
        <v>109</v>
      </c>
      <c r="I117" s="190" t="s">
        <v>110</v>
      </c>
      <c r="J117" s="191" t="s">
        <v>89</v>
      </c>
      <c r="K117" s="192" t="s">
        <v>111</v>
      </c>
      <c r="L117" s="193"/>
      <c r="M117" s="99" t="s">
        <v>1</v>
      </c>
      <c r="N117" s="100" t="s">
        <v>39</v>
      </c>
      <c r="O117" s="100" t="s">
        <v>112</v>
      </c>
      <c r="P117" s="100" t="s">
        <v>113</v>
      </c>
      <c r="Q117" s="100" t="s">
        <v>114</v>
      </c>
      <c r="R117" s="100" t="s">
        <v>115</v>
      </c>
      <c r="S117" s="100" t="s">
        <v>116</v>
      </c>
      <c r="T117" s="101" t="s">
        <v>117</v>
      </c>
      <c r="U117" s="187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/>
    </row>
    <row r="118" s="2" customFormat="1" ht="22.8" customHeight="1">
      <c r="A118" s="37"/>
      <c r="B118" s="38"/>
      <c r="C118" s="106" t="s">
        <v>118</v>
      </c>
      <c r="D118" s="39"/>
      <c r="E118" s="39"/>
      <c r="F118" s="39"/>
      <c r="G118" s="39"/>
      <c r="H118" s="39"/>
      <c r="I118" s="39"/>
      <c r="J118" s="194">
        <f>BK118</f>
        <v>0</v>
      </c>
      <c r="K118" s="39"/>
      <c r="L118" s="43"/>
      <c r="M118" s="102"/>
      <c r="N118" s="195"/>
      <c r="O118" s="103"/>
      <c r="P118" s="196">
        <f>P119</f>
        <v>0</v>
      </c>
      <c r="Q118" s="103"/>
      <c r="R118" s="196">
        <f>R119</f>
        <v>0</v>
      </c>
      <c r="S118" s="103"/>
      <c r="T118" s="197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91</v>
      </c>
      <c r="BK118" s="198">
        <f>BK119</f>
        <v>0</v>
      </c>
    </row>
    <row r="119" s="12" customFormat="1" ht="25.92" customHeight="1">
      <c r="A119" s="12"/>
      <c r="B119" s="199"/>
      <c r="C119" s="200"/>
      <c r="D119" s="201" t="s">
        <v>74</v>
      </c>
      <c r="E119" s="202" t="s">
        <v>525</v>
      </c>
      <c r="F119" s="202" t="s">
        <v>526</v>
      </c>
      <c r="G119" s="200"/>
      <c r="H119" s="200"/>
      <c r="I119" s="203"/>
      <c r="J119" s="204">
        <f>BK119</f>
        <v>0</v>
      </c>
      <c r="K119" s="200"/>
      <c r="L119" s="205"/>
      <c r="M119" s="206"/>
      <c r="N119" s="207"/>
      <c r="O119" s="207"/>
      <c r="P119" s="208">
        <f>P120</f>
        <v>0</v>
      </c>
      <c r="Q119" s="207"/>
      <c r="R119" s="208">
        <f>R120</f>
        <v>0</v>
      </c>
      <c r="S119" s="207"/>
      <c r="T119" s="20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139</v>
      </c>
      <c r="AT119" s="211" t="s">
        <v>74</v>
      </c>
      <c r="AU119" s="211" t="s">
        <v>75</v>
      </c>
      <c r="AY119" s="210" t="s">
        <v>121</v>
      </c>
      <c r="BK119" s="212">
        <f>BK120</f>
        <v>0</v>
      </c>
    </row>
    <row r="120" s="12" customFormat="1" ht="22.8" customHeight="1">
      <c r="A120" s="12"/>
      <c r="B120" s="199"/>
      <c r="C120" s="200"/>
      <c r="D120" s="201" t="s">
        <v>74</v>
      </c>
      <c r="E120" s="213" t="s">
        <v>563</v>
      </c>
      <c r="F120" s="213" t="s">
        <v>564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0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139</v>
      </c>
      <c r="AT120" s="211" t="s">
        <v>74</v>
      </c>
      <c r="AU120" s="211" t="s">
        <v>80</v>
      </c>
      <c r="AY120" s="210" t="s">
        <v>121</v>
      </c>
      <c r="BK120" s="212">
        <f>BK121</f>
        <v>0</v>
      </c>
    </row>
    <row r="121" s="2" customFormat="1" ht="21.75" customHeight="1">
      <c r="A121" s="37"/>
      <c r="B121" s="38"/>
      <c r="C121" s="215" t="s">
        <v>80</v>
      </c>
      <c r="D121" s="215" t="s">
        <v>123</v>
      </c>
      <c r="E121" s="216" t="s">
        <v>571</v>
      </c>
      <c r="F121" s="217" t="s">
        <v>572</v>
      </c>
      <c r="G121" s="218" t="s">
        <v>532</v>
      </c>
      <c r="H121" s="219">
        <v>1</v>
      </c>
      <c r="I121" s="220"/>
      <c r="J121" s="221">
        <f>ROUND(I121*H121,2)</f>
        <v>0</v>
      </c>
      <c r="K121" s="222"/>
      <c r="L121" s="43"/>
      <c r="M121" s="263" t="s">
        <v>1</v>
      </c>
      <c r="N121" s="264" t="s">
        <v>40</v>
      </c>
      <c r="O121" s="265"/>
      <c r="P121" s="266">
        <f>O121*H121</f>
        <v>0</v>
      </c>
      <c r="Q121" s="266">
        <v>0</v>
      </c>
      <c r="R121" s="266">
        <f>Q121*H121</f>
        <v>0</v>
      </c>
      <c r="S121" s="266">
        <v>0</v>
      </c>
      <c r="T121" s="26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7" t="s">
        <v>533</v>
      </c>
      <c r="AT121" s="227" t="s">
        <v>123</v>
      </c>
      <c r="AU121" s="227" t="s">
        <v>85</v>
      </c>
      <c r="AY121" s="16" t="s">
        <v>121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6" t="s">
        <v>80</v>
      </c>
      <c r="BK121" s="228">
        <f>ROUND(I121*H121,2)</f>
        <v>0</v>
      </c>
      <c r="BL121" s="16" t="s">
        <v>533</v>
      </c>
      <c r="BM121" s="227" t="s">
        <v>573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CikOs9VZiK5e3cFPLS2FwR8w1LiGN/NM1kZgQMX3zL2r3+szK+6MlaUDVhiegCFWvdafity8nz1ZuCgjU7J0wg==" hashValue="mLtAeL51F64trp17fszeVHM+8Q80WbJ+A+A3d4n9m/4mFpmfHKxbR5ugnwk1GYI2S8ePBaV+GBx0jHWO/09Cu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Polesný</dc:creator>
  <cp:lastModifiedBy>Zdeněk Polesný</cp:lastModifiedBy>
  <dcterms:created xsi:type="dcterms:W3CDTF">2022-01-21T12:11:34Z</dcterms:created>
  <dcterms:modified xsi:type="dcterms:W3CDTF">2022-01-21T12:11:38Z</dcterms:modified>
</cp:coreProperties>
</file>